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2020 Candidates" sheetId="1" r:id="rId4"/>
    <sheet state="hidden" name="Search" sheetId="2" r:id="rId5"/>
    <sheet state="visible" name="TEMPLATES" sheetId="3" r:id="rId6"/>
    <sheet state="visible" name="PartyScore" sheetId="4" r:id="rId7"/>
    <sheet state="visible" name="SUMMARY" sheetId="5" r:id="rId8"/>
    <sheet state="hidden" name="Sheet1DATA" sheetId="6" r:id="rId9"/>
    <sheet state="hidden" name="Data" sheetId="7" r:id="rId10"/>
    <sheet state="hidden" name="Dails" sheetId="8" r:id="rId11"/>
    <sheet state="hidden" name="Bill Assignment" sheetId="9" r:id="rId12"/>
    <sheet state="hidden" name="Dropdown" sheetId="10" r:id="rId13"/>
  </sheets>
  <definedNames>
    <definedName name="Cork_South_West">Dropdown!$AD$2:$AD$8</definedName>
    <definedName name="Dublin_Mid_West">Dropdown!$AJ$2:$AJ$13</definedName>
    <definedName name="Limerick_City">Dropdown!$AV$2:$AV$9</definedName>
    <definedName name="All">Dropdown!$V$2:$V$359</definedName>
    <definedName name="Dublin_Fingal">Dropdown!$AI$2:$AI$9</definedName>
    <definedName name="Longford_Westmeath">Dropdown!$AX$2:$AX$12</definedName>
    <definedName name="Dublin_Bay_North">Dropdown!$AF$2:$AF$10</definedName>
    <definedName name="Louth">Dropdown!$AY$2:$AY$11</definedName>
    <definedName name="Laois_Offaly">Dropdown!$AU$2:$AU$14</definedName>
    <definedName name="Clare">Dropdown!$Y$2:$Y$11</definedName>
    <definedName name="Cork_East">Dropdown!$Z$2:$Z$9</definedName>
    <definedName name="Kerry">Dropdown!$AS$2:$AS$12</definedName>
    <definedName name="Donegal">Dropdown!$AE$2:$AE$12</definedName>
    <definedName name="Dublin_Bay_South">Dropdown!$AG$2:$AG$9</definedName>
    <definedName name="Dublin_North_West">Dropdown!$AK$2:$AK$9</definedName>
    <definedName name="Wexford">Dropdown!$BG$2:$BG$13</definedName>
    <definedName name="Roscommon_Galway">Dropdown!$BC$2:$BC$7</definedName>
    <definedName name="Cavan_Monaghan">Dropdown!$X$2:$X$13</definedName>
    <definedName name="Carlow_Kilkenny">Dropdown!$W$2:$W$11</definedName>
    <definedName name="Sligo_Leitrim">Dropdown!$BD$2:$BD$14</definedName>
    <definedName name="Meath_West">Dropdown!$BB$2:$BB$10</definedName>
    <definedName name="Cork_North_West">Dropdown!$AB$2:$AB$9</definedName>
    <definedName name="Tipperary">Dropdown!$BE$2:$BE$12</definedName>
    <definedName name="Kildare_North">Dropdown!$AT$2:$AT$10</definedName>
    <definedName name="Dublin_Central">Dropdown!$AH$2:$AH$11</definedName>
    <definedName name="Meath_East">Dropdown!$BA$2:$BA$8</definedName>
    <definedName name="Galway_West">Dropdown!$AR$2:$AR$13</definedName>
    <definedName name="Galway_East">Dropdown!$AQ$2:$AQ$9</definedName>
    <definedName name="Dublin_West">Dropdown!$AO$2:$AO$8</definedName>
    <definedName name="Dublin_South_West">Dropdown!$AN$2:$AN$9</definedName>
    <definedName name="Waterford">Dropdown!$BF$2:$BF$13</definedName>
    <definedName name="Limerick_County">Dropdown!$AW$2:$AW$8</definedName>
    <definedName name="Mayo">Dropdown!$AZ$2:$AZ$11</definedName>
    <definedName name="Dublin_South_Central">Dropdown!$AM$2:$AM$11</definedName>
    <definedName name="Cork_North_Central">Dropdown!$AA$2:$AA$7</definedName>
    <definedName name="Dublin_Rathdown">Dropdown!$AL$2:$AL$9</definedName>
    <definedName name="Dun_Laoghaire">Dropdown!$AP$2:$AP$10</definedName>
    <definedName name="Wicklow">Dropdown!$BH$2:$BH$12</definedName>
    <definedName name="Cork_South_Central">Dropdown!$AC$2:$AC$9</definedName>
    <definedName hidden="1" localSheetId="0" name="_xlnm._FilterDatabase">'2020 Candidates'!$A$1:$J$558</definedName>
    <definedName hidden="1" localSheetId="6" name="_xlnm._FilterDatabase">Data!$A$1:$H$2153</definedName>
    <definedName hidden="1" localSheetId="7" name="_xlnm._FilterDatabase">Dails!$J$2:$M$168</definedName>
    <definedName hidden="1" localSheetId="9" name="_xlnm._FilterDatabase">Dropdown!$L$2:$N$168</definedName>
    <definedName hidden="1" localSheetId="5" name="_xlnm._FilterDatabase">Sheet1DATA!$A$1:$A$358</definedName>
    <definedName hidden="1" localSheetId="4" name="_xlnm._FilterDatabase">SUMMARY!$A$1:$Z$358</definedName>
  </definedNames>
  <calcPr/>
  <extLst>
    <ext uri="GoogleSheetsCustomDataVersion1">
      <go:sheetsCustomData xmlns:go="http://customooxmlschemas.google.com/" r:id="rId14" roundtripDataSignature="AMtx7mhSLY7IPHRxL8J/oxwlrd2a301wy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======
ID#AAAAI3X6mI0
tc={D4E23945-0FE9-40BC-A4E6-D5D534AF96A4}    (2020-01-21 14:30:43)
[Threaded comment]
Your version of Excel allows you to read this threaded comment; however, any edits to it will get removed if the file is opened in a newer version of Excel. Learn more: https://go.microsoft.com/fwlink/?linkid=870924
Comment:
    Change vlookups to IndexMatches first</t>
      </text>
    </comment>
  </commentList>
  <extLst>
    <ext uri="GoogleSheetsCustomDataVersion1">
      <go:sheetsCustomData xmlns:go="http://customooxmlschemas.google.com/" r:id="rId1" roundtripDataSignature="AMtx7mjSGYB73Z0avyB2X6mH7C08m8oG9A=="/>
    </ext>
  </extLst>
</comments>
</file>

<file path=xl/sharedStrings.xml><?xml version="1.0" encoding="utf-8"?>
<sst xmlns="http://schemas.openxmlformats.org/spreadsheetml/2006/main" count="16118" uniqueCount="3497">
  <si>
    <t>Type TD name below</t>
  </si>
  <si>
    <t>Constituency</t>
  </si>
  <si>
    <t>Score</t>
  </si>
  <si>
    <t>Full Name</t>
  </si>
  <si>
    <t>Firstname</t>
  </si>
  <si>
    <t>Surname</t>
  </si>
  <si>
    <t>Role</t>
  </si>
  <si>
    <t>Party</t>
  </si>
  <si>
    <t>Climate Score Name</t>
  </si>
  <si>
    <t>check</t>
  </si>
  <si>
    <t>Comment</t>
  </si>
  <si>
    <t>Total</t>
  </si>
  <si>
    <t>Voted</t>
  </si>
  <si>
    <t>Positive</t>
  </si>
  <si>
    <t>Negative</t>
  </si>
  <si>
    <t>2005_32 Climate Change Targets Bill</t>
  </si>
  <si>
    <t>Carlow-Kilkenny (5 seats)</t>
  </si>
  <si>
    <t>2012_045 Energy Security and Climate Change Bill</t>
  </si>
  <si>
    <t>2016_103 Fossil Fuel Divestment Bill</t>
  </si>
  <si>
    <t>2018_009 Climate Emergency Measures Bill - Second Stage Vote</t>
  </si>
  <si>
    <t>John Paul Phelan</t>
  </si>
  <si>
    <t>John Paul</t>
  </si>
  <si>
    <t>Phelan</t>
  </si>
  <si>
    <t>TD</t>
  </si>
  <si>
    <t>Fine Gael</t>
  </si>
  <si>
    <t>Phelan, John Paul.</t>
  </si>
  <si>
    <t>2018_009 Climate Emergency Measures Bill - Amendment 1</t>
  </si>
  <si>
    <t>2016_037 Prohibition of Onshore Hydraulic Fracturing - Amendment 1</t>
  </si>
  <si>
    <t>Select your Constituency</t>
  </si>
  <si>
    <t>Pat Deering</t>
  </si>
  <si>
    <t>Pat</t>
  </si>
  <si>
    <t>Deering</t>
  </si>
  <si>
    <t>Deering, Pat.</t>
  </si>
  <si>
    <t>Tipperary</t>
  </si>
  <si>
    <t>2016_037 Prohibition of Onshore Hydraulic Fracturing - Amendment 3</t>
  </si>
  <si>
    <t>Garret Ahearn</t>
  </si>
  <si>
    <t>Garret</t>
  </si>
  <si>
    <t>Ahearn</t>
  </si>
  <si>
    <t>Cllr</t>
  </si>
  <si>
    <t>Ahearn, Garret.</t>
  </si>
  <si>
    <t>Did not vote</t>
  </si>
  <si>
    <t>Dublin Bay South (4 seats)</t>
  </si>
  <si>
    <t>Chris Andrews</t>
  </si>
  <si>
    <t>Select your Candidate</t>
  </si>
  <si>
    <t>Chris</t>
  </si>
  <si>
    <t>Andrews</t>
  </si>
  <si>
    <t>Sinn Fein</t>
  </si>
  <si>
    <t>Andrews, Chris.</t>
  </si>
  <si>
    <t>Bobby Aylward</t>
  </si>
  <si>
    <t>Bobby</t>
  </si>
  <si>
    <t>Aylward</t>
  </si>
  <si>
    <t>Fianna Fail</t>
  </si>
  <si>
    <t>Aylward, Bobby.</t>
  </si>
  <si>
    <t>2016_037 Prohibition of Onshore Hydraulic Fracturing - Amendment 4</t>
  </si>
  <si>
    <t>2016_037 Prohibition of Onshore Hydraulic Fracturing - Amendment 5</t>
  </si>
  <si>
    <t>2015_002 Climate Action and Low Carbon Development Bill - Amendment 31 - 2050 Targets</t>
  </si>
  <si>
    <t>Dublin South-Central (4 seats)</t>
  </si>
  <si>
    <t>Catherine Ardagh</t>
  </si>
  <si>
    <t>Catherine</t>
  </si>
  <si>
    <t>Ardagh</t>
  </si>
  <si>
    <t>Senator</t>
  </si>
  <si>
    <t>Ardagh, Catherine.</t>
  </si>
  <si>
    <t>Kathleen Funchion</t>
  </si>
  <si>
    <t>Kathleen</t>
  </si>
  <si>
    <t>Funchion</t>
  </si>
  <si>
    <t>Funchion, Kathleen.</t>
  </si>
  <si>
    <t>2015_002 Climate Action and Low Carbon Development Bill - Amendment 27 - 18 Months</t>
  </si>
  <si>
    <t>Dublin South-West (5 seats)</t>
  </si>
  <si>
    <t>Carly Bailey</t>
  </si>
  <si>
    <t>Carly</t>
  </si>
  <si>
    <t>Bailey</t>
  </si>
  <si>
    <t>Social Democrats</t>
  </si>
  <si>
    <t>Bailey, Carly.</t>
  </si>
  <si>
    <t>Cork South-Central (4 seats)</t>
  </si>
  <si>
    <t>Lorna Bogue</t>
  </si>
  <si>
    <t>Lorna</t>
  </si>
  <si>
    <t>Bogue</t>
  </si>
  <si>
    <t>Green Party</t>
  </si>
  <si>
    <t>Bogue, Lorna.</t>
  </si>
  <si>
    <t>Wexford</t>
  </si>
  <si>
    <t>2015_002 Climate Action and Low Carbon Development Bill - Amendment 34 - Transparency</t>
  </si>
  <si>
    <t>Susan Breen</t>
  </si>
  <si>
    <t>Susan</t>
  </si>
  <si>
    <t>Breen</t>
  </si>
  <si>
    <t>2015_002 Climate Action and Low Carbon Development Bill - Amendment 38 - Democracy</t>
  </si>
  <si>
    <t>2015_002 Climate Action and Low Carbon Development Bill - Amendment 39 - Climate Justice</t>
  </si>
  <si>
    <t>People Before Profit</t>
  </si>
  <si>
    <t>Breen, Susan.</t>
  </si>
  <si>
    <t>2015_002 Climate Action and Low Carbon Development Bill (vi) - Amendment 40 - Comply</t>
  </si>
  <si>
    <t>2015_002 Climate Action and Low Carbon Development Bill - Amendment 146 - Advisory Council</t>
  </si>
  <si>
    <t>2015_002 Climate Action and Low Carbon Development Bill - Amendment 152 - Annual Targets</t>
  </si>
  <si>
    <t>Cavan-Monaghan (5 seats)</t>
  </si>
  <si>
    <t>- Please Select -</t>
  </si>
  <si>
    <t>Heather Humphreys</t>
  </si>
  <si>
    <t>Heather</t>
  </si>
  <si>
    <t>Humphreys</t>
  </si>
  <si>
    <t>Humphreys, Heather.</t>
  </si>
  <si>
    <t>Donegal (5 seats)</t>
  </si>
  <si>
    <t>Cyril Brennan</t>
  </si>
  <si>
    <t>Cyril</t>
  </si>
  <si>
    <t>Brennan</t>
  </si>
  <si>
    <t>Brennan, Cyril.</t>
  </si>
  <si>
    <t>Cork_South_Central</t>
  </si>
  <si>
    <t>Dublin Rathdown (3 seats)</t>
  </si>
  <si>
    <t>Shay Brennan</t>
  </si>
  <si>
    <t>Shay</t>
  </si>
  <si>
    <t>Brennan, Shay.</t>
  </si>
  <si>
    <t>Brendan Smith</t>
  </si>
  <si>
    <t>Brendan</t>
  </si>
  <si>
    <t>Smith</t>
  </si>
  <si>
    <t>Smith, Brendan.</t>
  </si>
  <si>
    <t>Niamh Smyth</t>
  </si>
  <si>
    <t>Niamh</t>
  </si>
  <si>
    <t>Smyth</t>
  </si>
  <si>
    <t>Smyth, Niamh.</t>
  </si>
  <si>
    <t>Ross, Shane.</t>
  </si>
  <si>
    <t>Dublin Central (4 seats)</t>
  </si>
  <si>
    <t>Gillian Brien</t>
  </si>
  <si>
    <t>Gillian</t>
  </si>
  <si>
    <t>Brien</t>
  </si>
  <si>
    <t>Brien, Gillian.</t>
  </si>
  <si>
    <t>Wicklow</t>
  </si>
  <si>
    <t>Sharon Briggs</t>
  </si>
  <si>
    <t>Sharon</t>
  </si>
  <si>
    <t>Briggs</t>
  </si>
  <si>
    <t>Briggs, Sharon.</t>
  </si>
  <si>
    <t>Limerick County (3 seats)</t>
  </si>
  <si>
    <t>Seamus Browne</t>
  </si>
  <si>
    <t>Seamus</t>
  </si>
  <si>
    <t>Browne</t>
  </si>
  <si>
    <t>Browne, Seamus.</t>
  </si>
  <si>
    <t>Martin Browne</t>
  </si>
  <si>
    <t>Martin</t>
  </si>
  <si>
    <t>Browne, Martin.</t>
  </si>
  <si>
    <t>Cork North-Central (4 seats)</t>
  </si>
  <si>
    <t>Colm Burke</t>
  </si>
  <si>
    <t>Colm</t>
  </si>
  <si>
    <t>Burke</t>
  </si>
  <si>
    <t>Burke, Colm.</t>
  </si>
  <si>
    <t>Christy Burke</t>
  </si>
  <si>
    <t>Christy</t>
  </si>
  <si>
    <t>Independent</t>
  </si>
  <si>
    <t>Burke, Christy.</t>
  </si>
  <si>
    <t>Limerick City (4 seats)</t>
  </si>
  <si>
    <t>Maria Byrne</t>
  </si>
  <si>
    <t>Maria</t>
  </si>
  <si>
    <t>Byrne</t>
  </si>
  <si>
    <t>Byrne, Maria.</t>
  </si>
  <si>
    <t>Clare (4 seats)</t>
  </si>
  <si>
    <t>Pat Breen</t>
  </si>
  <si>
    <t>Breen, Pat.</t>
  </si>
  <si>
    <t>Joe Carey</t>
  </si>
  <si>
    <t>Joe</t>
  </si>
  <si>
    <t>Carey</t>
  </si>
  <si>
    <t>Carey, Joe.</t>
  </si>
  <si>
    <t>Louth (5 seats)</t>
  </si>
  <si>
    <t>James Byrne</t>
  </si>
  <si>
    <t>James</t>
  </si>
  <si>
    <t>Byrne, James.</t>
  </si>
  <si>
    <t>Candidate
Name</t>
  </si>
  <si>
    <t>Timmy Dooley</t>
  </si>
  <si>
    <t>Timmy</t>
  </si>
  <si>
    <t>Dooley</t>
  </si>
  <si>
    <t>Dooley, Timmy.</t>
  </si>
  <si>
    <t>Candidate
Party</t>
  </si>
  <si>
    <t>Malcolm Byrne</t>
  </si>
  <si>
    <t>Malcolm</t>
  </si>
  <si>
    <t>Individual Score</t>
  </si>
  <si>
    <t>Byrne, Malcolm.</t>
  </si>
  <si>
    <t>Party
Score</t>
  </si>
  <si>
    <t>Roscommon-Galway (3 seats)</t>
  </si>
  <si>
    <t>Ken Campbell</t>
  </si>
  <si>
    <t>Ken</t>
  </si>
  <si>
    <t>Campbell</t>
  </si>
  <si>
    <t>Campbell, Ken.</t>
  </si>
  <si>
    <t>was present for</t>
  </si>
  <si>
    <t>Galway East (3 seats)</t>
  </si>
  <si>
    <t>Ciaran Cannon</t>
  </si>
  <si>
    <t>Smith, Brid.</t>
  </si>
  <si>
    <t>Ciaran</t>
  </si>
  <si>
    <t>Cannon</t>
  </si>
  <si>
    <t>Cannon, Ciaran.</t>
  </si>
  <si>
    <t>Michael Harty</t>
  </si>
  <si>
    <t>Michael</t>
  </si>
  <si>
    <t>Harty</t>
  </si>
  <si>
    <t>Harty, Michael.</t>
  </si>
  <si>
    <t>Michael McNamara</t>
  </si>
  <si>
    <t>McNamara</t>
  </si>
  <si>
    <t>McNamara, Michael.</t>
  </si>
  <si>
    <t>votes</t>
  </si>
  <si>
    <t>Dublin Fingal (5 seats)</t>
  </si>
  <si>
    <t>Tracy Carey</t>
  </si>
  <si>
    <t>Tracy</t>
  </si>
  <si>
    <t>Carey, Tracy.</t>
  </si>
  <si>
    <t>Cork East (4 seats)</t>
  </si>
  <si>
    <t>David Stanton</t>
  </si>
  <si>
    <t>David</t>
  </si>
  <si>
    <t>Stanton</t>
  </si>
  <si>
    <t>Stanton, David.</t>
  </si>
  <si>
    <t>Dublin North-West (3 seats)</t>
  </si>
  <si>
    <t>Cathleen Carney Boud</t>
  </si>
  <si>
    <t>Cathleen</t>
  </si>
  <si>
    <t>Carney Boud</t>
  </si>
  <si>
    <t>Carney Boud, Cathleen.</t>
  </si>
  <si>
    <t>Kevin O'Keeffe</t>
  </si>
  <si>
    <t>Kevin</t>
  </si>
  <si>
    <t>O'Keeffe</t>
  </si>
  <si>
    <t>O'Keeffe, Kevin.</t>
  </si>
  <si>
    <t>Longford-Westmeath (4 seats)</t>
  </si>
  <si>
    <t>Michael Carrigy</t>
  </si>
  <si>
    <t>Carrigy</t>
  </si>
  <si>
    <t>Carrigy, Michael.</t>
  </si>
  <si>
    <t>Pat Buckley</t>
  </si>
  <si>
    <t>Buckley</t>
  </si>
  <si>
    <t>Buckley, Pat.</t>
  </si>
  <si>
    <t>and voted positively in</t>
  </si>
  <si>
    <t>Dun Laoghaire (4 seats)</t>
  </si>
  <si>
    <t>Jennifer Carroll MacNeill</t>
  </si>
  <si>
    <t>Healy-Rae, Michael.</t>
  </si>
  <si>
    <t>Jennifer</t>
  </si>
  <si>
    <t>Carroll MacNeill</t>
  </si>
  <si>
    <t>Carroll MacNeill, Jennifer.</t>
  </si>
  <si>
    <t>Matt Carthy</t>
  </si>
  <si>
    <t>Matt</t>
  </si>
  <si>
    <t>Carthy</t>
  </si>
  <si>
    <t>MEP</t>
  </si>
  <si>
    <t>Carthy, Matt.</t>
  </si>
  <si>
    <t>Peter Casey</t>
  </si>
  <si>
    <t>Peter</t>
  </si>
  <si>
    <t>Casey</t>
  </si>
  <si>
    <t>Casey, Peter.</t>
  </si>
  <si>
    <t>Dublin Mid-West (4 seats)</t>
  </si>
  <si>
    <t>Vicki Casserly</t>
  </si>
  <si>
    <t>Vicki</t>
  </si>
  <si>
    <t>Casserly</t>
  </si>
  <si>
    <t>Casserly, Vicki.</t>
  </si>
  <si>
    <t>Sorca Clarke</t>
  </si>
  <si>
    <t>Sorca</t>
  </si>
  <si>
    <t>Clarke</t>
  </si>
  <si>
    <t>Clarke, Sorca.</t>
  </si>
  <si>
    <t>Lorraine Clifford-Lee</t>
  </si>
  <si>
    <t>Lorraine</t>
  </si>
  <si>
    <t>Clifford-Lee</t>
  </si>
  <si>
    <t>Clifford-Lee, Lorraine.</t>
  </si>
  <si>
    <t>Mick Barry</t>
  </si>
  <si>
    <t>Mick</t>
  </si>
  <si>
    <t>Barry</t>
  </si>
  <si>
    <t>Solidarity - People Before Profit</t>
  </si>
  <si>
    <t>Barry, Mick.</t>
  </si>
  <si>
    <t>Cork South-West (3 seats)</t>
  </si>
  <si>
    <t>Karen Coakley</t>
  </si>
  <si>
    <t>Karen</t>
  </si>
  <si>
    <t>Coakley</t>
  </si>
  <si>
    <t>Coakley, Karen.</t>
  </si>
  <si>
    <t>James Collins</t>
  </si>
  <si>
    <t>Collins</t>
  </si>
  <si>
    <t>Collins, James.</t>
  </si>
  <si>
    <t>Cork North-West (3 seats)</t>
  </si>
  <si>
    <t>Michael Creed</t>
  </si>
  <si>
    <t>Creed</t>
  </si>
  <si>
    <t>Creed, Michael.</t>
  </si>
  <si>
    <t>Seamus Connor</t>
  </si>
  <si>
    <t>Connor</t>
  </si>
  <si>
    <t>Aontu</t>
  </si>
  <si>
    <t>Connor, Seamus.</t>
  </si>
  <si>
    <t>Healy-Rae, Danny.</t>
  </si>
  <si>
    <t>Michael Moynihan</t>
  </si>
  <si>
    <t>Moynihan</t>
  </si>
  <si>
    <t>Moynihan, Michael.</t>
  </si>
  <si>
    <t>Aindrias Moynihan</t>
  </si>
  <si>
    <t>Aindrias</t>
  </si>
  <si>
    <t>Moynihan, Aindrias.</t>
  </si>
  <si>
    <t>Votes</t>
  </si>
  <si>
    <t>Caroline Conroy</t>
  </si>
  <si>
    <t>Caroline</t>
  </si>
  <si>
    <t>Conroy</t>
  </si>
  <si>
    <t>Conroy, Caroline.</t>
  </si>
  <si>
    <t>Deirdre Conroy</t>
  </si>
  <si>
    <t>Deirdre</t>
  </si>
  <si>
    <t>NHNA climate record</t>
  </si>
  <si>
    <t>Conroy, Deirdre.</t>
  </si>
  <si>
    <t>Martin Conway</t>
  </si>
  <si>
    <t>Conway</t>
  </si>
  <si>
    <t>Conway, Martin.</t>
  </si>
  <si>
    <t>Sligo-Leitrim (4 seats)</t>
  </si>
  <si>
    <t>James Conway</t>
  </si>
  <si>
    <t>Conway, James.</t>
  </si>
  <si>
    <t>Simon Coveney</t>
  </si>
  <si>
    <t>Simon</t>
  </si>
  <si>
    <t>Coveney</t>
  </si>
  <si>
    <t>Coveney, Simon.</t>
  </si>
  <si>
    <t>Jerry Buttimer</t>
  </si>
  <si>
    <t>Jerry</t>
  </si>
  <si>
    <t>Buttimer</t>
  </si>
  <si>
    <t>Buttimer, Jerry.</t>
  </si>
  <si>
    <t>Micheal Martin</t>
  </si>
  <si>
    <t>Micheal</t>
  </si>
  <si>
    <t>Martin, Micheal.</t>
  </si>
  <si>
    <t>Michael McGrath</t>
  </si>
  <si>
    <t>McGrath</t>
  </si>
  <si>
    <t>McGrath, Michael.</t>
  </si>
  <si>
    <t>Donnchadh O Laoghaire</t>
  </si>
  <si>
    <t>Donnchadh</t>
  </si>
  <si>
    <t>O Laoghaire</t>
  </si>
  <si>
    <t>O Laoghaire, Donnchadh.</t>
  </si>
  <si>
    <t>Mayo (4 seats)</t>
  </si>
  <si>
    <t>Rose Conway-Walsh</t>
  </si>
  <si>
    <t>Rose</t>
  </si>
  <si>
    <t>Conway-Walsh</t>
  </si>
  <si>
    <t>Conway-Walsh, Rose.</t>
  </si>
  <si>
    <t>Bruton, Richard.</t>
  </si>
  <si>
    <t>Nessa Cosgrove</t>
  </si>
  <si>
    <t>Nessa</t>
  </si>
  <si>
    <t>Cosgrove</t>
  </si>
  <si>
    <t>Labour Party</t>
  </si>
  <si>
    <t>Cosgrove, Nessa.</t>
  </si>
  <si>
    <t>Patrick Costello</t>
  </si>
  <si>
    <t>Patrick</t>
  </si>
  <si>
    <t>Costello</t>
  </si>
  <si>
    <t>Costello, Patrick.</t>
  </si>
  <si>
    <t>Kildare North (4 seats)</t>
  </si>
  <si>
    <t>Reada Cronin</t>
  </si>
  <si>
    <t>Reada</t>
  </si>
  <si>
    <t>Cronin</t>
  </si>
  <si>
    <t>Cronin, Reada.</t>
  </si>
  <si>
    <t>Cathal Crowe</t>
  </si>
  <si>
    <t>Cathal</t>
  </si>
  <si>
    <t>Crowe</t>
  </si>
  <si>
    <t>Crowe, Cathal.</t>
  </si>
  <si>
    <t>Margaret Murphy O'Mahony</t>
  </si>
  <si>
    <t>Margaret</t>
  </si>
  <si>
    <t>Murphy O'Mahony</t>
  </si>
  <si>
    <t>Murphy O'Mahony, Margaret.</t>
  </si>
  <si>
    <t>Galway West (5 seats)</t>
  </si>
  <si>
    <t>Ollie Crowe</t>
  </si>
  <si>
    <t>Ollie</t>
  </si>
  <si>
    <t>Crowe, Ollie.</t>
  </si>
  <si>
    <t>Mike Cubbard</t>
  </si>
  <si>
    <t>Mike</t>
  </si>
  <si>
    <t>Cubbard</t>
  </si>
  <si>
    <t>Cubbard, Mike.</t>
  </si>
  <si>
    <t>Waterford</t>
  </si>
  <si>
    <t>John Cummins</t>
  </si>
  <si>
    <t>John</t>
  </si>
  <si>
    <t>Cummins</t>
  </si>
  <si>
    <t>Cummins, John.</t>
  </si>
  <si>
    <t>Michael Collins</t>
  </si>
  <si>
    <t>Collins, Michael.</t>
  </si>
  <si>
    <t>Joe McHugh</t>
  </si>
  <si>
    <t>McHugh</t>
  </si>
  <si>
    <t>McHugh, Joe.</t>
  </si>
  <si>
    <t>Dublin West (4 seats)</t>
  </si>
  <si>
    <t>Emer Currie</t>
  </si>
  <si>
    <t>Emer</t>
  </si>
  <si>
    <t>Currie</t>
  </si>
  <si>
    <t>Currie, Emer.</t>
  </si>
  <si>
    <t>Pat The Cope Gallagher</t>
  </si>
  <si>
    <t>Pat The Cope</t>
  </si>
  <si>
    <t>Gallagher</t>
  </si>
  <si>
    <t>Gallagher, Pat The Cope.</t>
  </si>
  <si>
    <t>Charlie McConalogue</t>
  </si>
  <si>
    <t>Varadkar, Leo.</t>
  </si>
  <si>
    <t>Charlie</t>
  </si>
  <si>
    <t>McConalogue</t>
  </si>
  <si>
    <t>McConalogue, Charlie.</t>
  </si>
  <si>
    <t>Pearse Doherty</t>
  </si>
  <si>
    <t>Pearse</t>
  </si>
  <si>
    <t>Doherty</t>
  </si>
  <si>
    <t>Doherty, Pearse.</t>
  </si>
  <si>
    <t>John Dalton</t>
  </si>
  <si>
    <t>Dalton</t>
  </si>
  <si>
    <t>Renua</t>
  </si>
  <si>
    <t>Dalton, John.</t>
  </si>
  <si>
    <t>Kerry (5 seats)</t>
  </si>
  <si>
    <t>Pa Daly</t>
  </si>
  <si>
    <t>Pa</t>
  </si>
  <si>
    <t>Daly</t>
  </si>
  <si>
    <t>Daly, Pa.</t>
  </si>
  <si>
    <t>Joe Daly</t>
  </si>
  <si>
    <t>Daly, Joe.</t>
  </si>
  <si>
    <t>Nicola Daveron</t>
  </si>
  <si>
    <t>Nicola</t>
  </si>
  <si>
    <t>Daveron</t>
  </si>
  <si>
    <t>Daveron, Nicola.</t>
  </si>
  <si>
    <t>Thomas Pringle</t>
  </si>
  <si>
    <t>Thomas</t>
  </si>
  <si>
    <t>Pringle</t>
  </si>
  <si>
    <t>Pringle, Thomas.</t>
  </si>
  <si>
    <t>Tara Deacy</t>
  </si>
  <si>
    <t>Tara</t>
  </si>
  <si>
    <t>Deacy</t>
  </si>
  <si>
    <t>Deacy, Tara.</t>
  </si>
  <si>
    <t>Paschal Donohoe</t>
  </si>
  <si>
    <t>Paschal</t>
  </si>
  <si>
    <t>Donohoe</t>
  </si>
  <si>
    <t>Donohoe, Paschal.</t>
  </si>
  <si>
    <t>Mark Dearey</t>
  </si>
  <si>
    <t>Mark</t>
  </si>
  <si>
    <t>Dearey</t>
  </si>
  <si>
    <t>Dearey, Mark.</t>
  </si>
  <si>
    <t>Maire Devine</t>
  </si>
  <si>
    <t>Maire</t>
  </si>
  <si>
    <t>Devine</t>
  </si>
  <si>
    <t>Devine, Maire.</t>
  </si>
  <si>
    <t>Mary Lou McDonald</t>
  </si>
  <si>
    <t>Mary Lou</t>
  </si>
  <si>
    <t>McDonald</t>
  </si>
  <si>
    <t>McDonald, Mary Lou.</t>
  </si>
  <si>
    <t>Joe Costello</t>
  </si>
  <si>
    <t>Costello, Joe.</t>
  </si>
  <si>
    <t>Cormac Devlin</t>
  </si>
  <si>
    <t>Cormac</t>
  </si>
  <si>
    <t>Devlin</t>
  </si>
  <si>
    <t>Devlin, Cormac.</t>
  </si>
  <si>
    <t>Additional information</t>
  </si>
  <si>
    <t>Alan Dillon</t>
  </si>
  <si>
    <t>Alan</t>
  </si>
  <si>
    <t>Dillon</t>
  </si>
  <si>
    <t>Dillon, Alan.</t>
  </si>
  <si>
    <t>Aisling Dolan</t>
  </si>
  <si>
    <t>√</t>
  </si>
  <si>
    <t>Aisling</t>
  </si>
  <si>
    <t>Dolan</t>
  </si>
  <si>
    <t>Voted Climate +ve</t>
  </si>
  <si>
    <t>Dolan, Aisling.</t>
  </si>
  <si>
    <t>Paul Donnelly</t>
  </si>
  <si>
    <t>Paul</t>
  </si>
  <si>
    <t>Donnelly</t>
  </si>
  <si>
    <t>Donnelly, Paul.</t>
  </si>
  <si>
    <t>Karin Dubsky</t>
  </si>
  <si>
    <t>Karin</t>
  </si>
  <si>
    <t>Dubsky</t>
  </si>
  <si>
    <t>Dubsky, Karin.</t>
  </si>
  <si>
    <t>This candidate</t>
  </si>
  <si>
    <t xml:space="preserve">has/has not signed </t>
  </si>
  <si>
    <t>Deirdre Duffy</t>
  </si>
  <si>
    <t>Duffy</t>
  </si>
  <si>
    <t>×</t>
  </si>
  <si>
    <t>Duffy, Deirdre.</t>
  </si>
  <si>
    <t>Voted Climate _ve</t>
  </si>
  <si>
    <t>Francis Noel Duffy</t>
  </si>
  <si>
    <t>Francis Noel</t>
  </si>
  <si>
    <t>Duffy, Francis Noel.</t>
  </si>
  <si>
    <t>John Curran</t>
  </si>
  <si>
    <t>Curran</t>
  </si>
  <si>
    <t>Curran, John.</t>
  </si>
  <si>
    <t>Una Dunphy</t>
  </si>
  <si>
    <t>Una</t>
  </si>
  <si>
    <t>Dunphy</t>
  </si>
  <si>
    <t>Dunphy, Una.</t>
  </si>
  <si>
    <t>the NHNA Fossil Free election pledge.</t>
  </si>
  <si>
    <t>Eoin O Broin</t>
  </si>
  <si>
    <t>Eoin</t>
  </si>
  <si>
    <t>O Broin</t>
  </si>
  <si>
    <t>Ø</t>
  </si>
  <si>
    <t>Absent for vote</t>
  </si>
  <si>
    <t>O Broin, Eoin.</t>
  </si>
  <si>
    <t>Gino Kenny</t>
  </si>
  <si>
    <t>Gino</t>
  </si>
  <si>
    <t>Kenny</t>
  </si>
  <si>
    <t>Kenny, Gino.</t>
  </si>
  <si>
    <t>Sarah Durcan</t>
  </si>
  <si>
    <t>Sarah</t>
  </si>
  <si>
    <t>Durcan</t>
  </si>
  <si>
    <t>-</t>
  </si>
  <si>
    <t>Durcan, Sarah.</t>
  </si>
  <si>
    <t>Bernard Durkan</t>
  </si>
  <si>
    <t>Not a TD for this vote</t>
  </si>
  <si>
    <t>Bernard J</t>
  </si>
  <si>
    <t>Durkan</t>
  </si>
  <si>
    <t>Durkan, Bernard J.</t>
  </si>
  <si>
    <t>Shane Ellis</t>
  </si>
  <si>
    <t>Shane</t>
  </si>
  <si>
    <t>Ellis</t>
  </si>
  <si>
    <t>Ellis, Shane.</t>
  </si>
  <si>
    <t>Paul Gogarty</t>
  </si>
  <si>
    <t>Gogarty</t>
  </si>
  <si>
    <t>Gogarty, Paul.</t>
  </si>
  <si>
    <t>Mairead Farrell</t>
  </si>
  <si>
    <t>Mairead</t>
  </si>
  <si>
    <t>Farrell</t>
  </si>
  <si>
    <t>Farrell, Mairead.</t>
  </si>
  <si>
    <t>Sandra Farrell</t>
  </si>
  <si>
    <t>Sandra</t>
  </si>
  <si>
    <t>Farrell, Sandra.</t>
  </si>
  <si>
    <t>Alan Farrell</t>
  </si>
  <si>
    <t>Farrell, Alan.</t>
  </si>
  <si>
    <t>James Reilly</t>
  </si>
  <si>
    <t>Reilly</t>
  </si>
  <si>
    <t>Reilly, James.</t>
  </si>
  <si>
    <t>Darragh O'Brien</t>
  </si>
  <si>
    <t>Darragh</t>
  </si>
  <si>
    <t>O'Brien</t>
  </si>
  <si>
    <t>O'Brien, Darragh.</t>
  </si>
  <si>
    <t>Michael Farrington</t>
  </si>
  <si>
    <t>Farrington</t>
  </si>
  <si>
    <t>Farrington, Michael.</t>
  </si>
  <si>
    <t>Louise O'Reilly</t>
  </si>
  <si>
    <t>Louise</t>
  </si>
  <si>
    <t>O'Reilly</t>
  </si>
  <si>
    <t>O'Reilly, Louise.</t>
  </si>
  <si>
    <t>Finbarr Filan</t>
  </si>
  <si>
    <t>Finbarr</t>
  </si>
  <si>
    <t>Filan</t>
  </si>
  <si>
    <t>Filan, Finbarr.</t>
  </si>
  <si>
    <t>Colette Finn</t>
  </si>
  <si>
    <t>Colette</t>
  </si>
  <si>
    <t>Finn</t>
  </si>
  <si>
    <t>Finn, Colette.</t>
  </si>
  <si>
    <t>Brian Finucane</t>
  </si>
  <si>
    <t>Brian</t>
  </si>
  <si>
    <t>Finucane</t>
  </si>
  <si>
    <t>Finucane, Brian.</t>
  </si>
  <si>
    <t>Dublin Bay North (5 seats)</t>
  </si>
  <si>
    <t>Richard Bruton</t>
  </si>
  <si>
    <t>Richard</t>
  </si>
  <si>
    <t>Bruton</t>
  </si>
  <si>
    <t>Ed Fitzgerald</t>
  </si>
  <si>
    <t>Ed</t>
  </si>
  <si>
    <t>Fitzgerald</t>
  </si>
  <si>
    <t>Fitzgerald, Ed.</t>
  </si>
  <si>
    <t>Sean Haughey</t>
  </si>
  <si>
    <t>Sean</t>
  </si>
  <si>
    <t>Haughey</t>
  </si>
  <si>
    <t>Haughey, Sean.</t>
  </si>
  <si>
    <t>Mary Fitzpatrick</t>
  </si>
  <si>
    <t>Mary</t>
  </si>
  <si>
    <t>Fitzpatrick</t>
  </si>
  <si>
    <t>Fitzpatrick, Mary.</t>
  </si>
  <si>
    <t>Denise Mitchell</t>
  </si>
  <si>
    <t>Denise</t>
  </si>
  <si>
    <t>Mitchell</t>
  </si>
  <si>
    <t>Mitchell, Denise.</t>
  </si>
  <si>
    <t>Aodhan O Riordain</t>
  </si>
  <si>
    <t>Aodhan</t>
  </si>
  <si>
    <t>O Riordain</t>
  </si>
  <si>
    <t>O Riordain, Aodhan.</t>
  </si>
  <si>
    <t>Joe Flaherty</t>
  </si>
  <si>
    <t>Flaherty</t>
  </si>
  <si>
    <t>Flaherty, Joe.</t>
  </si>
  <si>
    <t>Laois-Offaly (5 seats)</t>
  </si>
  <si>
    <t>Pauline Flanagan</t>
  </si>
  <si>
    <t>Pauline</t>
  </si>
  <si>
    <t>Flanagan</t>
  </si>
  <si>
    <t>Flanagan, Pauline.</t>
  </si>
  <si>
    <t>John Lyons</t>
  </si>
  <si>
    <t>Lyons</t>
  </si>
  <si>
    <t>Lyons, John.</t>
  </si>
  <si>
    <t>Noel Rock</t>
  </si>
  <si>
    <t>Noel</t>
  </si>
  <si>
    <t>Rock</t>
  </si>
  <si>
    <t>Rock, Noel.</t>
  </si>
  <si>
    <t>Norma Foley</t>
  </si>
  <si>
    <t>Norma</t>
  </si>
  <si>
    <t>Foley</t>
  </si>
  <si>
    <t>Foley, Norma.</t>
  </si>
  <si>
    <t>Dessie Ellis</t>
  </si>
  <si>
    <t>Dessie</t>
  </si>
  <si>
    <t>Ellis, Dessie.</t>
  </si>
  <si>
    <t>Sonny Foran</t>
  </si>
  <si>
    <t>Sonny</t>
  </si>
  <si>
    <t>Foran</t>
  </si>
  <si>
    <t>Foran, Sonny.</t>
  </si>
  <si>
    <t>Meath West (3 seats)</t>
  </si>
  <si>
    <t>Noel French</t>
  </si>
  <si>
    <t>French</t>
  </si>
  <si>
    <t>French, Noel.</t>
  </si>
  <si>
    <t>Robbie Gallagher</t>
  </si>
  <si>
    <t>Robbie</t>
  </si>
  <si>
    <t>Gallagher, Robbie.</t>
  </si>
  <si>
    <t>ROisin Shortall</t>
  </si>
  <si>
    <t>ROisin</t>
  </si>
  <si>
    <t>Shortall</t>
  </si>
  <si>
    <t>Shortall, ROisin.</t>
  </si>
  <si>
    <t>Blaithin Gallagher</t>
  </si>
  <si>
    <t>Blaithin</t>
  </si>
  <si>
    <t>Gallagher, Blaithin.</t>
  </si>
  <si>
    <t>Josepha Madigan</t>
  </si>
  <si>
    <t>Josepha</t>
  </si>
  <si>
    <t>Madigan</t>
  </si>
  <si>
    <t>Madigan, Josepha.</t>
  </si>
  <si>
    <t>Michael Gallwey</t>
  </si>
  <si>
    <t>Gallwey</t>
  </si>
  <si>
    <t>Gallwey, Michael.</t>
  </si>
  <si>
    <t>Brendan Galvin</t>
  </si>
  <si>
    <t>Galvin</t>
  </si>
  <si>
    <t>Galvin, Brendan.</t>
  </si>
  <si>
    <t>Gary Gannon</t>
  </si>
  <si>
    <t>Gary</t>
  </si>
  <si>
    <t>Gannon</t>
  </si>
  <si>
    <t>Gannon, Gary.</t>
  </si>
  <si>
    <t>ROisin Garvey</t>
  </si>
  <si>
    <t>Garvey</t>
  </si>
  <si>
    <t>Garvey, ROisin.</t>
  </si>
  <si>
    <t>Damien Geoghegan</t>
  </si>
  <si>
    <t>Damien</t>
  </si>
  <si>
    <t>Geoghegan</t>
  </si>
  <si>
    <t>Geoghegan, Damien.</t>
  </si>
  <si>
    <t>Catherine Martin</t>
  </si>
  <si>
    <t>Martin, Catherine.</t>
  </si>
  <si>
    <t>Shane Ross</t>
  </si>
  <si>
    <t>Ross</t>
  </si>
  <si>
    <t>Catherine Byrne</t>
  </si>
  <si>
    <t>Byrne, Catherine.</t>
  </si>
  <si>
    <t>Meath East (3 seats)</t>
  </si>
  <si>
    <t>Deirdre Geraghty Smith</t>
  </si>
  <si>
    <t>Geraghty Smith</t>
  </si>
  <si>
    <t>Geraghty Smith, Deirdre.</t>
  </si>
  <si>
    <t>Aengus O Snodaigh</t>
  </si>
  <si>
    <t>Aengus</t>
  </si>
  <si>
    <t>O Snodaigh</t>
  </si>
  <si>
    <t>O Snodaigh, Aengus.</t>
  </si>
  <si>
    <t>Sinead Gibney</t>
  </si>
  <si>
    <t>Sinead</t>
  </si>
  <si>
    <t>Gibney</t>
  </si>
  <si>
    <t>Gibney, Sinead.</t>
  </si>
  <si>
    <t>Jacqui Gilborne</t>
  </si>
  <si>
    <t>Jacqui</t>
  </si>
  <si>
    <t>Gilborne</t>
  </si>
  <si>
    <t>Gilborne, Jacqui.</t>
  </si>
  <si>
    <t>Brid Smith</t>
  </si>
  <si>
    <t>Brid</t>
  </si>
  <si>
    <t>Imelda Goldsboro</t>
  </si>
  <si>
    <t>Imelda</t>
  </si>
  <si>
    <t>Goldsboro</t>
  </si>
  <si>
    <t>Goldsboro, Imelda.</t>
  </si>
  <si>
    <t>Johnny Guirke</t>
  </si>
  <si>
    <t>Johnny</t>
  </si>
  <si>
    <t>Guirke</t>
  </si>
  <si>
    <t>Guirke, Johnny.</t>
  </si>
  <si>
    <t>No. of candidates running in 2020</t>
  </si>
  <si>
    <t>No. of candidates with a record</t>
  </si>
  <si>
    <t>Party Score</t>
  </si>
  <si>
    <t>Pippa Hackett</t>
  </si>
  <si>
    <t>Pippa</t>
  </si>
  <si>
    <t>Hackett</t>
  </si>
  <si>
    <t>Hackett, Pippa.</t>
  </si>
  <si>
    <t>Sinead Halpin</t>
  </si>
  <si>
    <t>Halpin</t>
  </si>
  <si>
    <t>Halpin, Sinead.</t>
  </si>
  <si>
    <t>Eoghan Murphy</t>
  </si>
  <si>
    <t>Eoghan</t>
  </si>
  <si>
    <t>Murphy</t>
  </si>
  <si>
    <t>Murphy, Eoghan.</t>
  </si>
  <si>
    <t>Kate O'Connell</t>
  </si>
  <si>
    <t>Kate</t>
  </si>
  <si>
    <t>O'Connell</t>
  </si>
  <si>
    <t>O'Connell, Kate.</t>
  </si>
  <si>
    <t>Jim O'Callaghan</t>
  </si>
  <si>
    <t>Jim</t>
  </si>
  <si>
    <t>O'Callaghan</t>
  </si>
  <si>
    <t>O'Callaghan, Jim.</t>
  </si>
  <si>
    <t>Martin Harley</t>
  </si>
  <si>
    <t>Harley</t>
  </si>
  <si>
    <t>Harley, Martin.</t>
  </si>
  <si>
    <t>Kevin Humphreys</t>
  </si>
  <si>
    <t>Humphreys, Kevin.</t>
  </si>
  <si>
    <t>Paul Hayes</t>
  </si>
  <si>
    <t>Hayes</t>
  </si>
  <si>
    <t>Hayes, Paul.</t>
  </si>
  <si>
    <t>Eamon Ryan</t>
  </si>
  <si>
    <t>Eamon</t>
  </si>
  <si>
    <t>Ryan</t>
  </si>
  <si>
    <t>Ryan, Eamon.</t>
  </si>
  <si>
    <t>David Healy</t>
  </si>
  <si>
    <t>Healy</t>
  </si>
  <si>
    <t>Healy, David.</t>
  </si>
  <si>
    <t>Colm Brophy</t>
  </si>
  <si>
    <t>Brophy</t>
  </si>
  <si>
    <t>Brophy, Colm.</t>
  </si>
  <si>
    <t>Louise Heavin</t>
  </si>
  <si>
    <t>Heavin</t>
  </si>
  <si>
    <t>Heavin, Louise.</t>
  </si>
  <si>
    <t>John Lahart</t>
  </si>
  <si>
    <t>Lahart</t>
  </si>
  <si>
    <t>Lahart, John.</t>
  </si>
  <si>
    <t>Deirdre Heney</t>
  </si>
  <si>
    <t>Heney</t>
  </si>
  <si>
    <t>Heney, Deirdre.</t>
  </si>
  <si>
    <t>Emer Higgins</t>
  </si>
  <si>
    <t>Higgins</t>
  </si>
  <si>
    <t>Higgins, Emer.</t>
  </si>
  <si>
    <t>Sean Crowe</t>
  </si>
  <si>
    <t>Crowe, Sean.</t>
  </si>
  <si>
    <t>Neasa Hourigan</t>
  </si>
  <si>
    <t>Neasa</t>
  </si>
  <si>
    <t>Hourigan</t>
  </si>
  <si>
    <t>Hourigan, Neasa.</t>
  </si>
  <si>
    <t>Solidarity _ People Before Profit</t>
  </si>
  <si>
    <t>Howard Hughes</t>
  </si>
  <si>
    <t>Howard</t>
  </si>
  <si>
    <t>Hughes</t>
  </si>
  <si>
    <t>Hughes, Howard.</t>
  </si>
  <si>
    <t>Independents 4 Change</t>
  </si>
  <si>
    <t>Leo Varadkar</t>
  </si>
  <si>
    <t>Leo</t>
  </si>
  <si>
    <t>Varadkar</t>
  </si>
  <si>
    <t>Direct Democracy Ireland</t>
  </si>
  <si>
    <t>Denis Hynes</t>
  </si>
  <si>
    <t>Denis</t>
  </si>
  <si>
    <t>Hynes</t>
  </si>
  <si>
    <t>Hynes, Denis.</t>
  </si>
  <si>
    <t>Jack Chambers</t>
  </si>
  <si>
    <t>Jack</t>
  </si>
  <si>
    <t>Chambers</t>
  </si>
  <si>
    <t>Workers Party</t>
  </si>
  <si>
    <t>Chambers, Jack.</t>
  </si>
  <si>
    <t>Peter Kavanagh</t>
  </si>
  <si>
    <t>Kavanagh</t>
  </si>
  <si>
    <t>Irish Democratic Party</t>
  </si>
  <si>
    <t>Kavanagh, Peter.</t>
  </si>
  <si>
    <t>Joan Burton</t>
  </si>
  <si>
    <t>Joan</t>
  </si>
  <si>
    <t>Burton</t>
  </si>
  <si>
    <t>Burton, Joan.</t>
  </si>
  <si>
    <t>Becky Kealy</t>
  </si>
  <si>
    <t>Becky</t>
  </si>
  <si>
    <t>Kealy</t>
  </si>
  <si>
    <t>Kealy, Becky.</t>
  </si>
  <si>
    <t>Claire Keating</t>
  </si>
  <si>
    <t>Claire</t>
  </si>
  <si>
    <t>Keating</t>
  </si>
  <si>
    <t>Keating, Claire.</t>
  </si>
  <si>
    <t>Mary Mitchell O'Connor</t>
  </si>
  <si>
    <t>Mitchell O'Connor</t>
  </si>
  <si>
    <t>Mitchell O'Connor, Mary.</t>
  </si>
  <si>
    <t>Andrew Keegan</t>
  </si>
  <si>
    <t>Andrew</t>
  </si>
  <si>
    <t>Keegan</t>
  </si>
  <si>
    <t>Keegan, Andrew.</t>
  </si>
  <si>
    <t>Jessy Kelly (Ni Cheallaigh)</t>
  </si>
  <si>
    <t>Jessy</t>
  </si>
  <si>
    <t>Kelly (Ni Cheallaigh)</t>
  </si>
  <si>
    <t>Kelly (Ni Cheallaigh), Jessy.</t>
  </si>
  <si>
    <t>Mike Kennelly</t>
  </si>
  <si>
    <t>Kennelly</t>
  </si>
  <si>
    <t>Kennelly, Mike.</t>
  </si>
  <si>
    <t>Mary Hanafin</t>
  </si>
  <si>
    <t>Hanafin</t>
  </si>
  <si>
    <t>Hanafin, Mary.</t>
  </si>
  <si>
    <t>Sharon Keogan</t>
  </si>
  <si>
    <t>Keogan</t>
  </si>
  <si>
    <t>Keogan, Sharon.</t>
  </si>
  <si>
    <t>Richard Boyd Barrett</t>
  </si>
  <si>
    <t>Boyd Barrett</t>
  </si>
  <si>
    <t>Boyd Barrett, Richard.</t>
  </si>
  <si>
    <t>Claire Kerrane</t>
  </si>
  <si>
    <t>Kerrane</t>
  </si>
  <si>
    <t>Kerrane, Claire.</t>
  </si>
  <si>
    <t>Frank Kilbride</t>
  </si>
  <si>
    <t>Frank</t>
  </si>
  <si>
    <t>Kilbride</t>
  </si>
  <si>
    <t>Kilbride, Frank.</t>
  </si>
  <si>
    <t>Paul Lawless</t>
  </si>
  <si>
    <t>Lawless</t>
  </si>
  <si>
    <t>Lawless, Paul.</t>
  </si>
  <si>
    <t>John Leahy</t>
  </si>
  <si>
    <t>Leahy</t>
  </si>
  <si>
    <t>Leahy, John.</t>
  </si>
  <si>
    <t>Anne Rabbitte</t>
  </si>
  <si>
    <t>Anne</t>
  </si>
  <si>
    <t>Rabbitte</t>
  </si>
  <si>
    <t>Rabbitte, Anne.</t>
  </si>
  <si>
    <t>Brian Leddin</t>
  </si>
  <si>
    <t>Leddin</t>
  </si>
  <si>
    <t>Leddin, Brian.</t>
  </si>
  <si>
    <t>David Lloyd</t>
  </si>
  <si>
    <t>Lloyd</t>
  </si>
  <si>
    <t>Lloyd, David.</t>
  </si>
  <si>
    <t>Name</t>
  </si>
  <si>
    <t>More than 3</t>
  </si>
  <si>
    <t>Tim Lombard</t>
  </si>
  <si>
    <t>Tim</t>
  </si>
  <si>
    <t>score</t>
  </si>
  <si>
    <t>Lombard</t>
  </si>
  <si>
    <t>Lombard, Tim.</t>
  </si>
  <si>
    <t>Joe Loughnane</t>
  </si>
  <si>
    <t>Loughnane</t>
  </si>
  <si>
    <t>Loughnane, Joe.</t>
  </si>
  <si>
    <t>Sean Canney</t>
  </si>
  <si>
    <t>Canney</t>
  </si>
  <si>
    <t>Canney, Sean.</t>
  </si>
  <si>
    <t>Hildegarde Naughton</t>
  </si>
  <si>
    <t>Hildegarde</t>
  </si>
  <si>
    <t>Naughton</t>
  </si>
  <si>
    <t>Naughton, Hildegarde.</t>
  </si>
  <si>
    <t>Sean Kyne</t>
  </si>
  <si>
    <t>Kyne</t>
  </si>
  <si>
    <t>2015_002 Climate Action and Low Carbon Development Bill - Amendment 19 - Public Health</t>
  </si>
  <si>
    <t>Kyne, Sean.</t>
  </si>
  <si>
    <t>2015_002 Climate Action and Low Carbon Development Bill - Amendment 5 - Baseline</t>
  </si>
  <si>
    <t>2015_002 Climate Action and Low Carbon Development Bill - Amendment 52 - Democracy</t>
  </si>
  <si>
    <t>2015_002 Climate Action and Low Carbon Development Bill - Amendment 134 - 6 Months</t>
  </si>
  <si>
    <t>eamon O Cuiv</t>
  </si>
  <si>
    <t>eamon</t>
  </si>
  <si>
    <t>O Cuiv</t>
  </si>
  <si>
    <t>O Cuiv, eamon.</t>
  </si>
  <si>
    <t>Martha Lyons</t>
  </si>
  <si>
    <t>Martha</t>
  </si>
  <si>
    <t>Lyons, Martha.</t>
  </si>
  <si>
    <t>Padraig Mac Lochlainn</t>
  </si>
  <si>
    <t>Padraig</t>
  </si>
  <si>
    <t>Mac Lochlainn</t>
  </si>
  <si>
    <t>Mac Lochlainn, Padraig.</t>
  </si>
  <si>
    <t>Chris MacManus</t>
  </si>
  <si>
    <t>MacManus</t>
  </si>
  <si>
    <t>MacManus, Chris.</t>
  </si>
  <si>
    <t>Eoin Madden</t>
  </si>
  <si>
    <t>Madden</t>
  </si>
  <si>
    <t>Madden, Eoin.</t>
  </si>
  <si>
    <t>Alan Mangan</t>
  </si>
  <si>
    <t>Mangan</t>
  </si>
  <si>
    <t>Mangan, Alan.</t>
  </si>
  <si>
    <t>Vincent P. Martin</t>
  </si>
  <si>
    <t>Vincent P</t>
  </si>
  <si>
    <t>Martin, Vincent P.</t>
  </si>
  <si>
    <t>Steven Matthews</t>
  </si>
  <si>
    <t>Steven</t>
  </si>
  <si>
    <t>Matthews</t>
  </si>
  <si>
    <t>Matthews, Steven.</t>
  </si>
  <si>
    <t>Paul McAuliffe</t>
  </si>
  <si>
    <t>McAuliffe</t>
  </si>
  <si>
    <t>McAuliffe, Paul.</t>
  </si>
  <si>
    <t>Sean McCabe</t>
  </si>
  <si>
    <t>McCabe</t>
  </si>
  <si>
    <t>McCabe, Sean.</t>
  </si>
  <si>
    <t>Brendan Griffin</t>
  </si>
  <si>
    <t>Griffin</t>
  </si>
  <si>
    <t>Griffin, Brendan.</t>
  </si>
  <si>
    <t>Ciaran McCarthy</t>
  </si>
  <si>
    <t>McCarthy</t>
  </si>
  <si>
    <t>McCarthy, Ciaran.</t>
  </si>
  <si>
    <t>John Brassil</t>
  </si>
  <si>
    <t>Brassil</t>
  </si>
  <si>
    <t>Brassil, John.</t>
  </si>
  <si>
    <t>Lettie McCarthy</t>
  </si>
  <si>
    <t>Lettie</t>
  </si>
  <si>
    <t>McCarthy, Lettie.</t>
  </si>
  <si>
    <t>Catriona McClean</t>
  </si>
  <si>
    <t>Catriona</t>
  </si>
  <si>
    <t>McClean</t>
  </si>
  <si>
    <t>McClean, Catriona.</t>
  </si>
  <si>
    <t>Lisa McDonald</t>
  </si>
  <si>
    <t>Lisa</t>
  </si>
  <si>
    <t>McDonald, Lisa.</t>
  </si>
  <si>
    <t>Tracy McElhinney</t>
  </si>
  <si>
    <t>McElhinney</t>
  </si>
  <si>
    <t>McElhinney, Tracy.</t>
  </si>
  <si>
    <t>John McGahon</t>
  </si>
  <si>
    <t>McGahon</t>
  </si>
  <si>
    <t>McGahon, John.</t>
  </si>
  <si>
    <t>John McGuinness</t>
  </si>
  <si>
    <t>McGuinness</t>
  </si>
  <si>
    <t>McGuinness, John.</t>
  </si>
  <si>
    <t>Michael Healy-Rae</t>
  </si>
  <si>
    <t>Healy-Rae</t>
  </si>
  <si>
    <t>Danny Healy-Rae</t>
  </si>
  <si>
    <t>Danny</t>
  </si>
  <si>
    <t>Saoirse McHugh</t>
  </si>
  <si>
    <t>Saoirse</t>
  </si>
  <si>
    <t>McHugh, Saoirse.</t>
  </si>
  <si>
    <t>Anthony Lawlor</t>
  </si>
  <si>
    <t>Anthony</t>
  </si>
  <si>
    <t>Lawlor</t>
  </si>
  <si>
    <t>Lawlor, Anthony.</t>
  </si>
  <si>
    <t>Frank O'Rourke</t>
  </si>
  <si>
    <t>O'Rourke</t>
  </si>
  <si>
    <t>O'Rourke, Frank.</t>
  </si>
  <si>
    <t>James Lawless</t>
  </si>
  <si>
    <t>Lawless, James.</t>
  </si>
  <si>
    <t>Rita McInerney</t>
  </si>
  <si>
    <t>Rita</t>
  </si>
  <si>
    <t>McInerney</t>
  </si>
  <si>
    <t>McInerney, Rita.</t>
  </si>
  <si>
    <t>Emmet Stagg</t>
  </si>
  <si>
    <t>Emmet</t>
  </si>
  <si>
    <t>Stagg</t>
  </si>
  <si>
    <t>Stagg, Emmet.</t>
  </si>
  <si>
    <t>Catherine Murphy</t>
  </si>
  <si>
    <t>Murphy, Catherine.</t>
  </si>
  <si>
    <t>Sandra McIntyre</t>
  </si>
  <si>
    <t>McIntyre</t>
  </si>
  <si>
    <t>McIntyre, Sandra.</t>
  </si>
  <si>
    <t>Holly McKeever Cairns</t>
  </si>
  <si>
    <t>Holly</t>
  </si>
  <si>
    <t>McKeever Cairns</t>
  </si>
  <si>
    <t>McKeever Cairns, Holly.</t>
  </si>
  <si>
    <t>Marcella Corcoran Kennedy</t>
  </si>
  <si>
    <t>Marcella</t>
  </si>
  <si>
    <t>Corcoran Kennedy</t>
  </si>
  <si>
    <t>Corcoran Kennedy, Marcella.</t>
  </si>
  <si>
    <t>Charles Flanagan</t>
  </si>
  <si>
    <t>Charles</t>
  </si>
  <si>
    <t>Flanagan, Charles.</t>
  </si>
  <si>
    <t>Barry Cowen</t>
  </si>
  <si>
    <t>Cowen</t>
  </si>
  <si>
    <t>Cowen, Barry.</t>
  </si>
  <si>
    <t>Sean Fleming</t>
  </si>
  <si>
    <t>Fleming</t>
  </si>
  <si>
    <t>Fleming, Sean.</t>
  </si>
  <si>
    <t>Seamus McMenamin</t>
  </si>
  <si>
    <t>McMenamin</t>
  </si>
  <si>
    <t>McMenamin, Seamus.</t>
  </si>
  <si>
    <t>Anne-Marie McNally</t>
  </si>
  <si>
    <t>Anne-Marie</t>
  </si>
  <si>
    <t>McNally</t>
  </si>
  <si>
    <t>McNally, Anne-Marie.</t>
  </si>
  <si>
    <t>Brian Stanley</t>
  </si>
  <si>
    <t>Stanley</t>
  </si>
  <si>
    <t>Stanley, Brian.</t>
  </si>
  <si>
    <t>Niall McNelis</t>
  </si>
  <si>
    <t>Niall</t>
  </si>
  <si>
    <t>McNelis</t>
  </si>
  <si>
    <t>McNelis, Niall.</t>
  </si>
  <si>
    <t>Maghnus Monaghan</t>
  </si>
  <si>
    <t>Maghnus</t>
  </si>
  <si>
    <t>Monaghan</t>
  </si>
  <si>
    <t>Monaghan, Maghnus.</t>
  </si>
  <si>
    <t>Andrew Montague</t>
  </si>
  <si>
    <t>Montague</t>
  </si>
  <si>
    <t>Montague, Andrew.</t>
  </si>
  <si>
    <t>Ronan Moore</t>
  </si>
  <si>
    <t>Ronan</t>
  </si>
  <si>
    <t>Moore</t>
  </si>
  <si>
    <t>Moore, Ronan.</t>
  </si>
  <si>
    <t>Carol Nolan</t>
  </si>
  <si>
    <t>Carol</t>
  </si>
  <si>
    <t>Nolan</t>
  </si>
  <si>
    <t>Nolan, Carol.</t>
  </si>
  <si>
    <t>Oliver Moran</t>
  </si>
  <si>
    <t>Oliver</t>
  </si>
  <si>
    <t>Moran</t>
  </si>
  <si>
    <t>Moran, Oliver.</t>
  </si>
  <si>
    <t>Norma Moriarty</t>
  </si>
  <si>
    <t>Moriarty</t>
  </si>
  <si>
    <t>Moriarty, Norma.</t>
  </si>
  <si>
    <t>Kieran O'Donnell</t>
  </si>
  <si>
    <t>Kieran</t>
  </si>
  <si>
    <t>O'Donnell</t>
  </si>
  <si>
    <t>O'Donnell, Kieran.</t>
  </si>
  <si>
    <t>Willie O'Dea</t>
  </si>
  <si>
    <t>Willie</t>
  </si>
  <si>
    <t>O'Dea</t>
  </si>
  <si>
    <t>O'Dea, Willie.</t>
  </si>
  <si>
    <t>Rebecca Moynihan</t>
  </si>
  <si>
    <t>Rebecca</t>
  </si>
  <si>
    <t>Moynihan, Rebecca.</t>
  </si>
  <si>
    <t>Maurice Quinlivan</t>
  </si>
  <si>
    <t>Maurice</t>
  </si>
  <si>
    <t>Quinlivan</t>
  </si>
  <si>
    <t>Quinlivan, Maurice.</t>
  </si>
  <si>
    <t>Jan O'Sullivan</t>
  </si>
  <si>
    <t>Jan</t>
  </si>
  <si>
    <t>O'Sullivan</t>
  </si>
  <si>
    <t>O'Sullivan, Jan.</t>
  </si>
  <si>
    <t>Dean Mulligan</t>
  </si>
  <si>
    <t>Dean</t>
  </si>
  <si>
    <t>Mulligan</t>
  </si>
  <si>
    <t>Mulligan, Dean.</t>
  </si>
  <si>
    <t>Eddie Mulligan</t>
  </si>
  <si>
    <t>Eddie</t>
  </si>
  <si>
    <t>Mulligan, Eddie.</t>
  </si>
  <si>
    <t>Patrick O'Donovan</t>
  </si>
  <si>
    <t>O'Donovan</t>
  </si>
  <si>
    <t>O'Donovan, Patrick.</t>
  </si>
  <si>
    <t>Tom Neville</t>
  </si>
  <si>
    <t>Tom</t>
  </si>
  <si>
    <t>Neville</t>
  </si>
  <si>
    <t>Neville, Tom.</t>
  </si>
  <si>
    <t>Niall Collins</t>
  </si>
  <si>
    <t>Collins, Niall.</t>
  </si>
  <si>
    <t>Jennifer Murnane O'Connor</t>
  </si>
  <si>
    <t>Murnane O'Connor</t>
  </si>
  <si>
    <t>Murnane O'Connor, Jennifer.</t>
  </si>
  <si>
    <t>June Murphy</t>
  </si>
  <si>
    <t>June</t>
  </si>
  <si>
    <t>Murphy, June.</t>
  </si>
  <si>
    <t>Cleo Murphy</t>
  </si>
  <si>
    <t>Cleo</t>
  </si>
  <si>
    <t>Murphy, Cleo.</t>
  </si>
  <si>
    <t>Tony Murray</t>
  </si>
  <si>
    <t>Tony</t>
  </si>
  <si>
    <t>Murray</t>
  </si>
  <si>
    <t>Murray, Tony.</t>
  </si>
  <si>
    <t>Peter Burke</t>
  </si>
  <si>
    <t>Burke, Peter.</t>
  </si>
  <si>
    <t>Gabrielle McFadden</t>
  </si>
  <si>
    <t>Gabrielle</t>
  </si>
  <si>
    <t>McFadden</t>
  </si>
  <si>
    <t>McFadden, Gabrielle.</t>
  </si>
  <si>
    <t>Richard Murray</t>
  </si>
  <si>
    <t>Murray, Richard.</t>
  </si>
  <si>
    <t>Robert Troy</t>
  </si>
  <si>
    <t>Robert</t>
  </si>
  <si>
    <t>Troy</t>
  </si>
  <si>
    <t>Troy, Robert.</t>
  </si>
  <si>
    <t>Johnny Mythen</t>
  </si>
  <si>
    <t>Mythen</t>
  </si>
  <si>
    <t>Mythen, Johnny.</t>
  </si>
  <si>
    <t>Mary Newman</t>
  </si>
  <si>
    <t>Newman</t>
  </si>
  <si>
    <t>Newman, Mary.</t>
  </si>
  <si>
    <t>Sorcha Nic Cormaic</t>
  </si>
  <si>
    <t>Sorcha</t>
  </si>
  <si>
    <t>Nic Cormaic</t>
  </si>
  <si>
    <t>Nic Cormaic, Sorcha.</t>
  </si>
  <si>
    <t>Ruth Nolan</t>
  </si>
  <si>
    <t>Ruth</t>
  </si>
  <si>
    <t>Nolan, Ruth.</t>
  </si>
  <si>
    <t>Kevin Boxer Moran</t>
  </si>
  <si>
    <t>Kevin Boxer</t>
  </si>
  <si>
    <t>Moran, Kevin Boxer.</t>
  </si>
  <si>
    <t>Malcolm Noonan</t>
  </si>
  <si>
    <t>Noonan</t>
  </si>
  <si>
    <t>Noonan, Malcolm.</t>
  </si>
  <si>
    <t>Catherine Noone</t>
  </si>
  <si>
    <t>Noone</t>
  </si>
  <si>
    <t>Noone, Catherine.</t>
  </si>
  <si>
    <t>Fergus O'Dowd</t>
  </si>
  <si>
    <t>Fergus</t>
  </si>
  <si>
    <t>O'Dowd</t>
  </si>
  <si>
    <t>O'Dowd, Fergus.</t>
  </si>
  <si>
    <t>Marc O Cathasaigh</t>
  </si>
  <si>
    <t>Marc</t>
  </si>
  <si>
    <t>O Cathasaigh</t>
  </si>
  <si>
    <t>O Cathasaigh, Marc.</t>
  </si>
  <si>
    <t>Declan Breathnach</t>
  </si>
  <si>
    <t>Declan</t>
  </si>
  <si>
    <t>Breathnach</t>
  </si>
  <si>
    <t>Breathnach, Declan.</t>
  </si>
  <si>
    <t>Aengus O Maolain</t>
  </si>
  <si>
    <t>O Maolain</t>
  </si>
  <si>
    <t>O Maolain, Aengus.</t>
  </si>
  <si>
    <t>Imelda Munster</t>
  </si>
  <si>
    <t>Munster</t>
  </si>
  <si>
    <t>Munster, Imelda.</t>
  </si>
  <si>
    <t>Ruairi O Murchu</t>
  </si>
  <si>
    <t>Ruairi</t>
  </si>
  <si>
    <t>O Murchu</t>
  </si>
  <si>
    <t>O Murchu, Ruairi.</t>
  </si>
  <si>
    <t>Gerald Nash</t>
  </si>
  <si>
    <t>Gerald</t>
  </si>
  <si>
    <t>Nash</t>
  </si>
  <si>
    <t>Nash, Gerald.</t>
  </si>
  <si>
    <t>Niall O Tuathail</t>
  </si>
  <si>
    <t>O Tuathail</t>
  </si>
  <si>
    <t>O Tuathail, Niall.</t>
  </si>
  <si>
    <t>Gino O'Boyle</t>
  </si>
  <si>
    <t>O'Boyle</t>
  </si>
  <si>
    <t>O'Boyle, Gino.</t>
  </si>
  <si>
    <t>Peter Fitzpatrick</t>
  </si>
  <si>
    <t>Fitzpatrick, Peter.</t>
  </si>
  <si>
    <t>Michael Ring</t>
  </si>
  <si>
    <t>Ring</t>
  </si>
  <si>
    <t>Ring, Michael.</t>
  </si>
  <si>
    <t>Michelle Mulherin</t>
  </si>
  <si>
    <t>Michelle</t>
  </si>
  <si>
    <t>Mulherin</t>
  </si>
  <si>
    <t>Mulherin, Michelle.</t>
  </si>
  <si>
    <t>Joe O'Brien</t>
  </si>
  <si>
    <t>O'Brien, Joe.</t>
  </si>
  <si>
    <t>Dara Calleary</t>
  </si>
  <si>
    <t>Dara</t>
  </si>
  <si>
    <t>Calleary</t>
  </si>
  <si>
    <t>Calleary, Dara.</t>
  </si>
  <si>
    <t>Lisa Chambers</t>
  </si>
  <si>
    <t>Chambers, Lisa.</t>
  </si>
  <si>
    <t>Shane O'Brien</t>
  </si>
  <si>
    <t>O'Brien, Shane.</t>
  </si>
  <si>
    <t>Paul O'Brien</t>
  </si>
  <si>
    <t>O'Brien, Paul.</t>
  </si>
  <si>
    <t>Cian O'Callaghan</t>
  </si>
  <si>
    <t>Cian</t>
  </si>
  <si>
    <t>O'Callaghan, Cian.</t>
  </si>
  <si>
    <t>James O'Connor</t>
  </si>
  <si>
    <t>O'Connor</t>
  </si>
  <si>
    <t>O'Connor, James.</t>
  </si>
  <si>
    <t>Charlie O'Connor</t>
  </si>
  <si>
    <t>O'Connor, Charlie.</t>
  </si>
  <si>
    <t>Regina Doherty</t>
  </si>
  <si>
    <t>Regina</t>
  </si>
  <si>
    <t>Doherty, Regina.</t>
  </si>
  <si>
    <t>Helen McEntee</t>
  </si>
  <si>
    <t>Helen</t>
  </si>
  <si>
    <t>McEntee</t>
  </si>
  <si>
    <t>McEntee, Helen.</t>
  </si>
  <si>
    <t>Thomas Byrne</t>
  </si>
  <si>
    <t>Byrne, Thomas.</t>
  </si>
  <si>
    <t>Rob O'Donnell</t>
  </si>
  <si>
    <t>Rob</t>
  </si>
  <si>
    <t>O'Donnell, Rob.</t>
  </si>
  <si>
    <t>Richard O'Donoghue</t>
  </si>
  <si>
    <t>O'Donoghue</t>
  </si>
  <si>
    <t>O'Donoghue, Richard.</t>
  </si>
  <si>
    <t>Julie O'Donoghue</t>
  </si>
  <si>
    <t>Julie</t>
  </si>
  <si>
    <t>O'Donoghue, Julie.</t>
  </si>
  <si>
    <t>Ger O'Donoghue</t>
  </si>
  <si>
    <t>Ger</t>
  </si>
  <si>
    <t>O'Donoghue, Ger.</t>
  </si>
  <si>
    <t>Damien English</t>
  </si>
  <si>
    <t>English</t>
  </si>
  <si>
    <t>English, Damien.</t>
  </si>
  <si>
    <t>Dail 1</t>
  </si>
  <si>
    <t>Dail 2</t>
  </si>
  <si>
    <t>Dail 3</t>
  </si>
  <si>
    <t>Deirdre O'Donovan</t>
  </si>
  <si>
    <t>O'Donovan, Deirdre.</t>
  </si>
  <si>
    <t>Pa O'Driscoll</t>
  </si>
  <si>
    <t>O'Driscoll</t>
  </si>
  <si>
    <t>O'Driscoll, Pa.</t>
  </si>
  <si>
    <t>Shane Cassells</t>
  </si>
  <si>
    <t>Cassells</t>
  </si>
  <si>
    <t>Cassells, Shane.</t>
  </si>
  <si>
    <t>Patricia O'Dwyer</t>
  </si>
  <si>
    <t>Patricia</t>
  </si>
  <si>
    <t>O'Dwyer</t>
  </si>
  <si>
    <t>O'Dwyer, Patricia.</t>
  </si>
  <si>
    <t>Roderic O'Gorman</t>
  </si>
  <si>
    <t>Roderic</t>
  </si>
  <si>
    <t>O'Gorman</t>
  </si>
  <si>
    <t>O'Gorman, Roderic.</t>
  </si>
  <si>
    <t>Neil O'Mahony</t>
  </si>
  <si>
    <t>Neil</t>
  </si>
  <si>
    <t>O'Mahony</t>
  </si>
  <si>
    <t>O'Mahony, Neil.</t>
  </si>
  <si>
    <t>Ellen O'Malley Dunlop</t>
  </si>
  <si>
    <t>Ellen</t>
  </si>
  <si>
    <t>O'Malley Dunlop</t>
  </si>
  <si>
    <t>O'Malley Dunlop, Ellen.</t>
  </si>
  <si>
    <t>Peadar TOibin</t>
  </si>
  <si>
    <t>Peadar</t>
  </si>
  <si>
    <t>TOibin</t>
  </si>
  <si>
    <t>TOibin, Peadar.</t>
  </si>
  <si>
    <t>Patrick O'Neill</t>
  </si>
  <si>
    <t>O'Neill</t>
  </si>
  <si>
    <t>O'Neill, Patrick.</t>
  </si>
  <si>
    <t>Eugene Murphy</t>
  </si>
  <si>
    <t>Eugene</t>
  </si>
  <si>
    <t>Murphy, Eugene.</t>
  </si>
  <si>
    <t>Lorraine O'Neill</t>
  </si>
  <si>
    <t>O'Neill, Lorraine.</t>
  </si>
  <si>
    <t>T.P. O'Reilly</t>
  </si>
  <si>
    <t>T.P</t>
  </si>
  <si>
    <t>O'Reilly, T.P.</t>
  </si>
  <si>
    <t>Sarah O'Reilly</t>
  </si>
  <si>
    <t>Brady, John.</t>
  </si>
  <si>
    <t>O'Reilly, Sarah.</t>
  </si>
  <si>
    <t>Denis Naughten</t>
  </si>
  <si>
    <t>Naughten</t>
  </si>
  <si>
    <t>Naughten, Denis.</t>
  </si>
  <si>
    <t>Frank Feighan</t>
  </si>
  <si>
    <t>Feighan</t>
  </si>
  <si>
    <t>Feighan, Frank.</t>
  </si>
  <si>
    <t>Pauline O'Reilly</t>
  </si>
  <si>
    <t>O'Reilly, Pauline.</t>
  </si>
  <si>
    <t>Eamon Scanlon</t>
  </si>
  <si>
    <t>Scanlon</t>
  </si>
  <si>
    <t>Scanlon, Eamon.</t>
  </si>
  <si>
    <t>Marc MacSharry</t>
  </si>
  <si>
    <t>MacSharry</t>
  </si>
  <si>
    <t>MacSharry, Marc.</t>
  </si>
  <si>
    <t>Seamus O'Riain</t>
  </si>
  <si>
    <t>O'Riain</t>
  </si>
  <si>
    <t>O'Riain, Seamus.</t>
  </si>
  <si>
    <t>Martin Kenny</t>
  </si>
  <si>
    <t>Kenny, Martin.</t>
  </si>
  <si>
    <t>Peter Ormond</t>
  </si>
  <si>
    <t>Ormond</t>
  </si>
  <si>
    <t>Ormond, Peter.</t>
  </si>
  <si>
    <t>Noel O'Rourke</t>
  </si>
  <si>
    <t>O'Rourke, Noel.</t>
  </si>
  <si>
    <t>Darren O'Rourke</t>
  </si>
  <si>
    <t>Darren</t>
  </si>
  <si>
    <t>O'Rourke, Darren.</t>
  </si>
  <si>
    <t>John Paul O'Shea</t>
  </si>
  <si>
    <t>O'Shea</t>
  </si>
  <si>
    <t>O'Shea, John Paul.</t>
  </si>
  <si>
    <t>Padraig O'Sullivan</t>
  </si>
  <si>
    <t>O'Sullivan, Padraig.</t>
  </si>
  <si>
    <t>John Perry</t>
  </si>
  <si>
    <t>Perry</t>
  </si>
  <si>
    <t>Perry, John.</t>
  </si>
  <si>
    <t>Christopher O'Sullivan</t>
  </si>
  <si>
    <t>Christopher</t>
  </si>
  <si>
    <t>O'Sullivan, Christopher.</t>
  </si>
  <si>
    <t>John Pratt</t>
  </si>
  <si>
    <t>Pratt</t>
  </si>
  <si>
    <t>Pratt, John.</t>
  </si>
  <si>
    <t>Liam Quaide</t>
  </si>
  <si>
    <t>Liam</t>
  </si>
  <si>
    <t>Quaide</t>
  </si>
  <si>
    <t>Quaide, Liam.</t>
  </si>
  <si>
    <t>Jackie Cahill</t>
  </si>
  <si>
    <t>Jackie</t>
  </si>
  <si>
    <t>Cahill</t>
  </si>
  <si>
    <t>Cahill, Jackie.</t>
  </si>
  <si>
    <t>Jonathan Rainey</t>
  </si>
  <si>
    <t>Jonathan</t>
  </si>
  <si>
    <t>Rainey</t>
  </si>
  <si>
    <t>Rainey, Jonathan.</t>
  </si>
  <si>
    <t>Peter Reid</t>
  </si>
  <si>
    <t>Reid</t>
  </si>
  <si>
    <t>Reid, Peter.</t>
  </si>
  <si>
    <t>Tony Reilly</t>
  </si>
  <si>
    <t>Reilly, Tony.</t>
  </si>
  <si>
    <t>Sarah Reilly</t>
  </si>
  <si>
    <t>Reilly, Sarah.</t>
  </si>
  <si>
    <t>Seamus Healy</t>
  </si>
  <si>
    <t>Healy, Seamus.</t>
  </si>
  <si>
    <t>Michael Lowry</t>
  </si>
  <si>
    <t>Lowry</t>
  </si>
  <si>
    <t>Lowry, Michael.</t>
  </si>
  <si>
    <t>Mattie McGrath</t>
  </si>
  <si>
    <t>Mattie</t>
  </si>
  <si>
    <t>McGrath, Mattie.</t>
  </si>
  <si>
    <t>Neale Richmond</t>
  </si>
  <si>
    <t>Neale</t>
  </si>
  <si>
    <t>Richmond</t>
  </si>
  <si>
    <t>Richmond, Neale.</t>
  </si>
  <si>
    <t>Paudie Coffey</t>
  </si>
  <si>
    <t>Paudie</t>
  </si>
  <si>
    <t>Coffey</t>
  </si>
  <si>
    <t>Coffey, Paudie.</t>
  </si>
  <si>
    <t>Pete Roche</t>
  </si>
  <si>
    <t>Pete</t>
  </si>
  <si>
    <t>Roche</t>
  </si>
  <si>
    <t>Roche, Pete.</t>
  </si>
  <si>
    <t>Eilis Ryan</t>
  </si>
  <si>
    <t>Eilis</t>
  </si>
  <si>
    <t>Ryan, Eilis.</t>
  </si>
  <si>
    <t>Mary Butler</t>
  </si>
  <si>
    <t>Butler</t>
  </si>
  <si>
    <t>Butler, Mary.</t>
  </si>
  <si>
    <t>Michael Ryan</t>
  </si>
  <si>
    <t>Ryan, Michael.</t>
  </si>
  <si>
    <t>David Cullinane</t>
  </si>
  <si>
    <t>Cullinane</t>
  </si>
  <si>
    <t>Cullinane, David.</t>
  </si>
  <si>
    <t>Donal Shanahan</t>
  </si>
  <si>
    <t>Donal</t>
  </si>
  <si>
    <t>Shanahan</t>
  </si>
  <si>
    <t>Shanahan, Donal.</t>
  </si>
  <si>
    <t>Michael Sheehan</t>
  </si>
  <si>
    <t>Sheehan</t>
  </si>
  <si>
    <t>Sheehan, Michael.</t>
  </si>
  <si>
    <t>Sean Sherlock</t>
  </si>
  <si>
    <t>Sherlock</t>
  </si>
  <si>
    <t>Sherlock, Sean.</t>
  </si>
  <si>
    <t>Emmett Smith</t>
  </si>
  <si>
    <t>Emmett</t>
  </si>
  <si>
    <t>Smith, Emmett.</t>
  </si>
  <si>
    <t>John Halligan</t>
  </si>
  <si>
    <t>Halligan</t>
  </si>
  <si>
    <t>Halligan, John.</t>
  </si>
  <si>
    <t>Ken Smollen</t>
  </si>
  <si>
    <t>Smollen</t>
  </si>
  <si>
    <t>Smollen, Ken.</t>
  </si>
  <si>
    <t>Michael D'Arcy</t>
  </si>
  <si>
    <t>D'Arcy</t>
  </si>
  <si>
    <t>D'Arcy, Michael.</t>
  </si>
  <si>
    <t>Paul Kehoe</t>
  </si>
  <si>
    <t>Kehoe</t>
  </si>
  <si>
    <t>Kehoe, Paul.</t>
  </si>
  <si>
    <t>James Browne</t>
  </si>
  <si>
    <t>Browne, James.</t>
  </si>
  <si>
    <t>Ossian Smyth</t>
  </si>
  <si>
    <t>Ossian</t>
  </si>
  <si>
    <t>Smyth, Ossian.</t>
  </si>
  <si>
    <t>Marian Spelman</t>
  </si>
  <si>
    <t>Marian</t>
  </si>
  <si>
    <t>Spelman</t>
  </si>
  <si>
    <t>Spelman, Marian.</t>
  </si>
  <si>
    <t>Mary T Sweeney</t>
  </si>
  <si>
    <t>Mary T</t>
  </si>
  <si>
    <t>Sweeney</t>
  </si>
  <si>
    <t>Sweeney, Mary T.</t>
  </si>
  <si>
    <t>Eamon Sweeney</t>
  </si>
  <si>
    <t>Sweeney, Eamon.</t>
  </si>
  <si>
    <t>Brendan Howlin</t>
  </si>
  <si>
    <t>Howlin</t>
  </si>
  <si>
    <t>Howlin, Brendan.</t>
  </si>
  <si>
    <t>Pauline Tully</t>
  </si>
  <si>
    <t>Tully</t>
  </si>
  <si>
    <t>Tully, Pauline.</t>
  </si>
  <si>
    <t>Liam van der Spek</t>
  </si>
  <si>
    <t>van der Spek</t>
  </si>
  <si>
    <t>van der Spek, Liam.</t>
  </si>
  <si>
    <t>Adrienne Wallace</t>
  </si>
  <si>
    <t>Adrienne</t>
  </si>
  <si>
    <t>Wallace</t>
  </si>
  <si>
    <t>Wallace, Adrienne.</t>
  </si>
  <si>
    <t>Thomas Walsh</t>
  </si>
  <si>
    <t>Walsh</t>
  </si>
  <si>
    <t>Walsh, Thomas.</t>
  </si>
  <si>
    <t>Simon Harris</t>
  </si>
  <si>
    <t>Harris</t>
  </si>
  <si>
    <t>Harris, Simon.</t>
  </si>
  <si>
    <t>Andrew Doyle</t>
  </si>
  <si>
    <t>Doyle</t>
  </si>
  <si>
    <t>Doyle, Andrew.</t>
  </si>
  <si>
    <t>Billy Timmins</t>
  </si>
  <si>
    <t>Billy</t>
  </si>
  <si>
    <t>Timmins</t>
  </si>
  <si>
    <t>Timmins, Billy.</t>
  </si>
  <si>
    <t>Pat Casey</t>
  </si>
  <si>
    <t>Casey, Pat.</t>
  </si>
  <si>
    <t>Stephen Donnelly</t>
  </si>
  <si>
    <t>Stephen</t>
  </si>
  <si>
    <t>Donnelly, Stephen.</t>
  </si>
  <si>
    <t>John Brady</t>
  </si>
  <si>
    <t>Brady</t>
  </si>
  <si>
    <t>Lee Walsh</t>
  </si>
  <si>
    <t>Lee</t>
  </si>
  <si>
    <t>Walsh, Lee.</t>
  </si>
  <si>
    <t>Mark Ward</t>
  </si>
  <si>
    <t>Ward</t>
  </si>
  <si>
    <t>Ward, Mark.</t>
  </si>
  <si>
    <t>Barry Ward</t>
  </si>
  <si>
    <t>Ward, Barry.</t>
  </si>
  <si>
    <t>Jennifer Whitmore</t>
  </si>
  <si>
    <t>Whitmore</t>
  </si>
  <si>
    <t>Whitmore, Jennifer.</t>
  </si>
  <si>
    <t>Joseph Woulfe</t>
  </si>
  <si>
    <t>Joseph</t>
  </si>
  <si>
    <t>Woulfe</t>
  </si>
  <si>
    <t>Woulfe, Joseph.</t>
  </si>
  <si>
    <t>Bill</t>
  </si>
  <si>
    <t>Concatenate</t>
  </si>
  <si>
    <t>Vote</t>
  </si>
  <si>
    <t>Dail that voted</t>
  </si>
  <si>
    <t>Allen, Bernard.</t>
  </si>
  <si>
    <t>Allen, Bernard.2005_32 Climate Change Targets Bill</t>
  </si>
  <si>
    <t>Ta</t>
  </si>
  <si>
    <t>Boyle, Dan.</t>
  </si>
  <si>
    <t>Boyle, Dan.2005_32 Climate Change Targets Bill</t>
  </si>
  <si>
    <t>Breen, James.</t>
  </si>
  <si>
    <t>Breen, James.2005_32 Climate Change Targets Bill</t>
  </si>
  <si>
    <t>Breen, Pat.2005_32 Climate Change Targets Bill</t>
  </si>
  <si>
    <t>Broughan, Thomas P.</t>
  </si>
  <si>
    <t>Broughan, Thomas P.2005_32 Climate Change Targets Bill</t>
  </si>
  <si>
    <t>Bruton, Richard.2005_32 Climate Change Targets Bill</t>
  </si>
  <si>
    <t>Connaughton Snr, Paul.</t>
  </si>
  <si>
    <t>Connaughton Snr, Paul.2005_32 Climate Change Targets Bill</t>
  </si>
  <si>
    <t>Connolly, Paudge.</t>
  </si>
  <si>
    <t>Connolly, Paudge.2005_32 Climate Change Targets Bill</t>
  </si>
  <si>
    <t>Costello, Joe.2005_32 Climate Change Targets Bill</t>
  </si>
  <si>
    <t>Cowley, Jerry.</t>
  </si>
  <si>
    <t>Cowley, Jerry.2005_32 Climate Change Targets Bill</t>
  </si>
  <si>
    <t>Crawford, Seymour.</t>
  </si>
  <si>
    <t>Crawford, Seymour.2005_32 Climate Change Targets Bill</t>
  </si>
  <si>
    <t>Crowe, Sean.2005_32 Climate Change Targets Bill</t>
  </si>
  <si>
    <t>Cuffe, Ciaran.</t>
  </si>
  <si>
    <t>Cuffe, Ciaran.2005_32 Climate Change Targets Bill</t>
  </si>
  <si>
    <t>Deenihan, Jimmy.</t>
  </si>
  <si>
    <t>Deenihan, Jimmy.2005_32 Climate Change Targets Bill</t>
  </si>
  <si>
    <t>Durkan, Bernard J.2005_32 Climate Change Targets Bill</t>
  </si>
  <si>
    <t>Gogarty, Paul.2005_32 Climate Change Targets Bill</t>
  </si>
  <si>
    <t>Gormley, John.</t>
  </si>
  <si>
    <t>Gormley, John.2005_32 Climate Change Targets Bill</t>
  </si>
  <si>
    <t>Hayes, Tom.</t>
  </si>
  <si>
    <t>Hayes, Tom.2005_32 Climate Change Targets Bill</t>
  </si>
  <si>
    <t>Healy, Seamus.2005_32 Climate Change Targets Bill</t>
  </si>
  <si>
    <t>Higgins, Joe.</t>
  </si>
  <si>
    <t>Higgins, Joe.2005_32 Climate Change Targets Bill</t>
  </si>
  <si>
    <t>Higgins, Michael D.</t>
  </si>
  <si>
    <t>Higgins, Michael D.2005_32 Climate Change Targets Bill</t>
  </si>
  <si>
    <t>Kehoe, Paul.2005_32 Climate Change Targets Bill</t>
  </si>
  <si>
    <t>Lynch, Kathleen.</t>
  </si>
  <si>
    <t>Lynch, Kathleen.2005_32 Climate Change Targets Bill</t>
  </si>
  <si>
    <t>McCormack, Padraic.</t>
  </si>
  <si>
    <t>McCormack, Padraic.2005_32 Climate Change Targets Bill</t>
  </si>
  <si>
    <t>McGinley, Dinny.</t>
  </si>
  <si>
    <t>McGinley, Dinny.2005_32 Climate Change Targets Bill</t>
  </si>
  <si>
    <t>McGrath, Finian.</t>
  </si>
  <si>
    <t>McGrath, Finian.2005_32 Climate Change Targets Bill</t>
  </si>
  <si>
    <t>McHugh, Paddy.</t>
  </si>
  <si>
    <t>McHugh, Paddy.2005_32 Climate Change Targets Bill</t>
  </si>
  <si>
    <t>Mitchell, Olivia.</t>
  </si>
  <si>
    <t>Mitchell, Olivia.2005_32 Climate Change Targets Bill</t>
  </si>
  <si>
    <t>Moynihan-Cronin, Breeda.</t>
  </si>
  <si>
    <t>Moynihan-Cronin, Breeda.2005_32 Climate Change Targets Bill</t>
  </si>
  <si>
    <t>Murphy, Catherine.2005_32 Climate Change Targets Bill</t>
  </si>
  <si>
    <t>Murphy, Gerard.</t>
  </si>
  <si>
    <t>Murphy, Gerard.2005_32 Climate Change Targets Bill</t>
  </si>
  <si>
    <t>Naughten, Denis.2005_32 Climate Change Targets Bill</t>
  </si>
  <si>
    <t>Neville, Dan.</t>
  </si>
  <si>
    <t>Neville, Dan.2005_32 Climate Change Targets Bill</t>
  </si>
  <si>
    <t>o Caolain, Caoimhghin.</t>
  </si>
  <si>
    <t>o Caolain, Caoimhghin.2005_32 Climate Change Targets Bill</t>
  </si>
  <si>
    <t>o Snodaigh, Aengus.</t>
  </si>
  <si>
    <t>o Snodaigh, Aengus.2005_32 Climate Change Targets Bill</t>
  </si>
  <si>
    <t>O'Dowd, Fergus.2005_32 Climate Change Targets Bill</t>
  </si>
  <si>
    <t>O'Shea, Brian.</t>
  </si>
  <si>
    <t>O'Shea, Brian.2005_32 Climate Change Targets Bill</t>
  </si>
  <si>
    <t>O'Sullivan, Jan.2005_32 Climate Change Targets Bill</t>
  </si>
  <si>
    <t>Pattison, Seamus.</t>
  </si>
  <si>
    <t>Pattison, Seamus.2005_32 Climate Change Targets Bill</t>
  </si>
  <si>
    <t>Penrose, Willie.</t>
  </si>
  <si>
    <t>Penrose, Willie.2005_32 Climate Change Targets Bill</t>
  </si>
  <si>
    <t>Perry, John.2005_32 Climate Change Targets Bill</t>
  </si>
  <si>
    <t>Ring, Michael.2005_32 Climate Change Targets Bill</t>
  </si>
  <si>
    <t>Ryan, Eamon.2005_32 Climate Change Targets Bill</t>
  </si>
  <si>
    <t>Ryan, Sean.</t>
  </si>
  <si>
    <t>Ryan, Sean.2005_32 Climate Change Targets Bill</t>
  </si>
  <si>
    <t>Sargent, Trevor.</t>
  </si>
  <si>
    <t>Sargent, Trevor.2005_32 Climate Change Targets Bill</t>
  </si>
  <si>
    <t>Sherlock, Joe.</t>
  </si>
  <si>
    <t>Sherlock, Joe.2005_32 Climate Change Targets Bill</t>
  </si>
  <si>
    <t>Shortall, Roisin.</t>
  </si>
  <si>
    <t>Shortall, Roisin.2005_32 Climate Change Targets Bill</t>
  </si>
  <si>
    <t>Stanton, David.2005_32 Climate Change Targets Bill</t>
  </si>
  <si>
    <t>Timmins, Billy.2005_32 Climate Change Targets Bill</t>
  </si>
  <si>
    <t>Upton, Mary.</t>
  </si>
  <si>
    <t>Upton, Mary.2005_32 Climate Change Targets Bill</t>
  </si>
  <si>
    <t>Wall, Jack.</t>
  </si>
  <si>
    <t>Wall, Jack.2005_32 Climate Change Targets Bill</t>
  </si>
  <si>
    <t>Andrews, Barry.</t>
  </si>
  <si>
    <t>Andrews, Barry.2005_32 Climate Change Targets Bill</t>
  </si>
  <si>
    <t>Nil</t>
  </si>
  <si>
    <t>Ardagh, Sean.</t>
  </si>
  <si>
    <t>Ardagh, Sean.2005_32 Climate Change Targets Bill</t>
  </si>
  <si>
    <t>Brady, Johnny.</t>
  </si>
  <si>
    <t>Brady, Johnny.2005_32 Climate Change Targets Bill</t>
  </si>
  <si>
    <t>Brady, Martin.</t>
  </si>
  <si>
    <t>Brady, Martin.2005_32 Climate Change Targets Bill</t>
  </si>
  <si>
    <t>Brennan, Seamus.</t>
  </si>
  <si>
    <t>Brennan, Seamus.2005_32 Climate Change Targets Bill</t>
  </si>
  <si>
    <t>Browne, John.</t>
  </si>
  <si>
    <t>Browne, John.2005_32 Climate Change Targets Bill</t>
  </si>
  <si>
    <t>Callanan, Joe.</t>
  </si>
  <si>
    <t>Callanan, Joe.2005_32 Climate Change Targets Bill</t>
  </si>
  <si>
    <t>Callely, Ivor.</t>
  </si>
  <si>
    <t>Callely, Ivor.2005_32 Climate Change Targets Bill</t>
  </si>
  <si>
    <t>Carey, Pat.</t>
  </si>
  <si>
    <t>Carey, Pat.2005_32 Climate Change Targets Bill</t>
  </si>
  <si>
    <t>Carty, John.</t>
  </si>
  <si>
    <t>Carty, John.2005_32 Climate Change Targets Bill</t>
  </si>
  <si>
    <t>Cassidy, Donie.</t>
  </si>
  <si>
    <t>Cassidy, Donie.2005_32 Climate Change Targets Bill</t>
  </si>
  <si>
    <t>Collins, Michael.2005_32 Climate Change Targets Bill</t>
  </si>
  <si>
    <t>Coughlan, Mary.</t>
  </si>
  <si>
    <t>Coughlan, Mary.2005_32 Climate Change Targets Bill</t>
  </si>
  <si>
    <t>Cowen, Brian.</t>
  </si>
  <si>
    <t>Cowen, Brian.2005_32 Climate Change Targets Bill</t>
  </si>
  <si>
    <t>Cregan, John.</t>
  </si>
  <si>
    <t>Cregan, John.2005_32 Climate Change Targets Bill</t>
  </si>
  <si>
    <t>Cullen, Martin.</t>
  </si>
  <si>
    <t>Cullen, Martin.2005_32 Climate Change Targets Bill</t>
  </si>
  <si>
    <t>Curran, John.2005_32 Climate Change Targets Bill</t>
  </si>
  <si>
    <t>Davern, Noel.</t>
  </si>
  <si>
    <t>Davern, Noel.2005_32 Climate Change Targets Bill</t>
  </si>
  <si>
    <t>de Valera, Sile.</t>
  </si>
  <si>
    <t>de Valera, Sile.2005_32 Climate Change Targets Bill</t>
  </si>
  <si>
    <t>Dempsey, Tony.</t>
  </si>
  <si>
    <t>Dempsey, Tony.2005_32 Climate Change Targets Bill</t>
  </si>
  <si>
    <t>Dennehy, John.</t>
  </si>
  <si>
    <t>Dennehy, John.2005_32 Climate Change Targets Bill</t>
  </si>
  <si>
    <t>Ellis, John.</t>
  </si>
  <si>
    <t>Ellis, John.2005_32 Climate Change Targets Bill</t>
  </si>
  <si>
    <t>Finneran, Michael.</t>
  </si>
  <si>
    <t>Finneran, Michael.2005_32 Climate Change Targets Bill</t>
  </si>
  <si>
    <t>Fitzpatrick, Dermot.</t>
  </si>
  <si>
    <t>Fitzpatrick, Dermot.2005_32 Climate Change Targets Bill</t>
  </si>
  <si>
    <t>Fleming, Sean.2005_32 Climate Change Targets Bill</t>
  </si>
  <si>
    <t>Gallagher, Pat The Cope.2005_32 Climate Change Targets Bill</t>
  </si>
  <si>
    <t>Hanafin, Mary.2005_32 Climate Change Targets Bill</t>
  </si>
  <si>
    <t>Haughey, Sean.2005_32 Climate Change Targets Bill</t>
  </si>
  <si>
    <t>Hoctor, Maire.</t>
  </si>
  <si>
    <t>Hoctor, Maire.2005_32 Climate Change Targets Bill</t>
  </si>
  <si>
    <t>Jacob, Joe.</t>
  </si>
  <si>
    <t>Jacob, Joe.2005_32 Climate Change Targets Bill</t>
  </si>
  <si>
    <t>Keaveney, Cecilia.</t>
  </si>
  <si>
    <t>Keaveney, Cecilia.2005_32 Climate Change Targets Bill</t>
  </si>
  <si>
    <t>Kelleher, Billy.</t>
  </si>
  <si>
    <t>Kelleher, Billy.2005_32 Climate Change Targets Bill</t>
  </si>
  <si>
    <t>Kelly, Peter.</t>
  </si>
  <si>
    <t>Kelly, Peter.2005_32 Climate Change Targets Bill</t>
  </si>
  <si>
    <t>Killeen, Tony.</t>
  </si>
  <si>
    <t>Killeen, Tony.2005_32 Climate Change Targets Bill</t>
  </si>
  <si>
    <t>Kirk, Seamus.</t>
  </si>
  <si>
    <t>Kirk, Seamus.2005_32 Climate Change Targets Bill</t>
  </si>
  <si>
    <t>Kitt, Tom.</t>
  </si>
  <si>
    <t>Kitt, Tom.2005_32 Climate Change Targets Bill</t>
  </si>
  <si>
    <t>Lenihan, Brian.</t>
  </si>
  <si>
    <t>Lenihan, Brian.2005_32 Climate Change Targets Bill</t>
  </si>
  <si>
    <t>Lenihan, Conor.</t>
  </si>
  <si>
    <t>Lenihan, Conor.2005_32 Climate Change Targets Bill</t>
  </si>
  <si>
    <t>McDowell, Michael.</t>
  </si>
  <si>
    <t>McDowell, Michael.2005_32 Climate Change Targets Bill</t>
  </si>
  <si>
    <t>McEllistrim, Tom.</t>
  </si>
  <si>
    <t>McEllistrim, Tom.2005_32 Climate Change Targets Bill</t>
  </si>
  <si>
    <t>McGuinness, John.2005_32 Climate Change Targets Bill</t>
  </si>
  <si>
    <t>Moloney, John.</t>
  </si>
  <si>
    <t>Moloney, John.2005_32 Climate Change Targets Bill</t>
  </si>
  <si>
    <t>Moynihan, Donal.</t>
  </si>
  <si>
    <t>Moynihan, Donal.2005_32 Climate Change Targets Bill</t>
  </si>
  <si>
    <t>Moynihan, Michael.2005_32 Climate Change Targets Bill</t>
  </si>
  <si>
    <t>Mulcahy, Michael.</t>
  </si>
  <si>
    <t>Mulcahy, Michael.2005_32 Climate Change Targets Bill</t>
  </si>
  <si>
    <t>Nolan, M. J.</t>
  </si>
  <si>
    <t>Nolan, M. J.2005_32 Climate Change Targets Bill</t>
  </si>
  <si>
    <t>o Fearghail, Sean.</t>
  </si>
  <si>
    <t>o Fearghail, Sean.2005_32 Climate Change Targets Bill</t>
  </si>
  <si>
    <t>O'Connor, Charlie.2005_32 Climate Change Targets Bill</t>
  </si>
  <si>
    <t>O'Donoghue, John.</t>
  </si>
  <si>
    <t>O'Donoghue, John.2005_32 Climate Change Targets Bill</t>
  </si>
  <si>
    <t>O'Donovan, Denis.</t>
  </si>
  <si>
    <t>O'Donovan, Denis.2005_32 Climate Change Targets Bill</t>
  </si>
  <si>
    <t>O'Keeffe, Batt.</t>
  </si>
  <si>
    <t>O'Keeffe, Batt.2005_32 Climate Change Targets Bill</t>
  </si>
  <si>
    <t>O'Keeffe, Ned.</t>
  </si>
  <si>
    <t>O'Keeffe, Ned.2005_32 Climate Change Targets Bill</t>
  </si>
  <si>
    <t>Parlon, Tom.</t>
  </si>
  <si>
    <t>Parlon, Tom.2005_32 Climate Change Targets Bill</t>
  </si>
  <si>
    <t>Power, Peter.</t>
  </si>
  <si>
    <t>Power, Peter.2005_32 Climate Change Targets Bill</t>
  </si>
  <si>
    <t>Roche, Dick.</t>
  </si>
  <si>
    <t>Roche, Dick.2005_32 Climate Change Targets Bill</t>
  </si>
  <si>
    <t>Sexton, Mae.</t>
  </si>
  <si>
    <t>Sexton, Mae.2005_32 Climate Change Targets Bill</t>
  </si>
  <si>
    <t>Smith, Brendan.2005_32 Climate Change Targets Bill</t>
  </si>
  <si>
    <t>Smith, Michael.</t>
  </si>
  <si>
    <t>Smith, Michael.2005_32 Climate Change Targets Bill</t>
  </si>
  <si>
    <t>Treacy, Noel.</t>
  </si>
  <si>
    <t>Treacy, Noel.2005_32 Climate Change Targets Bill</t>
  </si>
  <si>
    <t>Wallace, Dan.</t>
  </si>
  <si>
    <t>Wallace, Dan.2005_32 Climate Change Targets Bill</t>
  </si>
  <si>
    <t>Wallace, Mary.</t>
  </si>
  <si>
    <t>Wallace, Mary.2005_32 Climate Change Targets Bill</t>
  </si>
  <si>
    <t>Walsh, Joe.</t>
  </si>
  <si>
    <t>Walsh, Joe.2005_32 Climate Change Targets Bill</t>
  </si>
  <si>
    <t>Wilkinson, Ollie.</t>
  </si>
  <si>
    <t>Wilkinson, Ollie.2005_32 Climate Change Targets Bill</t>
  </si>
  <si>
    <t>Woods, Michael.</t>
  </si>
  <si>
    <t>Woods, Michael.2005_32 Climate Change Targets Bill</t>
  </si>
  <si>
    <t>Wright, G.V.</t>
  </si>
  <si>
    <t>Wright, G.V.2005_32 Climate Change Targets Bill</t>
  </si>
  <si>
    <t>Adams, Gerry.</t>
  </si>
  <si>
    <t>Adams, Gerry.2012_045 Energy Security and Climate Change Bill</t>
  </si>
  <si>
    <t>Boyd Barrett, Richard.2012_045 Energy Security and Climate Change Bill</t>
  </si>
  <si>
    <t>Broughan, Thomas P.2012_045 Energy Security and Climate Change Bill</t>
  </si>
  <si>
    <t>Calleary, Dara.2012_045 Energy Security and Climate Change Bill</t>
  </si>
  <si>
    <t>Collins, Joan.</t>
  </si>
  <si>
    <t>Collins, Joan.2012_045 Energy Security and Climate Change Bill</t>
  </si>
  <si>
    <t>Cowen, Barry.2012_045 Energy Security and Climate Change Bill</t>
  </si>
  <si>
    <t>Crowe, Sean.2012_045 Energy Security and Climate Change Bill</t>
  </si>
  <si>
    <t>Doherty, Pearse.2012_045 Energy Security and Climate Change Bill</t>
  </si>
  <si>
    <t>Ellis, Dessie.2012_045 Energy Security and Climate Change Bill</t>
  </si>
  <si>
    <t>Ferris, Martin.</t>
  </si>
  <si>
    <t>Ferris, Martin.2012_045 Energy Security and Climate Change Bill</t>
  </si>
  <si>
    <t>Flanagan, Luke 'Ming'.</t>
  </si>
  <si>
    <t>Flanagan, Luke 'Ming'.2012_045 Energy Security and Climate Change Bill</t>
  </si>
  <si>
    <t>Fleming, Sean.2012_045 Energy Security and Climate Change Bill</t>
  </si>
  <si>
    <t>Halligan, John.2012_045 Energy Security and Climate Change Bill</t>
  </si>
  <si>
    <t>Healy, Seamus.2012_045 Energy Security and Climate Change Bill</t>
  </si>
  <si>
    <t>Healy-Rae, Michael.2012_045 Energy Security and Climate Change Bill</t>
  </si>
  <si>
    <t>Higgins, Joe.2012_045 Energy Security and Climate Change Bill</t>
  </si>
  <si>
    <t>Kelleher, Billy.2012_045 Energy Security and Climate Change Bill</t>
  </si>
  <si>
    <t>Kirk, Seamus.2012_045 Energy Security and Climate Change Bill</t>
  </si>
  <si>
    <t>Kitt, Michael.</t>
  </si>
  <si>
    <t>Kitt, Michael.2012_045 Energy Security and Climate Change Bill</t>
  </si>
  <si>
    <t>Mac Lochlainn, Padraig.2012_045 Energy Security and Climate Change Bill</t>
  </si>
  <si>
    <t>McConalogue, Charlie.2012_045 Energy Security and Climate Change Bill</t>
  </si>
  <si>
    <t>McDonald, Mary Lou.2012_045 Energy Security and Climate Change Bill</t>
  </si>
  <si>
    <t>McGrath, Finian.2012_045 Energy Security and Climate Change Bill</t>
  </si>
  <si>
    <t>McGrath, Mattie.2012_045 Energy Security and Climate Change Bill</t>
  </si>
  <si>
    <t>McGrath, Michael.2012_045 Energy Security and Climate Change Bill</t>
  </si>
  <si>
    <t>Murphy, Catherine.2012_045 Energy Security and Climate Change Bill</t>
  </si>
  <si>
    <t>Nulty, Patrick.</t>
  </si>
  <si>
    <t>Nulty, Patrick.2012_045 Energy Security and Climate Change Bill</t>
  </si>
  <si>
    <t>o Cuiv, eamon.</t>
  </si>
  <si>
    <t>o Cuiv, eamon.2012_045 Energy Security and Climate Change Bill</t>
  </si>
  <si>
    <t>o Fearghail, Sean.2012_045 Energy Security and Climate Change Bill</t>
  </si>
  <si>
    <t>o Snodaigh, Aengus.2012_045 Energy Security and Climate Change Bill</t>
  </si>
  <si>
    <t>O'Brien, Jonathan.</t>
  </si>
  <si>
    <t>O'Brien, Jonathan.2012_045 Energy Security and Climate Change Bill</t>
  </si>
  <si>
    <t>O'Dea, Willie.2012_045 Energy Security and Climate Change Bill</t>
  </si>
  <si>
    <t>Pringle, Thomas.2012_045 Energy Security and Climate Change Bill</t>
  </si>
  <si>
    <t>Ross, Shane.2012_045 Energy Security and Climate Change Bill</t>
  </si>
  <si>
    <t>Shortall, Roisin.2012_045 Energy Security and Climate Change Bill</t>
  </si>
  <si>
    <t>Stanley, Brian.2012_045 Energy Security and Climate Change Bill</t>
  </si>
  <si>
    <t>Toibin, Peadar.</t>
  </si>
  <si>
    <t>Toibin, Peadar.2012_045 Energy Security and Climate Change Bill</t>
  </si>
  <si>
    <t>Troy, Robert.2012_045 Energy Security and Climate Change Bill</t>
  </si>
  <si>
    <t>Wallace, Mick.</t>
  </si>
  <si>
    <t>Wallace, Mick.2012_045 Energy Security and Climate Change Bill</t>
  </si>
  <si>
    <t>Bannon, James.</t>
  </si>
  <si>
    <t>Bannon, James.2012_045 Energy Security and Climate Change Bill</t>
  </si>
  <si>
    <t>Barry, Tom.</t>
  </si>
  <si>
    <t>Barry, Tom.2012_045 Energy Security and Climate Change Bill</t>
  </si>
  <si>
    <t>Breen, Pat.2012_045 Energy Security and Climate Change Bill</t>
  </si>
  <si>
    <t>Burton, Joan.2012_045 Energy Security and Climate Change Bill</t>
  </si>
  <si>
    <t>Butler, Ray.</t>
  </si>
  <si>
    <t>Butler, Ray.2012_045 Energy Security and Climate Change Bill</t>
  </si>
  <si>
    <t>Buttimer, Jerry.2012_045 Energy Security and Climate Change Bill</t>
  </si>
  <si>
    <t>Byrne, Catherine.2012_045 Energy Security and Climate Change Bill</t>
  </si>
  <si>
    <t>Byrne, Eric.</t>
  </si>
  <si>
    <t>Byrne, Eric.2012_045 Energy Security and Climate Change Bill</t>
  </si>
  <si>
    <t>Cannon, Ciaran.2012_045 Energy Security and Climate Change Bill</t>
  </si>
  <si>
    <t>Carey, Joe.2012_045 Energy Security and Climate Change Bill</t>
  </si>
  <si>
    <t>Conlan, Sean.</t>
  </si>
  <si>
    <t>Conlan, Sean.2012_045 Energy Security and Climate Change Bill</t>
  </si>
  <si>
    <t>Connaughton Jnr, Paul.</t>
  </si>
  <si>
    <t>Connaughton Jnr, Paul.2012_045 Energy Security and Climate Change Bill</t>
  </si>
  <si>
    <t>Coonan, Noel.</t>
  </si>
  <si>
    <t>Coonan, Noel.2012_045 Energy Security and Climate Change Bill</t>
  </si>
  <si>
    <t>Corcoran Kennedy, Marcella.2012_045 Energy Security and Climate Change Bill</t>
  </si>
  <si>
    <t>Creed, Michael.2012_045 Energy Security and Climate Change Bill</t>
  </si>
  <si>
    <t>Daly, Jim.</t>
  </si>
  <si>
    <t>Daly, Jim.2012_045 Energy Security and Climate Change Bill</t>
  </si>
  <si>
    <t>Deenihan, Jimmy.2012_045 Energy Security and Climate Change Bill</t>
  </si>
  <si>
    <t>Deering, Pat.2012_045 Energy Security and Climate Change Bill</t>
  </si>
  <si>
    <t>Doherty, Regina.2012_045 Energy Security and Climate Change Bill</t>
  </si>
  <si>
    <t>Dowds, Robert.</t>
  </si>
  <si>
    <t>Dowds, Robert.2012_045 Energy Security and Climate Change Bill</t>
  </si>
  <si>
    <t>Doyle, Andrew.2012_045 Energy Security and Climate Change Bill</t>
  </si>
  <si>
    <t>Durkan, Bernard J.2012_045 Energy Security and Climate Change Bill</t>
  </si>
  <si>
    <t>Farrell, Alan.2012_045 Energy Security and Climate Change Bill</t>
  </si>
  <si>
    <t>Feighan, Frank.2012_045 Energy Security and Climate Change Bill</t>
  </si>
  <si>
    <t>Ferris, Anne.</t>
  </si>
  <si>
    <t>Ferris, Anne.2012_045 Energy Security and Climate Change Bill</t>
  </si>
  <si>
    <t>Fitzgerald, Frances.</t>
  </si>
  <si>
    <t>Fitzgerald, Frances.2012_045 Energy Security and Climate Change Bill</t>
  </si>
  <si>
    <t>Fitzpatrick, Peter.2012_045 Energy Security and Climate Change Bill</t>
  </si>
  <si>
    <t>Flanagan, Charles.2012_045 Energy Security and Climate Change Bill</t>
  </si>
  <si>
    <t>Flanagan, Terence.</t>
  </si>
  <si>
    <t>Flanagan, Terence.2012_045 Energy Security and Climate Change Bill</t>
  </si>
  <si>
    <t>Griffin, Brendan.2012_045 Energy Security and Climate Change Bill</t>
  </si>
  <si>
    <t>Hannigan, Dominic.</t>
  </si>
  <si>
    <t>Hannigan, Dominic.2012_045 Energy Security and Climate Change Bill</t>
  </si>
  <si>
    <t>Harrington, Noel.</t>
  </si>
  <si>
    <t>Harrington, Noel.2012_045 Energy Security and Climate Change Bill</t>
  </si>
  <si>
    <t>Harris, Simon.2012_045 Energy Security and Climate Change Bill</t>
  </si>
  <si>
    <t>Hayes, Tom.2012_045 Energy Security and Climate Change Bill</t>
  </si>
  <si>
    <t>Heydon, Martin.</t>
  </si>
  <si>
    <t>Heydon, Martin.2012_045 Energy Security and Climate Change Bill</t>
  </si>
  <si>
    <t>Hogan, Phil.</t>
  </si>
  <si>
    <t>Hogan, Phil.2012_045 Energy Security and Climate Change Bill</t>
  </si>
  <si>
    <t>Howlin, Brendan.2012_045 Energy Security and Climate Change Bill</t>
  </si>
  <si>
    <t>Keating, Derek.</t>
  </si>
  <si>
    <t>Keating, Derek.2012_045 Energy Security and Climate Change Bill</t>
  </si>
  <si>
    <t>Keaveney, Colm.</t>
  </si>
  <si>
    <t>Keaveney, Colm.2012_045 Energy Security and Climate Change Bill</t>
  </si>
  <si>
    <t>Kehoe, Paul.2012_045 Energy Security and Climate Change Bill</t>
  </si>
  <si>
    <t>Kenny, Enda.</t>
  </si>
  <si>
    <t>Kenny, Enda.2012_045 Energy Security and Climate Change Bill</t>
  </si>
  <si>
    <t>Kenny, Sean.</t>
  </si>
  <si>
    <t>Kenny, Sean.2012_045 Energy Security and Climate Change Bill</t>
  </si>
  <si>
    <t>Kyne, Sean.2012_045 Energy Security and Climate Change Bill</t>
  </si>
  <si>
    <t>Lynch, Ciaran.</t>
  </si>
  <si>
    <t>Lynch, Ciaran.2012_045 Energy Security and Climate Change Bill</t>
  </si>
  <si>
    <t>Lynch, Kathleen.2012_045 Energy Security and Climate Change Bill</t>
  </si>
  <si>
    <t>Lyons, John.2012_045 Energy Security and Climate Change Bill</t>
  </si>
  <si>
    <t>McCarthy, Michael.</t>
  </si>
  <si>
    <t>McCarthy, Michael.2012_045 Energy Security and Climate Change Bill</t>
  </si>
  <si>
    <t>McGinley, Dinny.2012_045 Energy Security and Climate Change Bill</t>
  </si>
  <si>
    <t>McLoughlin, Tony.</t>
  </si>
  <si>
    <t>McLoughlin, Tony.2012_045 Energy Security and Climate Change Bill</t>
  </si>
  <si>
    <t>McNamara, Michael.2012_045 Energy Security and Climate Change Bill</t>
  </si>
  <si>
    <t>Mathews, Peter.</t>
  </si>
  <si>
    <t>Mathews, Peter.2012_045 Energy Security and Climate Change Bill</t>
  </si>
  <si>
    <t>Mitchell, Olivia.2012_045 Energy Security and Climate Change Bill</t>
  </si>
  <si>
    <t>Mitchell O'Connor, Mary.2012_045 Energy Security and Climate Change Bill</t>
  </si>
  <si>
    <t>Mulherin, Michelle.2012_045 Energy Security and Climate Change Bill</t>
  </si>
  <si>
    <t>Murphy, Eoghan.2012_045 Energy Security and Climate Change Bill</t>
  </si>
  <si>
    <t>Nash, Gerald.2012_045 Energy Security and Climate Change Bill</t>
  </si>
  <si>
    <t>Neville, Dan.2012_045 Energy Security and Climate Change Bill</t>
  </si>
  <si>
    <t>Nolan, Derek.</t>
  </si>
  <si>
    <t>Nolan, Derek.2012_045 Energy Security and Climate Change Bill</t>
  </si>
  <si>
    <t>o Riordain, Aodhan.</t>
  </si>
  <si>
    <t>o Riordain, Aodhan.2012_045 Energy Security and Climate Change Bill</t>
  </si>
  <si>
    <t>O'Donovan, Patrick.2012_045 Energy Security and Climate Change Bill</t>
  </si>
  <si>
    <t>O'Dowd, Fergus.2012_045 Energy Security and Climate Change Bill</t>
  </si>
  <si>
    <t>O'Sullivan, Jan.2012_045 Energy Security and Climate Change Bill</t>
  </si>
  <si>
    <t>Penrose, Willie.2012_045 Energy Security and Climate Change Bill</t>
  </si>
  <si>
    <t>Perry, John.2012_045 Energy Security and Climate Change Bill</t>
  </si>
  <si>
    <t>Phelan, Ann.</t>
  </si>
  <si>
    <t>Phelan, Ann.2012_045 Energy Security and Climate Change Bill</t>
  </si>
  <si>
    <t>Phelan, John Paul.2012_045 Energy Security and Climate Change Bill</t>
  </si>
  <si>
    <t>Quinn, Ruairi.</t>
  </si>
  <si>
    <t>Quinn, Ruairi.2012_045 Energy Security and Climate Change Bill</t>
  </si>
  <si>
    <t>Rabbitte, Pat.</t>
  </si>
  <si>
    <t>Rabbitte, Pat.2012_045 Energy Security and Climate Change Bill</t>
  </si>
  <si>
    <t>Reilly, James.2012_045 Energy Security and Climate Change Bill</t>
  </si>
  <si>
    <t>Ring, Michael.2012_045 Energy Security and Climate Change Bill</t>
  </si>
  <si>
    <t>Ryan, Brendan.</t>
  </si>
  <si>
    <t>Ryan, Brendan.2012_045 Energy Security and Climate Change Bill</t>
  </si>
  <si>
    <t>Sherlock, Sean.2012_045 Energy Security and Climate Change Bill</t>
  </si>
  <si>
    <t>Stagg, Emmet.2012_045 Energy Security and Climate Change Bill</t>
  </si>
  <si>
    <t>Stanton, David.2012_045 Energy Security and Climate Change Bill</t>
  </si>
  <si>
    <t>Timmins, Billy.2012_045 Energy Security and Climate Change Bill</t>
  </si>
  <si>
    <t>Tuffy, Joanna.</t>
  </si>
  <si>
    <t>Tuffy, Joanna.2012_045 Energy Security and Climate Change Bill</t>
  </si>
  <si>
    <t>Varadkar, Leo.2012_045 Energy Security and Climate Change Bill</t>
  </si>
  <si>
    <t>Wall, Jack.2012_045 Energy Security and Climate Change Bill</t>
  </si>
  <si>
    <t>Walsh, Brian.</t>
  </si>
  <si>
    <t>Walsh, Brian.2012_045 Energy Security and Climate Change Bill</t>
  </si>
  <si>
    <t>White, Alex.</t>
  </si>
  <si>
    <t>White, Alex.2012_045 Energy Security and Climate Change Bill</t>
  </si>
  <si>
    <t>Bailey, Maria.</t>
  </si>
  <si>
    <t>Bailey, Maria.2016_103 Fossil Fuel Divestment Bill</t>
  </si>
  <si>
    <t>Barrett, Sean.</t>
  </si>
  <si>
    <t>Barrett, Sean.2016_103 Fossil Fuel Divestment Bill</t>
  </si>
  <si>
    <t>Breen, Pat.2016_103 Fossil Fuel Divestment Bill</t>
  </si>
  <si>
    <t>Brophy, Colm.2016_103 Fossil Fuel Divestment Bill</t>
  </si>
  <si>
    <t>Bruton, Richard.2016_103 Fossil Fuel Divestment Bill</t>
  </si>
  <si>
    <t>Burke, Peter.2016_103 Fossil Fuel Divestment Bill</t>
  </si>
  <si>
    <t>Byrne, Catherine.2016_103 Fossil Fuel Divestment Bill</t>
  </si>
  <si>
    <t>Canney, Sean.2016_103 Fossil Fuel Divestment Bill</t>
  </si>
  <si>
    <t>Cannon, Ciaran.2016_103 Fossil Fuel Divestment Bill</t>
  </si>
  <si>
    <t>Carey, Joe.2016_103 Fossil Fuel Divestment Bill</t>
  </si>
  <si>
    <t>Corcoran Kennedy, Marcella.2016_103 Fossil Fuel Divestment Bill</t>
  </si>
  <si>
    <t>Coveney, Simon.2016_103 Fossil Fuel Divestment Bill</t>
  </si>
  <si>
    <t>Creed, Michael.2016_103 Fossil Fuel Divestment Bill</t>
  </si>
  <si>
    <t>Daly, Jim.2016_103 Fossil Fuel Divestment Bill</t>
  </si>
  <si>
    <t>D'Arcy, Michael.2016_103 Fossil Fuel Divestment Bill</t>
  </si>
  <si>
    <t>Deering, Pat.2016_103 Fossil Fuel Divestment Bill</t>
  </si>
  <si>
    <t>Doherty, Regina.2016_103 Fossil Fuel Divestment Bill</t>
  </si>
  <si>
    <t>Donohoe, Paschal.2016_103 Fossil Fuel Divestment Bill</t>
  </si>
  <si>
    <t>Doyle, Andrew.2016_103 Fossil Fuel Divestment Bill</t>
  </si>
  <si>
    <t>Durkan, Bernard J.2016_103 Fossil Fuel Divestment Bill</t>
  </si>
  <si>
    <t>English, Damien.2016_103 Fossil Fuel Divestment Bill</t>
  </si>
  <si>
    <t>Farrell, Alan.2016_103 Fossil Fuel Divestment Bill</t>
  </si>
  <si>
    <t>Fitzpatrick, Peter.2016_103 Fossil Fuel Divestment Bill</t>
  </si>
  <si>
    <t>Flanagan, Charles.2016_103 Fossil Fuel Divestment Bill</t>
  </si>
  <si>
    <t>Griffin, Brendan.2016_103 Fossil Fuel Divestment Bill</t>
  </si>
  <si>
    <t>Halligan, John.2016_103 Fossil Fuel Divestment Bill</t>
  </si>
  <si>
    <t>Harris, Simon.2016_103 Fossil Fuel Divestment Bill</t>
  </si>
  <si>
    <t>Heydon, Martin.2016_103 Fossil Fuel Divestment Bill</t>
  </si>
  <si>
    <t>Humphreys, Heather.2016_103 Fossil Fuel Divestment Bill</t>
  </si>
  <si>
    <t>Kehoe, Paul.2016_103 Fossil Fuel Divestment Bill</t>
  </si>
  <si>
    <t>Kenny, Enda.2016_103 Fossil Fuel Divestment Bill</t>
  </si>
  <si>
    <t>Kyne, Sean.2016_103 Fossil Fuel Divestment Bill</t>
  </si>
  <si>
    <t>Lowry, Michael.2016_103 Fossil Fuel Divestment Bill</t>
  </si>
  <si>
    <t>McEntee, Helen.2016_103 Fossil Fuel Divestment Bill</t>
  </si>
  <si>
    <t>McGrath, Finian.2016_103 Fossil Fuel Divestment Bill</t>
  </si>
  <si>
    <t>McHugh, Joe.2016_103 Fossil Fuel Divestment Bill</t>
  </si>
  <si>
    <t>McLoughlin, Tony.2016_103 Fossil Fuel Divestment Bill</t>
  </si>
  <si>
    <t>Madigan, Josepha.2016_103 Fossil Fuel Divestment Bill</t>
  </si>
  <si>
    <t>Mitchell O'Connor, Mary.2016_103 Fossil Fuel Divestment Bill</t>
  </si>
  <si>
    <t>Moran, Kevin Boxer.2016_103 Fossil Fuel Divestment Bill</t>
  </si>
  <si>
    <t>Murphy, Dara.</t>
  </si>
  <si>
    <t>Murphy, Dara.2016_103 Fossil Fuel Divestment Bill</t>
  </si>
  <si>
    <t>Murphy, Eoghan.2016_103 Fossil Fuel Divestment Bill</t>
  </si>
  <si>
    <t>Naughton, Hildegarde.2016_103 Fossil Fuel Divestment Bill</t>
  </si>
  <si>
    <t>Neville, Tom.2016_103 Fossil Fuel Divestment Bill</t>
  </si>
  <si>
    <t>O'Connell, Kate.2016_103 Fossil Fuel Divestment Bill</t>
  </si>
  <si>
    <t>O'Donovan, Patrick.2016_103 Fossil Fuel Divestment Bill</t>
  </si>
  <si>
    <t>O'Dowd, Fergus.2016_103 Fossil Fuel Divestment Bill</t>
  </si>
  <si>
    <t>Phelan, John Paul.2016_103 Fossil Fuel Divestment Bill</t>
  </si>
  <si>
    <t>Ring, Michael.2016_103 Fossil Fuel Divestment Bill</t>
  </si>
  <si>
    <t>Rock, Noel.2016_103 Fossil Fuel Divestment Bill</t>
  </si>
  <si>
    <t>Stanton, David.2016_103 Fossil Fuel Divestment Bill</t>
  </si>
  <si>
    <t>Varadkar, Leo.2016_103 Fossil Fuel Divestment Bill</t>
  </si>
  <si>
    <t>Zappone, Katherine.</t>
  </si>
  <si>
    <t>Zappone, Katherine.2016_103 Fossil Fuel Divestment Bill</t>
  </si>
  <si>
    <t>Adams, Gerry.2016_103 Fossil Fuel Divestment Bill</t>
  </si>
  <si>
    <t>Aylward, Bobby.2016_103 Fossil Fuel Divestment Bill</t>
  </si>
  <si>
    <t>Barry, Mick.2016_103 Fossil Fuel Divestment Bill</t>
  </si>
  <si>
    <t>Boyd Barrett, Richard.2016_103 Fossil Fuel Divestment Bill</t>
  </si>
  <si>
    <t>Brady, John.2016_103 Fossil Fuel Divestment Bill</t>
  </si>
  <si>
    <t>Brassil, John.2016_103 Fossil Fuel Divestment Bill</t>
  </si>
  <si>
    <t>Breathnach, Declan.2016_103 Fossil Fuel Divestment Bill</t>
  </si>
  <si>
    <t>Broughan, Thomas P.2016_103 Fossil Fuel Divestment Bill</t>
  </si>
  <si>
    <t>Browne, James.2016_103 Fossil Fuel Divestment Bill</t>
  </si>
  <si>
    <t>Buckley, Pat.2016_103 Fossil Fuel Divestment Bill</t>
  </si>
  <si>
    <t>Burton, Joan.2016_103 Fossil Fuel Divestment Bill</t>
  </si>
  <si>
    <t>Byrne, Thomas.2016_103 Fossil Fuel Divestment Bill</t>
  </si>
  <si>
    <t>Cahill, Jackie.2016_103 Fossil Fuel Divestment Bill</t>
  </si>
  <si>
    <t>Calleary, Dara.2016_103 Fossil Fuel Divestment Bill</t>
  </si>
  <si>
    <t>Casey, Pat.2016_103 Fossil Fuel Divestment Bill</t>
  </si>
  <si>
    <t>Cassells, Shane.2016_103 Fossil Fuel Divestment Bill</t>
  </si>
  <si>
    <t>Chambers, Lisa.2016_103 Fossil Fuel Divestment Bill</t>
  </si>
  <si>
    <t>Collins, Joan.2016_103 Fossil Fuel Divestment Bill</t>
  </si>
  <si>
    <t>Collins, Michael.2016_103 Fossil Fuel Divestment Bill</t>
  </si>
  <si>
    <t>Collins, Niall.2016_103 Fossil Fuel Divestment Bill</t>
  </si>
  <si>
    <t>Connolly, Catherine.</t>
  </si>
  <si>
    <t>Connolly, Catherine.2016_103 Fossil Fuel Divestment Bill</t>
  </si>
  <si>
    <t>Coppinger, Ruth.</t>
  </si>
  <si>
    <t>Coppinger, Ruth.2016_103 Fossil Fuel Divestment Bill</t>
  </si>
  <si>
    <t>Crowe, Sean.2016_103 Fossil Fuel Divestment Bill</t>
  </si>
  <si>
    <t>Cullinane, David.2016_103 Fossil Fuel Divestment Bill</t>
  </si>
  <si>
    <t>Curran, John.2016_103 Fossil Fuel Divestment Bill</t>
  </si>
  <si>
    <t>Daly, Clare.</t>
  </si>
  <si>
    <t>Daly, Clare.2016_103 Fossil Fuel Divestment Bill</t>
  </si>
  <si>
    <t>Doherty, Pearse.2016_103 Fossil Fuel Divestment Bill</t>
  </si>
  <si>
    <t>Donnelly, Stephen.2016_103 Fossil Fuel Divestment Bill</t>
  </si>
  <si>
    <t>Dooley, Timmy.2016_103 Fossil Fuel Divestment Bill</t>
  </si>
  <si>
    <t>Ellis, Dessie.2016_103 Fossil Fuel Divestment Bill</t>
  </si>
  <si>
    <t>Fitzmaurice, Michael.</t>
  </si>
  <si>
    <t>Fitzmaurice, Michael.2016_103 Fossil Fuel Divestment Bill</t>
  </si>
  <si>
    <t>Fleming, Sean.2016_103 Fossil Fuel Divestment Bill</t>
  </si>
  <si>
    <t>Funchion, Kathleen.2016_103 Fossil Fuel Divestment Bill</t>
  </si>
  <si>
    <t>Grealish, Noel.</t>
  </si>
  <si>
    <t>Grealish, Noel.2016_103 Fossil Fuel Divestment Bill</t>
  </si>
  <si>
    <t>Harty, Michael.2016_103 Fossil Fuel Divestment Bill</t>
  </si>
  <si>
    <t>Haughey, Sean.2016_103 Fossil Fuel Divestment Bill</t>
  </si>
  <si>
    <t>Healy, Seamus.2016_103 Fossil Fuel Divestment Bill</t>
  </si>
  <si>
    <t>Healy-Rae, Danny.2016_103 Fossil Fuel Divestment Bill</t>
  </si>
  <si>
    <t>Howlin, Brendan.2016_103 Fossil Fuel Divestment Bill</t>
  </si>
  <si>
    <t>Kelleher, Billy.2016_103 Fossil Fuel Divestment Bill</t>
  </si>
  <si>
    <t>Kelly, Alan.</t>
  </si>
  <si>
    <t>Kelly, Alan.2016_103 Fossil Fuel Divestment Bill</t>
  </si>
  <si>
    <t>Kenny, Gino.2016_103 Fossil Fuel Divestment Bill</t>
  </si>
  <si>
    <t>Kenny, Martin.2016_103 Fossil Fuel Divestment Bill</t>
  </si>
  <si>
    <t>Lahart, John.2016_103 Fossil Fuel Divestment Bill</t>
  </si>
  <si>
    <t>Lawless, James.2016_103 Fossil Fuel Divestment Bill</t>
  </si>
  <si>
    <t>MacSharry, Marc.2016_103 Fossil Fuel Divestment Bill</t>
  </si>
  <si>
    <t>McConalogue, Charlie.2016_103 Fossil Fuel Divestment Bill</t>
  </si>
  <si>
    <t>McDonald, Mary Lou.2016_103 Fossil Fuel Divestment Bill</t>
  </si>
  <si>
    <t>McGrath, Mattie.2016_103 Fossil Fuel Divestment Bill</t>
  </si>
  <si>
    <t>McGrath, Michael.2016_103 Fossil Fuel Divestment Bill</t>
  </si>
  <si>
    <t>McGuinness, John.2016_103 Fossil Fuel Divestment Bill</t>
  </si>
  <si>
    <t>Martin, Catherine.2016_103 Fossil Fuel Divestment Bill</t>
  </si>
  <si>
    <t>Martin, Micheal.2016_103 Fossil Fuel Divestment Bill</t>
  </si>
  <si>
    <t>Mitchell, Denise.2016_103 Fossil Fuel Divestment Bill</t>
  </si>
  <si>
    <t>Moynihan, Aindrias.2016_103 Fossil Fuel Divestment Bill</t>
  </si>
  <si>
    <t>Moynihan, Michael.2016_103 Fossil Fuel Divestment Bill</t>
  </si>
  <si>
    <t>Munster, Imelda.2016_103 Fossil Fuel Divestment Bill</t>
  </si>
  <si>
    <t>Murphy, Eugene.2016_103 Fossil Fuel Divestment Bill</t>
  </si>
  <si>
    <t>Murphy, Paul.</t>
  </si>
  <si>
    <t>Murphy, Paul.2016_103 Fossil Fuel Divestment Bill</t>
  </si>
  <si>
    <t>Murphy O'Mahony, Margaret.2016_103 Fossil Fuel Divestment Bill</t>
  </si>
  <si>
    <t>Nolan, Carol.2016_103 Fossil Fuel Divestment Bill</t>
  </si>
  <si>
    <t>o Broin, Eoin.</t>
  </si>
  <si>
    <t>o Broin, Eoin.2016_103 Fossil Fuel Divestment Bill</t>
  </si>
  <si>
    <t>o Caolain, Caoimhghin.2016_103 Fossil Fuel Divestment Bill</t>
  </si>
  <si>
    <t>o Cuiv, eamon.2016_103 Fossil Fuel Divestment Bill</t>
  </si>
  <si>
    <t>o Laoghaire, Donnchadh.</t>
  </si>
  <si>
    <t>o Laoghaire, Donnchadh.2016_103 Fossil Fuel Divestment Bill</t>
  </si>
  <si>
    <t>o Snodaigh, Aengus.2016_103 Fossil Fuel Divestment Bill</t>
  </si>
  <si>
    <t>O'Brien, Darragh.2016_103 Fossil Fuel Divestment Bill</t>
  </si>
  <si>
    <t>O'Brien, Jonathan.2016_103 Fossil Fuel Divestment Bill</t>
  </si>
  <si>
    <t>O'Callaghan, Jim.2016_103 Fossil Fuel Divestment Bill</t>
  </si>
  <si>
    <t>O'Dea, Willie.2016_103 Fossil Fuel Divestment Bill</t>
  </si>
  <si>
    <t>O'Loughlin, Fiona.</t>
  </si>
  <si>
    <t>O'Loughlin, Fiona.2016_103 Fossil Fuel Divestment Bill</t>
  </si>
  <si>
    <t>O'Reilly, Louise.2016_103 Fossil Fuel Divestment Bill</t>
  </si>
  <si>
    <t>O'Rourke, Frank.2016_103 Fossil Fuel Divestment Bill</t>
  </si>
  <si>
    <t>O'Sullivan, Jan.2016_103 Fossil Fuel Divestment Bill</t>
  </si>
  <si>
    <t>O'Sullivan, Maureen.</t>
  </si>
  <si>
    <t>O'Sullivan, Maureen.2016_103 Fossil Fuel Divestment Bill</t>
  </si>
  <si>
    <t>Penrose, Willie.2016_103 Fossil Fuel Divestment Bill</t>
  </si>
  <si>
    <t>Pringle, Thomas.2016_103 Fossil Fuel Divestment Bill</t>
  </si>
  <si>
    <t>Quinlivan, Maurice.2016_103 Fossil Fuel Divestment Bill</t>
  </si>
  <si>
    <t>Rabbitte, Anne.2016_103 Fossil Fuel Divestment Bill</t>
  </si>
  <si>
    <t>Ryan, Brendan.2016_103 Fossil Fuel Divestment Bill</t>
  </si>
  <si>
    <t>Ryan, Eamon.2016_103 Fossil Fuel Divestment Bill</t>
  </si>
  <si>
    <t>Scanlon, Eamon.2016_103 Fossil Fuel Divestment Bill</t>
  </si>
  <si>
    <t>Sherlock, Sean.2016_103 Fossil Fuel Divestment Bill</t>
  </si>
  <si>
    <t>Shortall, Roisin.2016_103 Fossil Fuel Divestment Bill</t>
  </si>
  <si>
    <t>Smith, Brendan.2016_103 Fossil Fuel Divestment Bill</t>
  </si>
  <si>
    <t>Smith, Brid.2016_103 Fossil Fuel Divestment Bill</t>
  </si>
  <si>
    <t>Smyth, Niamh.2016_103 Fossil Fuel Divestment Bill</t>
  </si>
  <si>
    <t>Stanley, Brian.2016_103 Fossil Fuel Divestment Bill</t>
  </si>
  <si>
    <t>Toibin, Peadar.2016_103 Fossil Fuel Divestment Bill</t>
  </si>
  <si>
    <t>Wallace, Mick.2016_103 Fossil Fuel Divestment Bill</t>
  </si>
  <si>
    <t>Aylward, Bobby.2018_009 Climate Emergency Measures Bill - Second Stage Vote</t>
  </si>
  <si>
    <t>Barry, Mick.2018_009 Climate Emergency Measures Bill - Second Stage Vote</t>
  </si>
  <si>
    <t>Boyd Barrett, Richard.2018_009 Climate Emergency Measures Bill - Second Stage Vote</t>
  </si>
  <si>
    <t>Brady, John.2018_009 Climate Emergency Measures Bill - Second Stage Vote</t>
  </si>
  <si>
    <t>Brassil, John.2018_009 Climate Emergency Measures Bill - Second Stage Vote</t>
  </si>
  <si>
    <t>Breathnach, Declan.2018_009 Climate Emergency Measures Bill - Second Stage Vote</t>
  </si>
  <si>
    <t>Broughan, Thomas P.2018_009 Climate Emergency Measures Bill - Second Stage Vote</t>
  </si>
  <si>
    <t>Browne, James.2018_009 Climate Emergency Measures Bill - Second Stage Vote</t>
  </si>
  <si>
    <t>Buckley, Pat.2018_009 Climate Emergency Measures Bill - Second Stage Vote</t>
  </si>
  <si>
    <t>Burton, Joan.2018_009 Climate Emergency Measures Bill - Second Stage Vote</t>
  </si>
  <si>
    <t>Butler, Mary.2018_009 Climate Emergency Measures Bill - Second Stage Vote</t>
  </si>
  <si>
    <t>Byrne, Thomas.2018_009 Climate Emergency Measures Bill - Second Stage Vote</t>
  </si>
  <si>
    <t>Calleary, Dara.2018_009 Climate Emergency Measures Bill - Second Stage Vote</t>
  </si>
  <si>
    <t>Chambers, Jack.2018_009 Climate Emergency Measures Bill - Second Stage Vote</t>
  </si>
  <si>
    <t>Collins, Joan.2018_009 Climate Emergency Measures Bill - Second Stage Vote</t>
  </si>
  <si>
    <t>Connolly, Catherine.2018_009 Climate Emergency Measures Bill - Second Stage Vote</t>
  </si>
  <si>
    <t>Coppinger, Ruth.2018_009 Climate Emergency Measures Bill - Second Stage Vote</t>
  </si>
  <si>
    <t>Cowen, Barry.2018_009 Climate Emergency Measures Bill - Second Stage Vote</t>
  </si>
  <si>
    <t>Crowe, Sean.2018_009 Climate Emergency Measures Bill - Second Stage Vote</t>
  </si>
  <si>
    <t>Curran, John.2018_009 Climate Emergency Measures Bill - Second Stage Vote</t>
  </si>
  <si>
    <t>Daly, Clare.2018_009 Climate Emergency Measures Bill - Second Stage Vote</t>
  </si>
  <si>
    <t>Doherty, Pearse.2018_009 Climate Emergency Measures Bill - Second Stage Vote</t>
  </si>
  <si>
    <t>Donnelly, Stephen.2018_009 Climate Emergency Measures Bill - Second Stage Vote</t>
  </si>
  <si>
    <t>Dooley, Timmy.2018_009 Climate Emergency Measures Bill - Second Stage Vote</t>
  </si>
  <si>
    <t>Ellis, Dessie.2018_009 Climate Emergency Measures Bill - Second Stage Vote</t>
  </si>
  <si>
    <t>Fleming, Sean.2018_009 Climate Emergency Measures Bill - Second Stage Vote</t>
  </si>
  <si>
    <t>Haughey, Sean.2018_009 Climate Emergency Measures Bill - Second Stage Vote</t>
  </si>
  <si>
    <t>Howlin, Brendan.2018_009 Climate Emergency Measures Bill - Second Stage Vote</t>
  </si>
  <si>
    <t>Kelleher, Billy.2018_009 Climate Emergency Measures Bill - Second Stage Vote</t>
  </si>
  <si>
    <t>Kelly, Alan.2018_009 Climate Emergency Measures Bill - Second Stage Vote</t>
  </si>
  <si>
    <t>Kenny, Gino.2018_009 Climate Emergency Measures Bill - Second Stage Vote</t>
  </si>
  <si>
    <t>Kenny, Martin.2018_009 Climate Emergency Measures Bill - Second Stage Vote</t>
  </si>
  <si>
    <t>Lahart, John.2018_009 Climate Emergency Measures Bill - Second Stage Vote</t>
  </si>
  <si>
    <t>Lawless, James.2018_009 Climate Emergency Measures Bill - Second Stage Vote</t>
  </si>
  <si>
    <t>MacSharry, Marc.2018_009 Climate Emergency Measures Bill - Second Stage Vote</t>
  </si>
  <si>
    <t>Martin, Catherine.2018_009 Climate Emergency Measures Bill - Second Stage Vote</t>
  </si>
  <si>
    <t>McConalogue, Charlie.2018_009 Climate Emergency Measures Bill - Second Stage Vote</t>
  </si>
  <si>
    <t>McGrath, Mattie.2018_009 Climate Emergency Measures Bill - Second Stage Vote</t>
  </si>
  <si>
    <t>McGrath, Michael.2018_009 Climate Emergency Measures Bill - Second Stage Vote</t>
  </si>
  <si>
    <t>McGuinness, John.2018_009 Climate Emergency Measures Bill - Second Stage Vote</t>
  </si>
  <si>
    <t>Mitchell, Denise.2018_009 Climate Emergency Measures Bill - Second Stage Vote</t>
  </si>
  <si>
    <t>Moynihan, Aindrias.2018_009 Climate Emergency Measures Bill - Second Stage Vote</t>
  </si>
  <si>
    <t>Moynihan, Michael.2018_009 Climate Emergency Measures Bill - Second Stage Vote</t>
  </si>
  <si>
    <t>Munster, Imelda.2018_009 Climate Emergency Measures Bill - Second Stage Vote</t>
  </si>
  <si>
    <t>Murphy O'Mahony, Margaret.2018_009 Climate Emergency Measures Bill - Second Stage Vote</t>
  </si>
  <si>
    <t>Murphy, Catherine.2018_009 Climate Emergency Measures Bill - Second Stage Vote</t>
  </si>
  <si>
    <t>Murphy, Eugene.2018_009 Climate Emergency Measures Bill - Second Stage Vote</t>
  </si>
  <si>
    <t>Murphy, Paul.2018_009 Climate Emergency Measures Bill - Second Stage Vote</t>
  </si>
  <si>
    <t>Nolan, Carol.2018_009 Climate Emergency Measures Bill - Second Stage Vote</t>
  </si>
  <si>
    <t>O'Brien, Darragh.2018_009 Climate Emergency Measures Bill - Second Stage Vote</t>
  </si>
  <si>
    <t>O'Brien, Jonathan.2018_009 Climate Emergency Measures Bill - Second Stage Vote</t>
  </si>
  <si>
    <t>O'Callaghan, Jim.2018_009 Climate Emergency Measures Bill - Second Stage Vote</t>
  </si>
  <si>
    <t>O'Keeffe, Kevin.2018_009 Climate Emergency Measures Bill - Second Stage Vote</t>
  </si>
  <si>
    <t>O'Loughlin, Fiona.2018_009 Climate Emergency Measures Bill - Second Stage Vote</t>
  </si>
  <si>
    <t>O'Reilly, Louise.2018_009 Climate Emergency Measures Bill - Second Stage Vote</t>
  </si>
  <si>
    <t>O'Rourke, Frank.2018_009 Climate Emergency Measures Bill - Second Stage Vote</t>
  </si>
  <si>
    <t>O'Sullivan, Jan.2018_009 Climate Emergency Measures Bill - Second Stage Vote</t>
  </si>
  <si>
    <t>O'Sullivan, Maureen.2018_009 Climate Emergency Measures Bill - Second Stage Vote</t>
  </si>
  <si>
    <t>o Broin, Eoin.2018_009 Climate Emergency Measures Bill - Second Stage Vote</t>
  </si>
  <si>
    <t>o Caolain, Caoimhghin.2018_009 Climate Emergency Measures Bill - Second Stage Vote</t>
  </si>
  <si>
    <t>o Cuiv, eamon.2018_009 Climate Emergency Measures Bill - Second Stage Vote</t>
  </si>
  <si>
    <t>o Laoghaire, Donnchadh.2018_009 Climate Emergency Measures Bill - Second Stage Vote</t>
  </si>
  <si>
    <t>o Snodaigh, Aengus.2018_009 Climate Emergency Measures Bill - Second Stage Vote</t>
  </si>
  <si>
    <t>Penrose, Willie.2018_009 Climate Emergency Measures Bill - Second Stage Vote</t>
  </si>
  <si>
    <t>Pringle, Thomas.2018_009 Climate Emergency Measures Bill - Second Stage Vote</t>
  </si>
  <si>
    <t>Quinlivan, Maurice.2018_009 Climate Emergency Measures Bill - Second Stage Vote</t>
  </si>
  <si>
    <t>Rabbitte, Anne.2018_009 Climate Emergency Measures Bill - Second Stage Vote</t>
  </si>
  <si>
    <t>Ryan, Brendan.2018_009 Climate Emergency Measures Bill - Second Stage Vote</t>
  </si>
  <si>
    <t>Scanlon, Eamon.2018_009 Climate Emergency Measures Bill - Second Stage Vote</t>
  </si>
  <si>
    <t>Sherlock, Sean.2018_009 Climate Emergency Measures Bill - Second Stage Vote</t>
  </si>
  <si>
    <t>Shortall, Roisin.2018_009 Climate Emergency Measures Bill - Second Stage Vote</t>
  </si>
  <si>
    <t>Smith, Brendan.2018_009 Climate Emergency Measures Bill - Second Stage Vote</t>
  </si>
  <si>
    <t>Smith, Brid.2018_009 Climate Emergency Measures Bill - Second Stage Vote</t>
  </si>
  <si>
    <t>Smyth, Niamh.2018_009 Climate Emergency Measures Bill - Second Stage Vote</t>
  </si>
  <si>
    <t>Stanley, Brian.2018_009 Climate Emergency Measures Bill - Second Stage Vote</t>
  </si>
  <si>
    <t>Toibin, Peadar.2018_009 Climate Emergency Measures Bill - Second Stage Vote</t>
  </si>
  <si>
    <t>Troy, Robert.2018_009 Climate Emergency Measures Bill - Second Stage Vote</t>
  </si>
  <si>
    <t>Wallace, Mick.2018_009 Climate Emergency Measures Bill - Second Stage Vote</t>
  </si>
  <si>
    <t>Bailey, Maria.2018_009 Climate Emergency Measures Bill - Second Stage Vote</t>
  </si>
  <si>
    <t>Barrett, Sean.2018_009 Climate Emergency Measures Bill - Second Stage Vote</t>
  </si>
  <si>
    <t>Bruton, Richard.2018_009 Climate Emergency Measures Bill - Second Stage Vote</t>
  </si>
  <si>
    <t>Burke, Peter.2018_009 Climate Emergency Measures Bill - Second Stage Vote</t>
  </si>
  <si>
    <t>Canney, Sean.2018_009 Climate Emergency Measures Bill - Second Stage Vote</t>
  </si>
  <si>
    <t>Carey, Joe.2018_009 Climate Emergency Measures Bill - Second Stage Vote</t>
  </si>
  <si>
    <t>Collins, Michael.2018_009 Climate Emergency Measures Bill - Second Stage Vote</t>
  </si>
  <si>
    <t>Corcoran Kennedy, Marcella.2018_009 Climate Emergency Measures Bill - Second Stage Vote</t>
  </si>
  <si>
    <t>Coveney, Simon.2018_009 Climate Emergency Measures Bill - Second Stage Vote</t>
  </si>
  <si>
    <t>Creed, Michael.2018_009 Climate Emergency Measures Bill - Second Stage Vote</t>
  </si>
  <si>
    <t>D'Arcy, Michael.2018_009 Climate Emergency Measures Bill - Second Stage Vote</t>
  </si>
  <si>
    <t>Daly, Jim.2018_009 Climate Emergency Measures Bill - Second Stage Vote</t>
  </si>
  <si>
    <t>Deering, Pat.2018_009 Climate Emergency Measures Bill - Second Stage Vote</t>
  </si>
  <si>
    <t>Doherty, Regina.2018_009 Climate Emergency Measures Bill - Second Stage Vote</t>
  </si>
  <si>
    <t>Donohoe, Paschal.2018_009 Climate Emergency Measures Bill - Second Stage Vote</t>
  </si>
  <si>
    <t>Doyle, Andrew.2018_009 Climate Emergency Measures Bill - Second Stage Vote</t>
  </si>
  <si>
    <t>Durkan, Bernard J.2018_009 Climate Emergency Measures Bill - Second Stage Vote</t>
  </si>
  <si>
    <t>English, Damien.2018_009 Climate Emergency Measures Bill - Second Stage Vote</t>
  </si>
  <si>
    <t>Farrell, Alan.2018_009 Climate Emergency Measures Bill - Second Stage Vote</t>
  </si>
  <si>
    <t>Fitzmaurice, Michael.2018_009 Climate Emergency Measures Bill - Second Stage Vote</t>
  </si>
  <si>
    <t>Fitzpatrick, Peter.2018_009 Climate Emergency Measures Bill - Second Stage Vote</t>
  </si>
  <si>
    <t>Grealish, Noel.2018_009 Climate Emergency Measures Bill - Second Stage Vote</t>
  </si>
  <si>
    <t>Griffin, Brendan.2018_009 Climate Emergency Measures Bill - Second Stage Vote</t>
  </si>
  <si>
    <t>Halligan, John.2018_009 Climate Emergency Measures Bill - Second Stage Vote</t>
  </si>
  <si>
    <t>Harris, Simon.2018_009 Climate Emergency Measures Bill - Second Stage Vote</t>
  </si>
  <si>
    <t>Harty, Michael.2018_009 Climate Emergency Measures Bill - Second Stage Vote</t>
  </si>
  <si>
    <t>Heydon, Martin.2018_009 Climate Emergency Measures Bill - Second Stage Vote</t>
  </si>
  <si>
    <t>Humphreys, Heather.2018_009 Climate Emergency Measures Bill - Second Stage Vote</t>
  </si>
  <si>
    <t>Kehoe, Paul.2018_009 Climate Emergency Measures Bill - Second Stage Vote</t>
  </si>
  <si>
    <t>Kyne, Sean.2018_009 Climate Emergency Measures Bill - Second Stage Vote</t>
  </si>
  <si>
    <t>Lowry, Michael.2018_009 Climate Emergency Measures Bill - Second Stage Vote</t>
  </si>
  <si>
    <t>Madigan, Josepha.2018_009 Climate Emergency Measures Bill - Second Stage Vote</t>
  </si>
  <si>
    <t>McEntee, Helen.2018_009 Climate Emergency Measures Bill - Second Stage Vote</t>
  </si>
  <si>
    <t>McGrath, Finian.2018_009 Climate Emergency Measures Bill - Second Stage Vote</t>
  </si>
  <si>
    <t>McHugh, Joe.2018_009 Climate Emergency Measures Bill - Second Stage Vote</t>
  </si>
  <si>
    <t>McLoughlin, Tony.2018_009 Climate Emergency Measures Bill - Second Stage Vote</t>
  </si>
  <si>
    <t>Mitchell O'Connor, Mary.2018_009 Climate Emergency Measures Bill - Second Stage Vote</t>
  </si>
  <si>
    <t>Murphy, Eoghan.2018_009 Climate Emergency Measures Bill - Second Stage Vote</t>
  </si>
  <si>
    <t>Naughten, Denis.2018_009 Climate Emergency Measures Bill - Second Stage Vote</t>
  </si>
  <si>
    <t>Naughton, Hildegarde.2018_009 Climate Emergency Measures Bill - Second Stage Vote</t>
  </si>
  <si>
    <t>Neville, Tom.2018_009 Climate Emergency Measures Bill - Second Stage Vote</t>
  </si>
  <si>
    <t>Noonan, Michael.</t>
  </si>
  <si>
    <t>Noonan, Michael.2018_009 Climate Emergency Measures Bill - Second Stage Vote</t>
  </si>
  <si>
    <t>O'Connell, Kate.2018_009 Climate Emergency Measures Bill - Second Stage Vote</t>
  </si>
  <si>
    <t>O'Dowd, Fergus.2018_009 Climate Emergency Measures Bill - Second Stage Vote</t>
  </si>
  <si>
    <t>Rock, Noel.2018_009 Climate Emergency Measures Bill - Second Stage Vote</t>
  </si>
  <si>
    <t>Ross, Shane.2018_009 Climate Emergency Measures Bill - Second Stage Vote</t>
  </si>
  <si>
    <t>Stanton, David.2018_009 Climate Emergency Measures Bill - Second Stage Vote</t>
  </si>
  <si>
    <t>Zappone, Katherine.2018_009 Climate Emergency Measures Bill - Second Stage Vote</t>
  </si>
  <si>
    <t>Bailey, Maria.2018_009 Climate Emergency Measures Bill - Amendment 1</t>
  </si>
  <si>
    <t>Barrett, Sean.2018_009 Climate Emergency Measures Bill - Amendment 1</t>
  </si>
  <si>
    <t>Breen, Pat.2018_009 Climate Emergency Measures Bill - Amendment 1</t>
  </si>
  <si>
    <t>Brophy, Colm.2018_009 Climate Emergency Measures Bill - Amendment 1</t>
  </si>
  <si>
    <t>Bruton, Richard.2018_009 Climate Emergency Measures Bill - Amendment 1</t>
  </si>
  <si>
    <t>Burke, Peter.2018_009 Climate Emergency Measures Bill - Amendment 1</t>
  </si>
  <si>
    <t>Byrne, Catherine.2018_009 Climate Emergency Measures Bill - Amendment 1</t>
  </si>
  <si>
    <t>Canney, Sean.2018_009 Climate Emergency Measures Bill - Amendment 1</t>
  </si>
  <si>
    <t>Cannon, Ciaran.2018_009 Climate Emergency Measures Bill - Amendment 1</t>
  </si>
  <si>
    <t>Carey, Joe.2018_009 Climate Emergency Measures Bill - Amendment 1</t>
  </si>
  <si>
    <t>Corcoran Kennedy, Marcella.2018_009 Climate Emergency Measures Bill - Amendment 1</t>
  </si>
  <si>
    <t>Coveney, Simon.2018_009 Climate Emergency Measures Bill - Amendment 1</t>
  </si>
  <si>
    <t>Creed, Michael.2018_009 Climate Emergency Measures Bill - Amendment 1</t>
  </si>
  <si>
    <t>D'Arcy, Michael.2018_009 Climate Emergency Measures Bill - Amendment 1</t>
  </si>
  <si>
    <t>Daly, Jim.2018_009 Climate Emergency Measures Bill - Amendment 1</t>
  </si>
  <si>
    <t>Deasy, John.</t>
  </si>
  <si>
    <t>Deasy, John.2018_009 Climate Emergency Measures Bill - Amendment 1</t>
  </si>
  <si>
    <t>Deering, Pat.2018_009 Climate Emergency Measures Bill - Amendment 1</t>
  </si>
  <si>
    <t>Doherty, Regina.2018_009 Climate Emergency Measures Bill - Amendment 1</t>
  </si>
  <si>
    <t>Donohoe, Paschal.2018_009 Climate Emergency Measures Bill - Amendment 1</t>
  </si>
  <si>
    <t>Durkan, Bernard J.2018_009 Climate Emergency Measures Bill - Amendment 1</t>
  </si>
  <si>
    <t>English, Damien.2018_009 Climate Emergency Measures Bill - Amendment 1</t>
  </si>
  <si>
    <t>Farrell, Alan.2018_009 Climate Emergency Measures Bill - Amendment 1</t>
  </si>
  <si>
    <t>Fitzgerald, Frances.2018_009 Climate Emergency Measures Bill - Amendment 1</t>
  </si>
  <si>
    <t>Fitzmaurice, Michael.2018_009 Climate Emergency Measures Bill - Amendment 1</t>
  </si>
  <si>
    <t>Grealish, Noel.2018_009 Climate Emergency Measures Bill - Amendment 1</t>
  </si>
  <si>
    <t>Griffin, Brendan.2018_009 Climate Emergency Measures Bill - Amendment 1</t>
  </si>
  <si>
    <t>Harris, Simon.2018_009 Climate Emergency Measures Bill - Amendment 1</t>
  </si>
  <si>
    <t>Harty, Michael.2018_009 Climate Emergency Measures Bill - Amendment 1</t>
  </si>
  <si>
    <t>Heydon, Martin.2018_009 Climate Emergency Measures Bill - Amendment 1</t>
  </si>
  <si>
    <t>Humphreys, Heather.2018_009 Climate Emergency Measures Bill - Amendment 1</t>
  </si>
  <si>
    <t>Kyne, Sean.2018_009 Climate Emergency Measures Bill - Amendment 1</t>
  </si>
  <si>
    <t>Lowry, Michael.2018_009 Climate Emergency Measures Bill - Amendment 1</t>
  </si>
  <si>
    <t>Madigan, Josepha.2018_009 Climate Emergency Measures Bill - Amendment 1</t>
  </si>
  <si>
    <t>McEntee, Helen.2018_009 Climate Emergency Measures Bill - Amendment 1</t>
  </si>
  <si>
    <t>McGrath, Finian.2018_009 Climate Emergency Measures Bill - Amendment 1</t>
  </si>
  <si>
    <t>McGrath, Mattie.2018_009 Climate Emergency Measures Bill - Amendment 1</t>
  </si>
  <si>
    <t>McHugh, Joe.2018_009 Climate Emergency Measures Bill - Amendment 1</t>
  </si>
  <si>
    <t>McLoughlin, Tony.2018_009 Climate Emergency Measures Bill - Amendment 1</t>
  </si>
  <si>
    <t>Mitchell O'Connor, Mary.2018_009 Climate Emergency Measures Bill - Amendment 1</t>
  </si>
  <si>
    <t>Moran, Kevin Boxer.2018_009 Climate Emergency Measures Bill - Amendment 1</t>
  </si>
  <si>
    <t>Murphy, Dara.2018_009 Climate Emergency Measures Bill - Amendment 1</t>
  </si>
  <si>
    <t>Naughton, Hildegarde.2018_009 Climate Emergency Measures Bill - Amendment 1</t>
  </si>
  <si>
    <t>Neville, Tom.2018_009 Climate Emergency Measures Bill - Amendment 1</t>
  </si>
  <si>
    <t>Nolan, Carol.2018_009 Climate Emergency Measures Bill - Amendment 1</t>
  </si>
  <si>
    <t>Noonan, Michael.2018_009 Climate Emergency Measures Bill - Amendment 1</t>
  </si>
  <si>
    <t>O'Connell, Kate.2018_009 Climate Emergency Measures Bill - Amendment 1</t>
  </si>
  <si>
    <t>O'Donovan, Patrick.2018_009 Climate Emergency Measures Bill - Amendment 1</t>
  </si>
  <si>
    <t>O'Dowd, Fergus.2018_009 Climate Emergency Measures Bill - Amendment 1</t>
  </si>
  <si>
    <t>Phelan, John Paul.2018_009 Climate Emergency Measures Bill - Amendment 1</t>
  </si>
  <si>
    <t>Ring, Michael.2018_009 Climate Emergency Measures Bill - Amendment 1</t>
  </si>
  <si>
    <t>Rock, Noel.2018_009 Climate Emergency Measures Bill - Amendment 1</t>
  </si>
  <si>
    <t>Ross, Shane.2018_009 Climate Emergency Measures Bill - Amendment 1</t>
  </si>
  <si>
    <t>Stanton, David.2018_009 Climate Emergency Measures Bill - Amendment 1</t>
  </si>
  <si>
    <t>Zappone, Katherine.2018_009 Climate Emergency Measures Bill - Amendment 1</t>
  </si>
  <si>
    <t>Adams, Gerry.2018_009 Climate Emergency Measures Bill - Amendment 1</t>
  </si>
  <si>
    <t>Aylward, Bobby.2018_009 Climate Emergency Measures Bill - Amendment 1</t>
  </si>
  <si>
    <t>Boyd Barrett, Richard.2018_009 Climate Emergency Measures Bill - Amendment 1</t>
  </si>
  <si>
    <t>Brady, John.2018_009 Climate Emergency Measures Bill - Amendment 1</t>
  </si>
  <si>
    <t>Brassil, John.2018_009 Climate Emergency Measures Bill - Amendment 1</t>
  </si>
  <si>
    <t>Breathnach, Declan.2018_009 Climate Emergency Measures Bill - Amendment 1</t>
  </si>
  <si>
    <t>Broughan, Thomas P.2018_009 Climate Emergency Measures Bill - Amendment 1</t>
  </si>
  <si>
    <t>Browne, James.2018_009 Climate Emergency Measures Bill - Amendment 1</t>
  </si>
  <si>
    <t>Buckley, Pat.2018_009 Climate Emergency Measures Bill - Amendment 1</t>
  </si>
  <si>
    <t>Burton, Joan.2018_009 Climate Emergency Measures Bill - Amendment 1</t>
  </si>
  <si>
    <t>Byrne, Thomas.2018_009 Climate Emergency Measures Bill - Amendment 1</t>
  </si>
  <si>
    <t>Cahill, Jackie.2018_009 Climate Emergency Measures Bill - Amendment 1</t>
  </si>
  <si>
    <t>Calleary, Dara.2018_009 Climate Emergency Measures Bill - Amendment 1</t>
  </si>
  <si>
    <t>Casey, Pat.2018_009 Climate Emergency Measures Bill - Amendment 1</t>
  </si>
  <si>
    <t>Cassells, Shane.2018_009 Climate Emergency Measures Bill - Amendment 1</t>
  </si>
  <si>
    <t>Chambers, Jack.2018_009 Climate Emergency Measures Bill - Amendment 1</t>
  </si>
  <si>
    <t>Chambers, Lisa.2018_009 Climate Emergency Measures Bill - Amendment 1</t>
  </si>
  <si>
    <t>Collins, Joan.2018_009 Climate Emergency Measures Bill - Amendment 1</t>
  </si>
  <si>
    <t>Collins, Michael.2018_009 Climate Emergency Measures Bill - Amendment 1</t>
  </si>
  <si>
    <t>Collins, Niall.2018_009 Climate Emergency Measures Bill - Amendment 1</t>
  </si>
  <si>
    <t>Connolly, Catherine.2018_009 Climate Emergency Measures Bill - Amendment 1</t>
  </si>
  <si>
    <t>Coppinger, Ruth.2018_009 Climate Emergency Measures Bill - Amendment 1</t>
  </si>
  <si>
    <t>Cowen, Barry.2018_009 Climate Emergency Measures Bill - Amendment 1</t>
  </si>
  <si>
    <t>Cullinane, David.2018_009 Climate Emergency Measures Bill - Amendment 1</t>
  </si>
  <si>
    <t>Curran, John.2018_009 Climate Emergency Measures Bill - Amendment 1</t>
  </si>
  <si>
    <t>Daly, Clare.2018_009 Climate Emergency Measures Bill - Amendment 1</t>
  </si>
  <si>
    <t>Doherty, Pearse.2018_009 Climate Emergency Measures Bill - Amendment 1</t>
  </si>
  <si>
    <t>Donnelly, Stephen.2018_009 Climate Emergency Measures Bill - Amendment 1</t>
  </si>
  <si>
    <t>Dooley, Timmy.2018_009 Climate Emergency Measures Bill - Amendment 1</t>
  </si>
  <si>
    <t>Ellis, Dessie.2018_009 Climate Emergency Measures Bill - Amendment 1</t>
  </si>
  <si>
    <t>Ferris, Martin.2018_009 Climate Emergency Measures Bill - Amendment 1</t>
  </si>
  <si>
    <t>Fitzpatrick, Peter.2018_009 Climate Emergency Measures Bill - Amendment 1</t>
  </si>
  <si>
    <t>Fleming, Sean.2018_009 Climate Emergency Measures Bill - Amendment 1</t>
  </si>
  <si>
    <t>Funchion, Kathleen.2018_009 Climate Emergency Measures Bill - Amendment 1</t>
  </si>
  <si>
    <t>Gallagher, Pat The Cope.2018_009 Climate Emergency Measures Bill - Amendment 1</t>
  </si>
  <si>
    <t>Haughey, Sean.2018_009 Climate Emergency Measures Bill - Amendment 1</t>
  </si>
  <si>
    <t>Healy, Seamus.2018_009 Climate Emergency Measures Bill - Amendment 1</t>
  </si>
  <si>
    <t>Howlin, Brendan.2018_009 Climate Emergency Measures Bill - Amendment 1</t>
  </si>
  <si>
    <t>Kelleher, Billy.2018_009 Climate Emergency Measures Bill - Amendment 1</t>
  </si>
  <si>
    <t>Kelly, Alan.2018_009 Climate Emergency Measures Bill - Amendment 1</t>
  </si>
  <si>
    <t>Kenny, Gino.2018_009 Climate Emergency Measures Bill - Amendment 1</t>
  </si>
  <si>
    <t>Kenny, Martin.2018_009 Climate Emergency Measures Bill - Amendment 1</t>
  </si>
  <si>
    <t>Lawless, James.2018_009 Climate Emergency Measures Bill - Amendment 1</t>
  </si>
  <si>
    <t>MacSharry, Marc.2018_009 Climate Emergency Measures Bill - Amendment 1</t>
  </si>
  <si>
    <t>McConalogue, Charlie.2018_009 Climate Emergency Measures Bill - Amendment 1</t>
  </si>
  <si>
    <t>McDonald, Mary Lou.2018_009 Climate Emergency Measures Bill - Amendment 1</t>
  </si>
  <si>
    <t>McGrath, Michael.2018_009 Climate Emergency Measures Bill - Amendment 1</t>
  </si>
  <si>
    <t>McGuinness, John.2018_009 Climate Emergency Measures Bill - Amendment 1</t>
  </si>
  <si>
    <t>Mitchell, Denise.2018_009 Climate Emergency Measures Bill - Amendment 1</t>
  </si>
  <si>
    <t>Moynihan, Aindrias.2018_009 Climate Emergency Measures Bill - Amendment 1</t>
  </si>
  <si>
    <t>Moynihan, Michael.2018_009 Climate Emergency Measures Bill - Amendment 1</t>
  </si>
  <si>
    <t>Munster, Imelda.2018_009 Climate Emergency Measures Bill - Amendment 1</t>
  </si>
  <si>
    <t>Murphy O'Mahony, Margaret.2018_009 Climate Emergency Measures Bill - Amendment 1</t>
  </si>
  <si>
    <t>Murphy, Catherine.2018_009 Climate Emergency Measures Bill - Amendment 1</t>
  </si>
  <si>
    <t>Murphy, Eugene.2018_009 Climate Emergency Measures Bill - Amendment 1</t>
  </si>
  <si>
    <t>Murphy, Paul.2018_009 Climate Emergency Measures Bill - Amendment 1</t>
  </si>
  <si>
    <t>Naughten, Denis.2018_009 Climate Emergency Measures Bill - Amendment 1</t>
  </si>
  <si>
    <t>O'Brien, Darragh.2018_009 Climate Emergency Measures Bill - Amendment 1</t>
  </si>
  <si>
    <t>O'Brien, Jonathan.2018_009 Climate Emergency Measures Bill - Amendment 1</t>
  </si>
  <si>
    <t>O'Callaghan, Jim.2018_009 Climate Emergency Measures Bill - Amendment 1</t>
  </si>
  <si>
    <t>O'Dea, Willie.2018_009 Climate Emergency Measures Bill - Amendment 1</t>
  </si>
  <si>
    <t>O'Keeffe, Kevin.2018_009 Climate Emergency Measures Bill - Amendment 1</t>
  </si>
  <si>
    <t>O'Loughlin, Fiona.2018_009 Climate Emergency Measures Bill - Amendment 1</t>
  </si>
  <si>
    <t>O'Reilly, Louise.2018_009 Climate Emergency Measures Bill - Amendment 1</t>
  </si>
  <si>
    <t>O'Sullivan, Jan.2018_009 Climate Emergency Measures Bill - Amendment 1</t>
  </si>
  <si>
    <t>O'Sullivan, Maureen.2018_009 Climate Emergency Measures Bill - Amendment 1</t>
  </si>
  <si>
    <t>o Broin, Eoin.2018_009 Climate Emergency Measures Bill - Amendment 1</t>
  </si>
  <si>
    <t>o Caolain, Caoimhghin.2018_009 Climate Emergency Measures Bill - Amendment 1</t>
  </si>
  <si>
    <t>o Cuiv, eamon.2018_009 Climate Emergency Measures Bill - Amendment 1</t>
  </si>
  <si>
    <t>o Snodaigh, Aengus.2018_009 Climate Emergency Measures Bill - Amendment 1</t>
  </si>
  <si>
    <t>Penrose, Willie.2018_009 Climate Emergency Measures Bill - Amendment 1</t>
  </si>
  <si>
    <t>Pringle, Thomas.2018_009 Climate Emergency Measures Bill - Amendment 1</t>
  </si>
  <si>
    <t>Ryan, Brendan.2018_009 Climate Emergency Measures Bill - Amendment 1</t>
  </si>
  <si>
    <t>Ryan, Eamon.2018_009 Climate Emergency Measures Bill - Amendment 1</t>
  </si>
  <si>
    <t>Scanlon, Eamon.2018_009 Climate Emergency Measures Bill - Amendment 1</t>
  </si>
  <si>
    <t>Shortall, Roisin.2018_009 Climate Emergency Measures Bill - Amendment 1</t>
  </si>
  <si>
    <t>Smith, Brendan.2018_009 Climate Emergency Measures Bill - Amendment 1</t>
  </si>
  <si>
    <t>Smith, Brid.2018_009 Climate Emergency Measures Bill - Amendment 1</t>
  </si>
  <si>
    <t>Stanley, Brian.2018_009 Climate Emergency Measures Bill - Amendment 1</t>
  </si>
  <si>
    <t>Toibin, Peadar.2018_009 Climate Emergency Measures Bill - Amendment 1</t>
  </si>
  <si>
    <t>Troy, Robert.2018_009 Climate Emergency Measures Bill - Amendment 1</t>
  </si>
  <si>
    <t>Wallace, Mick.2018_009 Climate Emergency Measures Bill - Amendment 1</t>
  </si>
  <si>
    <t>Barry, Mick.2016_037 Prohibition of Onshore Hydraulic Fracturing - Amendment 1</t>
  </si>
  <si>
    <t>Boyd Barrett, Richard.2016_037 Prohibition of Onshore Hydraulic Fracturing - Amendment 1</t>
  </si>
  <si>
    <t>Burton, Joan.2016_037 Prohibition of Onshore Hydraulic Fracturing - Amendment 1</t>
  </si>
  <si>
    <t>Coppinger, Ruth.2016_037 Prohibition of Onshore Hydraulic Fracturing - Amendment 1</t>
  </si>
  <si>
    <t>Daly, Clare.2016_037 Prohibition of Onshore Hydraulic Fracturing - Amendment 1</t>
  </si>
  <si>
    <t>Howlin, Brendan.2016_037 Prohibition of Onshore Hydraulic Fracturing - Amendment 1</t>
  </si>
  <si>
    <t>Kenny, Gino.2016_037 Prohibition of Onshore Hydraulic Fracturing - Amendment 1</t>
  </si>
  <si>
    <t>Martin, Catherine.2016_037 Prohibition of Onshore Hydraulic Fracturing - Amendment 1</t>
  </si>
  <si>
    <t>O'Sullivan, Jan.2016_037 Prohibition of Onshore Hydraulic Fracturing - Amendment 1</t>
  </si>
  <si>
    <t>O'Sullivan, Maureen.2016_037 Prohibition of Onshore Hydraulic Fracturing - Amendment 1</t>
  </si>
  <si>
    <t>Pringle, Thomas.2016_037 Prohibition of Onshore Hydraulic Fracturing - Amendment 1</t>
  </si>
  <si>
    <t>Ryan, Eamon.2016_037 Prohibition of Onshore Hydraulic Fracturing - Amendment 1</t>
  </si>
  <si>
    <t>Smith, Brid.2016_037 Prohibition of Onshore Hydraulic Fracturing - Amendment 1</t>
  </si>
  <si>
    <t>Wallace, Mick.2016_037 Prohibition of Onshore Hydraulic Fracturing - Amendment 1</t>
  </si>
  <si>
    <t>Adams, Gerry.2016_037 Prohibition of Onshore Hydraulic Fracturing - Amendment 1</t>
  </si>
  <si>
    <t>Brady, John.2016_037 Prohibition of Onshore Hydraulic Fracturing - Amendment 1</t>
  </si>
  <si>
    <t>Brassil, John.2016_037 Prohibition of Onshore Hydraulic Fracturing - Amendment 1</t>
  </si>
  <si>
    <t>Brophy, Colm.2016_037 Prohibition of Onshore Hydraulic Fracturing - Amendment 1</t>
  </si>
  <si>
    <t>Browne, James.2016_037 Prohibition of Onshore Hydraulic Fracturing - Amendment 1</t>
  </si>
  <si>
    <t>Burke, Peter.2016_037 Prohibition of Onshore Hydraulic Fracturing - Amendment 1</t>
  </si>
  <si>
    <t>Butler, Mary.2016_037 Prohibition of Onshore Hydraulic Fracturing - Amendment 1</t>
  </si>
  <si>
    <t>Byrne, Catherine.2016_037 Prohibition of Onshore Hydraulic Fracturing - Amendment 1</t>
  </si>
  <si>
    <t>Cahill, Jackie.2016_037 Prohibition of Onshore Hydraulic Fracturing - Amendment 1</t>
  </si>
  <si>
    <t>Calleary, Dara.2016_037 Prohibition of Onshore Hydraulic Fracturing - Amendment 1</t>
  </si>
  <si>
    <t>Carey, Joe.2016_037 Prohibition of Onshore Hydraulic Fracturing - Amendment 1</t>
  </si>
  <si>
    <t>Casey, Pat.2016_037 Prohibition of Onshore Hydraulic Fracturing - Amendment 1</t>
  </si>
  <si>
    <t>Chambers, Jack.2016_037 Prohibition of Onshore Hydraulic Fracturing - Amendment 1</t>
  </si>
  <si>
    <t>Corcoran Kennedy, Marcella.2016_037 Prohibition of Onshore Hydraulic Fracturing - Amendment 1</t>
  </si>
  <si>
    <t>Coveney, Simon.2016_037 Prohibition of Onshore Hydraulic Fracturing - Amendment 1</t>
  </si>
  <si>
    <t>Cowen, Barry.2016_037 Prohibition of Onshore Hydraulic Fracturing - Amendment 1</t>
  </si>
  <si>
    <t>Crowe, Sean.2016_037 Prohibition of Onshore Hydraulic Fracturing - Amendment 1</t>
  </si>
  <si>
    <t>Curran, John.2016_037 Prohibition of Onshore Hydraulic Fracturing - Amendment 1</t>
  </si>
  <si>
    <t>D'Arcy, Michael.2016_037 Prohibition of Onshore Hydraulic Fracturing - Amendment 1</t>
  </si>
  <si>
    <t>Daly, Jim.2016_037 Prohibition of Onshore Hydraulic Fracturing - Amendment 1</t>
  </si>
  <si>
    <t>Deasy, John.2016_037 Prohibition of Onshore Hydraulic Fracturing - Amendment 1</t>
  </si>
  <si>
    <t>Donnelly, Stephen.2016_037 Prohibition of Onshore Hydraulic Fracturing - Amendment 1</t>
  </si>
  <si>
    <t>Dooley, Timmy.2016_037 Prohibition of Onshore Hydraulic Fracturing - Amendment 1</t>
  </si>
  <si>
    <t>Durkan, Bernard J.2016_037 Prohibition of Onshore Hydraulic Fracturing - Amendment 1</t>
  </si>
  <si>
    <t>Farrell, Alan.2016_037 Prohibition of Onshore Hydraulic Fracturing - Amendment 1</t>
  </si>
  <si>
    <t>Fitzgerald, Frances.2016_037 Prohibition of Onshore Hydraulic Fracturing - Amendment 1</t>
  </si>
  <si>
    <t>Fitzpatrick, Peter.2016_037 Prohibition of Onshore Hydraulic Fracturing - Amendment 1</t>
  </si>
  <si>
    <t>Grealish, Noel.2016_037 Prohibition of Onshore Hydraulic Fracturing - Amendment 1</t>
  </si>
  <si>
    <t>Griffin, Brendan.2016_037 Prohibition of Onshore Hydraulic Fracturing - Amendment 1</t>
  </si>
  <si>
    <t>Harris, Simon.2016_037 Prohibition of Onshore Hydraulic Fracturing - Amendment 1</t>
  </si>
  <si>
    <t>Haughey, Sean.2016_037 Prohibition of Onshore Hydraulic Fracturing - Amendment 1</t>
  </si>
  <si>
    <t>Healy-Rae, Danny.2016_037 Prohibition of Onshore Hydraulic Fracturing - Amendment 1</t>
  </si>
  <si>
    <t>Healy-Rae, Michael.2016_037 Prohibition of Onshore Hydraulic Fracturing - Amendment 1</t>
  </si>
  <si>
    <t>Heydon, Martin.2016_037 Prohibition of Onshore Hydraulic Fracturing - Amendment 1</t>
  </si>
  <si>
    <t>Humphreys, Heather.2016_037 Prohibition of Onshore Hydraulic Fracturing - Amendment 1</t>
  </si>
  <si>
    <t>Kehoe, Paul.2016_037 Prohibition of Onshore Hydraulic Fracturing - Amendment 1</t>
  </si>
  <si>
    <t>Kelleher, Billy.2016_037 Prohibition of Onshore Hydraulic Fracturing - Amendment 1</t>
  </si>
  <si>
    <t>Kenny, Martin.2016_037 Prohibition of Onshore Hydraulic Fracturing - Amendment 1</t>
  </si>
  <si>
    <t>Kyne, Sean.2016_037 Prohibition of Onshore Hydraulic Fracturing - Amendment 1</t>
  </si>
  <si>
    <t>Lahart, John.2016_037 Prohibition of Onshore Hydraulic Fracturing - Amendment 1</t>
  </si>
  <si>
    <t>McConalogue, Charlie.2016_037 Prohibition of Onshore Hydraulic Fracturing - Amendment 1</t>
  </si>
  <si>
    <t>McEntee, Helen.2016_037 Prohibition of Onshore Hydraulic Fracturing - Amendment 1</t>
  </si>
  <si>
    <t>McGrath, Mattie.2016_037 Prohibition of Onshore Hydraulic Fracturing - Amendment 1</t>
  </si>
  <si>
    <t>McLoughlin, Tony.2016_037 Prohibition of Onshore Hydraulic Fracturing - Amendment 1</t>
  </si>
  <si>
    <t>Madigan, Josepha.2016_037 Prohibition of Onshore Hydraulic Fracturing - Amendment 1</t>
  </si>
  <si>
    <t>Mitchell, Denise.2016_037 Prohibition of Onshore Hydraulic Fracturing - Amendment 1</t>
  </si>
  <si>
    <t>Moran, Kevin Boxer.2016_037 Prohibition of Onshore Hydraulic Fracturing - Amendment 1</t>
  </si>
  <si>
    <t>Moynihan, Aindrias.2016_037 Prohibition of Onshore Hydraulic Fracturing - Amendment 1</t>
  </si>
  <si>
    <t>Moynihan, Michael.2016_037 Prohibition of Onshore Hydraulic Fracturing - Amendment 1</t>
  </si>
  <si>
    <t>Munster, Imelda.2016_037 Prohibition of Onshore Hydraulic Fracturing - Amendment 1</t>
  </si>
  <si>
    <t>Murphy O'Mahony, Margaret.2016_037 Prohibition of Onshore Hydraulic Fracturing - Amendment 1</t>
  </si>
  <si>
    <t>Murphy, Eugene.2016_037 Prohibition of Onshore Hydraulic Fracturing - Amendment 1</t>
  </si>
  <si>
    <t>Naughten, Denis.2016_037 Prohibition of Onshore Hydraulic Fracturing - Amendment 1</t>
  </si>
  <si>
    <t>Naughton, Hildegarde.2016_037 Prohibition of Onshore Hydraulic Fracturing - Amendment 1</t>
  </si>
  <si>
    <t>Neville, Tom.2016_037 Prohibition of Onshore Hydraulic Fracturing - Amendment 1</t>
  </si>
  <si>
    <t>o Caolain, Caoimhghin.2016_037 Prohibition of Onshore Hydraulic Fracturing - Amendment 1</t>
  </si>
  <si>
    <t>o Laoghaire, Donnchadh.2016_037 Prohibition of Onshore Hydraulic Fracturing - Amendment 1</t>
  </si>
  <si>
    <t>o Snodaigh, Aengus.2016_037 Prohibition of Onshore Hydraulic Fracturing - Amendment 1</t>
  </si>
  <si>
    <t>O'Brien, Darragh.2016_037 Prohibition of Onshore Hydraulic Fracturing - Amendment 1</t>
  </si>
  <si>
    <t>O'Connell, Kate.2016_037 Prohibition of Onshore Hydraulic Fracturing - Amendment 1</t>
  </si>
  <si>
    <t>O'Dea, Willie.2016_037 Prohibition of Onshore Hydraulic Fracturing - Amendment 1</t>
  </si>
  <si>
    <t>O'Donovan, Patrick.2016_037 Prohibition of Onshore Hydraulic Fracturing - Amendment 1</t>
  </si>
  <si>
    <t>O'Dowd, Fergus.2016_037 Prohibition of Onshore Hydraulic Fracturing - Amendment 1</t>
  </si>
  <si>
    <t>O'Rourke, Frank.2016_037 Prohibition of Onshore Hydraulic Fracturing - Amendment 1</t>
  </si>
  <si>
    <t>Quinlivan, Maurice.2016_037 Prohibition of Onshore Hydraulic Fracturing - Amendment 1</t>
  </si>
  <si>
    <t>Rabbitte, Anne.2016_037 Prohibition of Onshore Hydraulic Fracturing - Amendment 1</t>
  </si>
  <si>
    <t>Ring, Michael.2016_037 Prohibition of Onshore Hydraulic Fracturing - Amendment 1</t>
  </si>
  <si>
    <t>Ross, Shane.2016_037 Prohibition of Onshore Hydraulic Fracturing - Amendment 1</t>
  </si>
  <si>
    <t>Scanlon, Eamon.2016_037 Prohibition of Onshore Hydraulic Fracturing - Amendment 1</t>
  </si>
  <si>
    <t>Smith, Brendan.2016_037 Prohibition of Onshore Hydraulic Fracturing - Amendment 1</t>
  </si>
  <si>
    <t>Smyth, Niamh.2016_037 Prohibition of Onshore Hydraulic Fracturing - Amendment 1</t>
  </si>
  <si>
    <t>Stanley, Brian.2016_037 Prohibition of Onshore Hydraulic Fracturing - Amendment 1</t>
  </si>
  <si>
    <t>Stanton, David.2016_037 Prohibition of Onshore Hydraulic Fracturing - Amendment 1</t>
  </si>
  <si>
    <t>Toibin, Peadar.2016_037 Prohibition of Onshore Hydraulic Fracturing - Amendment 1</t>
  </si>
  <si>
    <t>Troy, Robert.2016_037 Prohibition of Onshore Hydraulic Fracturing - Amendment 1</t>
  </si>
  <si>
    <t>Barry, Mick.2016_037 Prohibition of Onshore Hydraulic Fracturing - Amendment 3</t>
  </si>
  <si>
    <t>Boyd Barrett, Richard.2016_037 Prohibition of Onshore Hydraulic Fracturing - Amendment 3</t>
  </si>
  <si>
    <t>Burton, Joan.2016_037 Prohibition of Onshore Hydraulic Fracturing - Amendment 3</t>
  </si>
  <si>
    <t>Coppinger, Ruth.2016_037 Prohibition of Onshore Hydraulic Fracturing - Amendment 3</t>
  </si>
  <si>
    <t>Daly, Clare.2016_037 Prohibition of Onshore Hydraulic Fracturing - Amendment 3</t>
  </si>
  <si>
    <t>Howlin, Brendan.2016_037 Prohibition of Onshore Hydraulic Fracturing - Amendment 3</t>
  </si>
  <si>
    <t>Kenny, Gino.2016_037 Prohibition of Onshore Hydraulic Fracturing - Amendment 3</t>
  </si>
  <si>
    <t>McGrath, Mattie.2016_037 Prohibition of Onshore Hydraulic Fracturing - Amendment 3</t>
  </si>
  <si>
    <t>Martin, Catherine.2016_037 Prohibition of Onshore Hydraulic Fracturing - Amendment 3</t>
  </si>
  <si>
    <t>O'Sullivan, Jan.2016_037 Prohibition of Onshore Hydraulic Fracturing - Amendment 3</t>
  </si>
  <si>
    <t>O'Sullivan, Maureen.2016_037 Prohibition of Onshore Hydraulic Fracturing - Amendment 3</t>
  </si>
  <si>
    <t>Pringle, Thomas.2016_037 Prohibition of Onshore Hydraulic Fracturing - Amendment 3</t>
  </si>
  <si>
    <t>Ryan, Eamon.2016_037 Prohibition of Onshore Hydraulic Fracturing - Amendment 3</t>
  </si>
  <si>
    <t>Smith, Brid.2016_037 Prohibition of Onshore Hydraulic Fracturing - Amendment 3</t>
  </si>
  <si>
    <t>Wallace, Mick.2016_037 Prohibition of Onshore Hydraulic Fracturing - Amendment 3</t>
  </si>
  <si>
    <t>Adams, Gerry.2016_037 Prohibition of Onshore Hydraulic Fracturing - Amendment 3</t>
  </si>
  <si>
    <t>Brady, John.2016_037 Prohibition of Onshore Hydraulic Fracturing - Amendment 3</t>
  </si>
  <si>
    <t>Brassil, John.2016_037 Prohibition of Onshore Hydraulic Fracturing - Amendment 3</t>
  </si>
  <si>
    <t>Brophy, Colm.2016_037 Prohibition of Onshore Hydraulic Fracturing - Amendment 3</t>
  </si>
  <si>
    <t>Browne, James.2016_037 Prohibition of Onshore Hydraulic Fracturing - Amendment 3</t>
  </si>
  <si>
    <t>Buckley, Pat.2016_037 Prohibition of Onshore Hydraulic Fracturing - Amendment 3</t>
  </si>
  <si>
    <t>Burke, Peter.2016_037 Prohibition of Onshore Hydraulic Fracturing - Amendment 3</t>
  </si>
  <si>
    <t>Butler, Mary.2016_037 Prohibition of Onshore Hydraulic Fracturing - Amendment 3</t>
  </si>
  <si>
    <t>Byrne, Catherine.2016_037 Prohibition of Onshore Hydraulic Fracturing - Amendment 3</t>
  </si>
  <si>
    <t>Cahill, Jackie.2016_037 Prohibition of Onshore Hydraulic Fracturing - Amendment 3</t>
  </si>
  <si>
    <t>Calleary, Dara.2016_037 Prohibition of Onshore Hydraulic Fracturing - Amendment 3</t>
  </si>
  <si>
    <t>Canney, Sean.2016_037 Prohibition of Onshore Hydraulic Fracturing - Amendment 3</t>
  </si>
  <si>
    <t>Carey, Joe.2016_037 Prohibition of Onshore Hydraulic Fracturing - Amendment 3</t>
  </si>
  <si>
    <t>Casey, Pat.2016_037 Prohibition of Onshore Hydraulic Fracturing - Amendment 3</t>
  </si>
  <si>
    <t>Chambers, Jack.2016_037 Prohibition of Onshore Hydraulic Fracturing - Amendment 3</t>
  </si>
  <si>
    <t>Corcoran Kennedy, Marcella.2016_037 Prohibition of Onshore Hydraulic Fracturing - Amendment 3</t>
  </si>
  <si>
    <t>Coveney, Simon.2016_037 Prohibition of Onshore Hydraulic Fracturing - Amendment 3</t>
  </si>
  <si>
    <t>Cowen, Barry.2016_037 Prohibition of Onshore Hydraulic Fracturing - Amendment 3</t>
  </si>
  <si>
    <t>Crowe, Sean.2016_037 Prohibition of Onshore Hydraulic Fracturing - Amendment 3</t>
  </si>
  <si>
    <t>Curran, John.2016_037 Prohibition of Onshore Hydraulic Fracturing - Amendment 3</t>
  </si>
  <si>
    <t>D'Arcy, Michael.2016_037 Prohibition of Onshore Hydraulic Fracturing - Amendment 3</t>
  </si>
  <si>
    <t>Daly, Jim.2016_037 Prohibition of Onshore Hydraulic Fracturing - Amendment 3</t>
  </si>
  <si>
    <t>Deasy, John.2016_037 Prohibition of Onshore Hydraulic Fracturing - Amendment 3</t>
  </si>
  <si>
    <t>Donnelly, Stephen.2016_037 Prohibition of Onshore Hydraulic Fracturing - Amendment 3</t>
  </si>
  <si>
    <t>Dooley, Timmy.2016_037 Prohibition of Onshore Hydraulic Fracturing - Amendment 3</t>
  </si>
  <si>
    <t>Durkan, Bernard J.2016_037 Prohibition of Onshore Hydraulic Fracturing - Amendment 3</t>
  </si>
  <si>
    <t>Farrell, Alan.2016_037 Prohibition of Onshore Hydraulic Fracturing - Amendment 3</t>
  </si>
  <si>
    <t>Fitzgerald, Frances.2016_037 Prohibition of Onshore Hydraulic Fracturing - Amendment 3</t>
  </si>
  <si>
    <t>Fitzpatrick, Peter.2016_037 Prohibition of Onshore Hydraulic Fracturing - Amendment 3</t>
  </si>
  <si>
    <t>Grealish, Noel.2016_037 Prohibition of Onshore Hydraulic Fracturing - Amendment 3</t>
  </si>
  <si>
    <t>Griffin, Brendan.2016_037 Prohibition of Onshore Hydraulic Fracturing - Amendment 3</t>
  </si>
  <si>
    <t>Harris, Simon.2016_037 Prohibition of Onshore Hydraulic Fracturing - Amendment 3</t>
  </si>
  <si>
    <t>Haughey, Sean.2016_037 Prohibition of Onshore Hydraulic Fracturing - Amendment 3</t>
  </si>
  <si>
    <t>Healy-Rae, Danny.2016_037 Prohibition of Onshore Hydraulic Fracturing - Amendment 3</t>
  </si>
  <si>
    <t>Healy-Rae, Michael.2016_037 Prohibition of Onshore Hydraulic Fracturing - Amendment 3</t>
  </si>
  <si>
    <t>Heydon, Martin.2016_037 Prohibition of Onshore Hydraulic Fracturing - Amendment 3</t>
  </si>
  <si>
    <t>Humphreys, Heather.2016_037 Prohibition of Onshore Hydraulic Fracturing - Amendment 3</t>
  </si>
  <si>
    <t>Kehoe, Paul.2016_037 Prohibition of Onshore Hydraulic Fracturing - Amendment 3</t>
  </si>
  <si>
    <t>Kelleher, Billy.2016_037 Prohibition of Onshore Hydraulic Fracturing - Amendment 3</t>
  </si>
  <si>
    <t>Kenny, Martin.2016_037 Prohibition of Onshore Hydraulic Fracturing - Amendment 3</t>
  </si>
  <si>
    <t>Kyne, Sean.2016_037 Prohibition of Onshore Hydraulic Fracturing - Amendment 3</t>
  </si>
  <si>
    <t>Lahart, John.2016_037 Prohibition of Onshore Hydraulic Fracturing - Amendment 3</t>
  </si>
  <si>
    <t>Lawless, James.2016_037 Prohibition of Onshore Hydraulic Fracturing - Amendment 3</t>
  </si>
  <si>
    <t>McConalogue, Charlie.2016_037 Prohibition of Onshore Hydraulic Fracturing - Amendment 3</t>
  </si>
  <si>
    <t>McEntee, Helen.2016_037 Prohibition of Onshore Hydraulic Fracturing - Amendment 3</t>
  </si>
  <si>
    <t>McLoughlin, Tony.2016_037 Prohibition of Onshore Hydraulic Fracturing - Amendment 3</t>
  </si>
  <si>
    <t>Madigan, Josepha.2016_037 Prohibition of Onshore Hydraulic Fracturing - Amendment 3</t>
  </si>
  <si>
    <t>Mitchell, Denise.2016_037 Prohibition of Onshore Hydraulic Fracturing - Amendment 3</t>
  </si>
  <si>
    <t>Moynihan, Aindrias.2016_037 Prohibition of Onshore Hydraulic Fracturing - Amendment 3</t>
  </si>
  <si>
    <t>Moynihan, Michael.2016_037 Prohibition of Onshore Hydraulic Fracturing - Amendment 3</t>
  </si>
  <si>
    <t>Munster, Imelda.2016_037 Prohibition of Onshore Hydraulic Fracturing - Amendment 3</t>
  </si>
  <si>
    <t>Murphy O'Mahony, Margaret.2016_037 Prohibition of Onshore Hydraulic Fracturing - Amendment 3</t>
  </si>
  <si>
    <t>Murphy, Eugene.2016_037 Prohibition of Onshore Hydraulic Fracturing - Amendment 3</t>
  </si>
  <si>
    <t>Naughten, Denis.2016_037 Prohibition of Onshore Hydraulic Fracturing - Amendment 3</t>
  </si>
  <si>
    <t>Naughton, Hildegarde.2016_037 Prohibition of Onshore Hydraulic Fracturing - Amendment 3</t>
  </si>
  <si>
    <t>Neville, Tom.2016_037 Prohibition of Onshore Hydraulic Fracturing - Amendment 3</t>
  </si>
  <si>
    <t>o Caolain, Caoimhghin.2016_037 Prohibition of Onshore Hydraulic Fracturing - Amendment 3</t>
  </si>
  <si>
    <t>o Laoghaire, Donnchadh.2016_037 Prohibition of Onshore Hydraulic Fracturing - Amendment 3</t>
  </si>
  <si>
    <t>o Snodaigh, Aengus.2016_037 Prohibition of Onshore Hydraulic Fracturing - Amendment 3</t>
  </si>
  <si>
    <t>O'Brien, Darragh.2016_037 Prohibition of Onshore Hydraulic Fracturing - Amendment 3</t>
  </si>
  <si>
    <t>O'Connell, Kate.2016_037 Prohibition of Onshore Hydraulic Fracturing - Amendment 3</t>
  </si>
  <si>
    <t>O'Dea, Willie.2016_037 Prohibition of Onshore Hydraulic Fracturing - Amendment 3</t>
  </si>
  <si>
    <t>O'Donovan, Patrick.2016_037 Prohibition of Onshore Hydraulic Fracturing - Amendment 3</t>
  </si>
  <si>
    <t>O'Dowd, Fergus.2016_037 Prohibition of Onshore Hydraulic Fracturing - Amendment 3</t>
  </si>
  <si>
    <t>O'Loughlin, Fiona.2016_037 Prohibition of Onshore Hydraulic Fracturing - Amendment 3</t>
  </si>
  <si>
    <t>O'Rourke, Frank.2016_037 Prohibition of Onshore Hydraulic Fracturing - Amendment 3</t>
  </si>
  <si>
    <t>Quinlivan, Maurice.2016_037 Prohibition of Onshore Hydraulic Fracturing - Amendment 3</t>
  </si>
  <si>
    <t>Rabbitte, Anne.2016_037 Prohibition of Onshore Hydraulic Fracturing - Amendment 3</t>
  </si>
  <si>
    <t>Ring, Michael.2016_037 Prohibition of Onshore Hydraulic Fracturing - Amendment 3</t>
  </si>
  <si>
    <t>Ross, Shane.2016_037 Prohibition of Onshore Hydraulic Fracturing - Amendment 3</t>
  </si>
  <si>
    <t>Scanlon, Eamon.2016_037 Prohibition of Onshore Hydraulic Fracturing - Amendment 3</t>
  </si>
  <si>
    <t>Smith, Brendan.2016_037 Prohibition of Onshore Hydraulic Fracturing - Amendment 3</t>
  </si>
  <si>
    <t>Smyth, Niamh.2016_037 Prohibition of Onshore Hydraulic Fracturing - Amendment 3</t>
  </si>
  <si>
    <t>Stanley, Brian.2016_037 Prohibition of Onshore Hydraulic Fracturing - Amendment 3</t>
  </si>
  <si>
    <t>Stanton, David.2016_037 Prohibition of Onshore Hydraulic Fracturing - Amendment 3</t>
  </si>
  <si>
    <t>Toibin, Peadar.2016_037 Prohibition of Onshore Hydraulic Fracturing - Amendment 3</t>
  </si>
  <si>
    <t>Troy, Robert.2016_037 Prohibition of Onshore Hydraulic Fracturing - Amendment 3</t>
  </si>
  <si>
    <t>Barry, Mick.2016_037 Prohibition of Onshore Hydraulic Fracturing - Amendment 4</t>
  </si>
  <si>
    <t>Boyd Barrett, Richard.2016_037 Prohibition of Onshore Hydraulic Fracturing - Amendment 4</t>
  </si>
  <si>
    <t>Coppinger, Ruth.2016_037 Prohibition of Onshore Hydraulic Fracturing - Amendment 4</t>
  </si>
  <si>
    <t>Daly, Clare.2016_037 Prohibition of Onshore Hydraulic Fracturing - Amendment 4</t>
  </si>
  <si>
    <t>Kenny, Gino.2016_037 Prohibition of Onshore Hydraulic Fracturing - Amendment 4</t>
  </si>
  <si>
    <t>McGrath, Mattie.2016_037 Prohibition of Onshore Hydraulic Fracturing - Amendment 4</t>
  </si>
  <si>
    <t>Martin, Catherine.2016_037 Prohibition of Onshore Hydraulic Fracturing - Amendment 4</t>
  </si>
  <si>
    <t>O'Sullivan, Maureen.2016_037 Prohibition of Onshore Hydraulic Fracturing - Amendment 4</t>
  </si>
  <si>
    <t>Pringle, Thomas.2016_037 Prohibition of Onshore Hydraulic Fracturing - Amendment 4</t>
  </si>
  <si>
    <t>Ryan, Eamon.2016_037 Prohibition of Onshore Hydraulic Fracturing - Amendment 4</t>
  </si>
  <si>
    <t>Smith, Brid.2016_037 Prohibition of Onshore Hydraulic Fracturing - Amendment 4</t>
  </si>
  <si>
    <t>Wallace, Mick.2016_037 Prohibition of Onshore Hydraulic Fracturing - Amendment 4</t>
  </si>
  <si>
    <t>Adams, Gerry.2016_037 Prohibition of Onshore Hydraulic Fracturing - Amendment 4</t>
  </si>
  <si>
    <t>Brady, John.2016_037 Prohibition of Onshore Hydraulic Fracturing - Amendment 4</t>
  </si>
  <si>
    <t>Brassil, John.2016_037 Prohibition of Onshore Hydraulic Fracturing - Amendment 4</t>
  </si>
  <si>
    <t>Brophy, Colm.2016_037 Prohibition of Onshore Hydraulic Fracturing - Amendment 4</t>
  </si>
  <si>
    <t>Browne, James.2016_037 Prohibition of Onshore Hydraulic Fracturing - Amendment 4</t>
  </si>
  <si>
    <t>Buckley, Pat.2016_037 Prohibition of Onshore Hydraulic Fracturing - Amendment 4</t>
  </si>
  <si>
    <t>Burke, Peter.2016_037 Prohibition of Onshore Hydraulic Fracturing - Amendment 4</t>
  </si>
  <si>
    <t>Burton, Joan.2016_037 Prohibition of Onshore Hydraulic Fracturing - Amendment 4</t>
  </si>
  <si>
    <t>Butler, Mary.2016_037 Prohibition of Onshore Hydraulic Fracturing - Amendment 4</t>
  </si>
  <si>
    <t>Byrne, Catherine.2016_037 Prohibition of Onshore Hydraulic Fracturing - Amendment 4</t>
  </si>
  <si>
    <t>Calleary, Dara.2016_037 Prohibition of Onshore Hydraulic Fracturing - Amendment 4</t>
  </si>
  <si>
    <t>Carey, Joe.2016_037 Prohibition of Onshore Hydraulic Fracturing - Amendment 4</t>
  </si>
  <si>
    <t>Casey, Pat.2016_037 Prohibition of Onshore Hydraulic Fracturing - Amendment 4</t>
  </si>
  <si>
    <t>Chambers, Jack.2016_037 Prohibition of Onshore Hydraulic Fracturing - Amendment 4</t>
  </si>
  <si>
    <t>Coveney, Simon.2016_037 Prohibition of Onshore Hydraulic Fracturing - Amendment 4</t>
  </si>
  <si>
    <t>Cowen, Barry.2016_037 Prohibition of Onshore Hydraulic Fracturing - Amendment 4</t>
  </si>
  <si>
    <t>Crowe, Sean.2016_037 Prohibition of Onshore Hydraulic Fracturing - Amendment 4</t>
  </si>
  <si>
    <t>Curran, John.2016_037 Prohibition of Onshore Hydraulic Fracturing - Amendment 4</t>
  </si>
  <si>
    <t>D'Arcy, Michael.2016_037 Prohibition of Onshore Hydraulic Fracturing - Amendment 4</t>
  </si>
  <si>
    <t>Daly, Jim.2016_037 Prohibition of Onshore Hydraulic Fracturing - Amendment 4</t>
  </si>
  <si>
    <t>Deasy, John.2016_037 Prohibition of Onshore Hydraulic Fracturing - Amendment 4</t>
  </si>
  <si>
    <t>Donnelly, Stephen.2016_037 Prohibition of Onshore Hydraulic Fracturing - Amendment 4</t>
  </si>
  <si>
    <t>Dooley, Timmy.2016_037 Prohibition of Onshore Hydraulic Fracturing - Amendment 4</t>
  </si>
  <si>
    <t>Durkan, Bernard J.2016_037 Prohibition of Onshore Hydraulic Fracturing - Amendment 4</t>
  </si>
  <si>
    <t>Farrell, Alan.2016_037 Prohibition of Onshore Hydraulic Fracturing - Amendment 4</t>
  </si>
  <si>
    <t>Fitzgerald, Frances.2016_037 Prohibition of Onshore Hydraulic Fracturing - Amendment 4</t>
  </si>
  <si>
    <t>Fitzpatrick, Peter.2016_037 Prohibition of Onshore Hydraulic Fracturing - Amendment 4</t>
  </si>
  <si>
    <t>Grealish, Noel.2016_037 Prohibition of Onshore Hydraulic Fracturing - Amendment 4</t>
  </si>
  <si>
    <t>Griffin, Brendan.2016_037 Prohibition of Onshore Hydraulic Fracturing - Amendment 4</t>
  </si>
  <si>
    <t>Harris, Simon.2016_037 Prohibition of Onshore Hydraulic Fracturing - Amendment 4</t>
  </si>
  <si>
    <t>Haughey, Sean.2016_037 Prohibition of Onshore Hydraulic Fracturing - Amendment 4</t>
  </si>
  <si>
    <t>Healy-Rae, Danny.2016_037 Prohibition of Onshore Hydraulic Fracturing - Amendment 4</t>
  </si>
  <si>
    <t>Healy-Rae, Michael.2016_037 Prohibition of Onshore Hydraulic Fracturing - Amendment 4</t>
  </si>
  <si>
    <t>Heydon, Martin.2016_037 Prohibition of Onshore Hydraulic Fracturing - Amendment 4</t>
  </si>
  <si>
    <t>Howlin, Brendan.2016_037 Prohibition of Onshore Hydraulic Fracturing - Amendment 4</t>
  </si>
  <si>
    <t>Humphreys, Heather.2016_037 Prohibition of Onshore Hydraulic Fracturing - Amendment 4</t>
  </si>
  <si>
    <t>Kehoe, Paul.2016_037 Prohibition of Onshore Hydraulic Fracturing - Amendment 4</t>
  </si>
  <si>
    <t>Kelleher, Billy.2016_037 Prohibition of Onshore Hydraulic Fracturing - Amendment 4</t>
  </si>
  <si>
    <t>Kenny, Martin.2016_037 Prohibition of Onshore Hydraulic Fracturing - Amendment 4</t>
  </si>
  <si>
    <t>Kyne, Sean.2016_037 Prohibition of Onshore Hydraulic Fracturing - Amendment 4</t>
  </si>
  <si>
    <t>Lahart, John.2016_037 Prohibition of Onshore Hydraulic Fracturing - Amendment 4</t>
  </si>
  <si>
    <t>Lawless, James.2016_037 Prohibition of Onshore Hydraulic Fracturing - Amendment 4</t>
  </si>
  <si>
    <t>McConalogue, Charlie.2016_037 Prohibition of Onshore Hydraulic Fracturing - Amendment 4</t>
  </si>
  <si>
    <t>McEntee, Helen.2016_037 Prohibition of Onshore Hydraulic Fracturing - Amendment 4</t>
  </si>
  <si>
    <t>McLoughlin, Tony.2016_037 Prohibition of Onshore Hydraulic Fracturing - Amendment 4</t>
  </si>
  <si>
    <t>Madigan, Josepha.2016_037 Prohibition of Onshore Hydraulic Fracturing - Amendment 4</t>
  </si>
  <si>
    <t>Mitchell, Denise.2016_037 Prohibition of Onshore Hydraulic Fracturing - Amendment 4</t>
  </si>
  <si>
    <t>Moynihan, Aindrias.2016_037 Prohibition of Onshore Hydraulic Fracturing - Amendment 4</t>
  </si>
  <si>
    <t>Moynihan, Michael.2016_037 Prohibition of Onshore Hydraulic Fracturing - Amendment 4</t>
  </si>
  <si>
    <t>Munster, Imelda.2016_037 Prohibition of Onshore Hydraulic Fracturing - Amendment 4</t>
  </si>
  <si>
    <t>Murphy O'Mahony, Margaret.2016_037 Prohibition of Onshore Hydraulic Fracturing - Amendment 4</t>
  </si>
  <si>
    <t>Murphy, Eugene.2016_037 Prohibition of Onshore Hydraulic Fracturing - Amendment 4</t>
  </si>
  <si>
    <t>Naughten, Denis.2016_037 Prohibition of Onshore Hydraulic Fracturing - Amendment 4</t>
  </si>
  <si>
    <t>Naughton, Hildegarde.2016_037 Prohibition of Onshore Hydraulic Fracturing - Amendment 4</t>
  </si>
  <si>
    <t>Neville, Tom.2016_037 Prohibition of Onshore Hydraulic Fracturing - Amendment 4</t>
  </si>
  <si>
    <t>o Caolain, Caoimhghin.2016_037 Prohibition of Onshore Hydraulic Fracturing - Amendment 4</t>
  </si>
  <si>
    <t>o Laoghaire, Donnchadh.2016_037 Prohibition of Onshore Hydraulic Fracturing - Amendment 4</t>
  </si>
  <si>
    <t>o Snodaigh, Aengus.2016_037 Prohibition of Onshore Hydraulic Fracturing - Amendment 4</t>
  </si>
  <si>
    <t>Garvey, Roisin.</t>
  </si>
  <si>
    <t>O'Brien, Darragh.2016_037 Prohibition of Onshore Hydraulic Fracturing - Amendment 4</t>
  </si>
  <si>
    <t>O'Connell, Kate.2016_037 Prohibition of Onshore Hydraulic Fracturing - Amendment 4</t>
  </si>
  <si>
    <t>O'Dea, Willie.2016_037 Prohibition of Onshore Hydraulic Fracturing - Amendment 4</t>
  </si>
  <si>
    <t>O'Donovan, Patrick.2016_037 Prohibition of Onshore Hydraulic Fracturing - Amendment 4</t>
  </si>
  <si>
    <t>O'Dowd, Fergus.2016_037 Prohibition of Onshore Hydraulic Fracturing - Amendment 4</t>
  </si>
  <si>
    <t>O'Loughlin, Fiona.2016_037 Prohibition of Onshore Hydraulic Fracturing - Amendment 4</t>
  </si>
  <si>
    <t>O'Rourke, Frank.2016_037 Prohibition of Onshore Hydraulic Fracturing - Amendment 4</t>
  </si>
  <si>
    <t>O'Sullivan, Jan.2016_037 Prohibition of Onshore Hydraulic Fracturing - Amendment 4</t>
  </si>
  <si>
    <t>Quinlivan, Maurice.2016_037 Prohibition of Onshore Hydraulic Fracturing - Amendment 4</t>
  </si>
  <si>
    <t>Rabbitte, Anne.2016_037 Prohibition of Onshore Hydraulic Fracturing - Amendment 4</t>
  </si>
  <si>
    <t>Ring, Michael.2016_037 Prohibition of Onshore Hydraulic Fracturing - Amendment 4</t>
  </si>
  <si>
    <t>Ross, Shane.2016_037 Prohibition of Onshore Hydraulic Fracturing - Amendment 4</t>
  </si>
  <si>
    <t>Scanlon, Eamon.2016_037 Prohibition of Onshore Hydraulic Fracturing - Amendment 4</t>
  </si>
  <si>
    <t>Smith, Brendan.2016_037 Prohibition of Onshore Hydraulic Fracturing - Amendment 4</t>
  </si>
  <si>
    <t>Smyth, Niamh.2016_037 Prohibition of Onshore Hydraulic Fracturing - Amendment 4</t>
  </si>
  <si>
    <t>Stanley, Brian.2016_037 Prohibition of Onshore Hydraulic Fracturing - Amendment 4</t>
  </si>
  <si>
    <t>Stanton, David.2016_037 Prohibition of Onshore Hydraulic Fracturing - Amendment 4</t>
  </si>
  <si>
    <t>Toibin, Peadar.2016_037 Prohibition of Onshore Hydraulic Fracturing - Amendment 4</t>
  </si>
  <si>
    <t>Troy, Robert.2016_037 Prohibition of Onshore Hydraulic Fracturing - Amendment 4</t>
  </si>
  <si>
    <t>Barry, Mick.2016_037 Prohibition of Onshore Hydraulic Fracturing - Amendment 5</t>
  </si>
  <si>
    <t>Boyd Barrett, Richard.2016_037 Prohibition of Onshore Hydraulic Fracturing - Amendment 5</t>
  </si>
  <si>
    <t>Burton, Joan.2016_037 Prohibition of Onshore Hydraulic Fracturing - Amendment 5</t>
  </si>
  <si>
    <t>Coppinger, Ruth.2016_037 Prohibition of Onshore Hydraulic Fracturing - Amendment 5</t>
  </si>
  <si>
    <t>Daly, Clare.2016_037 Prohibition of Onshore Hydraulic Fracturing - Amendment 5</t>
  </si>
  <si>
    <t>Howlin, Brendan.2016_037 Prohibition of Onshore Hydraulic Fracturing - Amendment 5</t>
  </si>
  <si>
    <t>Kenny, Gino.2016_037 Prohibition of Onshore Hydraulic Fracturing - Amendment 5</t>
  </si>
  <si>
    <t>McGrath, Mattie.2016_037 Prohibition of Onshore Hydraulic Fracturing - Amendment 5</t>
  </si>
  <si>
    <t>Martin, Catherine.2016_037 Prohibition of Onshore Hydraulic Fracturing - Amendment 5</t>
  </si>
  <si>
    <t>O'Sullivan, Jan.2016_037 Prohibition of Onshore Hydraulic Fracturing - Amendment 5</t>
  </si>
  <si>
    <t>O'Sullivan, Maureen.2016_037 Prohibition of Onshore Hydraulic Fracturing - Amendment 5</t>
  </si>
  <si>
    <t>Pringle, Thomas.2016_037 Prohibition of Onshore Hydraulic Fracturing - Amendment 5</t>
  </si>
  <si>
    <t>Ryan, Eamon.2016_037 Prohibition of Onshore Hydraulic Fracturing - Amendment 5</t>
  </si>
  <si>
    <t>Smith, Brid.2016_037 Prohibition of Onshore Hydraulic Fracturing - Amendment 5</t>
  </si>
  <si>
    <t>Wallace, Mick.2016_037 Prohibition of Onshore Hydraulic Fracturing - Amendment 5</t>
  </si>
  <si>
    <t>Adams, Gerry.2016_037 Prohibition of Onshore Hydraulic Fracturing - Amendment 5</t>
  </si>
  <si>
    <t>Brady, John.2016_037 Prohibition of Onshore Hydraulic Fracturing - Amendment 5</t>
  </si>
  <si>
    <t>Brassil, John.2016_037 Prohibition of Onshore Hydraulic Fracturing - Amendment 5</t>
  </si>
  <si>
    <t>Brophy, Colm.2016_037 Prohibition of Onshore Hydraulic Fracturing - Amendment 5</t>
  </si>
  <si>
    <t>Browne, James.2016_037 Prohibition of Onshore Hydraulic Fracturing - Amendment 5</t>
  </si>
  <si>
    <t>Buckley, Pat.2016_037 Prohibition of Onshore Hydraulic Fracturing - Amendment 5</t>
  </si>
  <si>
    <t>Burke, Peter.2016_037 Prohibition of Onshore Hydraulic Fracturing - Amendment 5</t>
  </si>
  <si>
    <t>Butler, Mary.2016_037 Prohibition of Onshore Hydraulic Fracturing - Amendment 5</t>
  </si>
  <si>
    <t>Byrne, Catherine.2016_037 Prohibition of Onshore Hydraulic Fracturing - Amendment 5</t>
  </si>
  <si>
    <t>Cahill, Jackie.2016_037 Prohibition of Onshore Hydraulic Fracturing - Amendment 5</t>
  </si>
  <si>
    <t>Calleary, Dara.2016_037 Prohibition of Onshore Hydraulic Fracturing - Amendment 5</t>
  </si>
  <si>
    <t>Carey, Joe.2016_037 Prohibition of Onshore Hydraulic Fracturing - Amendment 5</t>
  </si>
  <si>
    <t>Casey, Pat.2016_037 Prohibition of Onshore Hydraulic Fracturing - Amendment 5</t>
  </si>
  <si>
    <t>Chambers, Jack.2016_037 Prohibition of Onshore Hydraulic Fracturing - Amendment 5</t>
  </si>
  <si>
    <t>Coveney, Simon.2016_037 Prohibition of Onshore Hydraulic Fracturing - Amendment 5</t>
  </si>
  <si>
    <t>Cowen, Barry.2016_037 Prohibition of Onshore Hydraulic Fracturing - Amendment 5</t>
  </si>
  <si>
    <t>Crowe, Sean.2016_037 Prohibition of Onshore Hydraulic Fracturing - Amendment 5</t>
  </si>
  <si>
    <t>Curran, John.2016_037 Prohibition of Onshore Hydraulic Fracturing - Amendment 5</t>
  </si>
  <si>
    <t>D'Arcy, Michael.2016_037 Prohibition of Onshore Hydraulic Fracturing - Amendment 5</t>
  </si>
  <si>
    <t>Daly, Jim.2016_037 Prohibition of Onshore Hydraulic Fracturing - Amendment 5</t>
  </si>
  <si>
    <t>Deasy, John.2016_037 Prohibition of Onshore Hydraulic Fracturing - Amendment 5</t>
  </si>
  <si>
    <t>Deering, Pat.2016_037 Prohibition of Onshore Hydraulic Fracturing - Amendment 5</t>
  </si>
  <si>
    <t>Donnelly, Stephen.2016_037 Prohibition of Onshore Hydraulic Fracturing - Amendment 5</t>
  </si>
  <si>
    <t>Donohoe, Paschal.2016_037 Prohibition of Onshore Hydraulic Fracturing - Amendment 5</t>
  </si>
  <si>
    <t>Dooley, Timmy.2016_037 Prohibition of Onshore Hydraulic Fracturing - Amendment 5</t>
  </si>
  <si>
    <t>Durkan, Bernard J.2016_037 Prohibition of Onshore Hydraulic Fracturing - Amendment 5</t>
  </si>
  <si>
    <t>Farrell, Alan.2016_037 Prohibition of Onshore Hydraulic Fracturing - Amendment 5</t>
  </si>
  <si>
    <t>Fitzpatrick, Peter.2016_037 Prohibition of Onshore Hydraulic Fracturing - Amendment 5</t>
  </si>
  <si>
    <t>Grealish, Noel.2016_037 Prohibition of Onshore Hydraulic Fracturing - Amendment 5</t>
  </si>
  <si>
    <t>Griffin, Brendan.2016_037 Prohibition of Onshore Hydraulic Fracturing - Amendment 5</t>
  </si>
  <si>
    <t>Harris, Simon.2016_037 Prohibition of Onshore Hydraulic Fracturing - Amendment 5</t>
  </si>
  <si>
    <t>Harty, Michael.2016_037 Prohibition of Onshore Hydraulic Fracturing - Amendment 5</t>
  </si>
  <si>
    <t>Haughey, Sean.2016_037 Prohibition of Onshore Hydraulic Fracturing - Amendment 5</t>
  </si>
  <si>
    <t>Healy-Rae, Danny.2016_037 Prohibition of Onshore Hydraulic Fracturing - Amendment 5</t>
  </si>
  <si>
    <t>Healy-Rae, Michael.2016_037 Prohibition of Onshore Hydraulic Fracturing - Amendment 5</t>
  </si>
  <si>
    <t>Heydon, Martin.2016_037 Prohibition of Onshore Hydraulic Fracturing - Amendment 5</t>
  </si>
  <si>
    <t>Humphreys, Heather.2016_037 Prohibition of Onshore Hydraulic Fracturing - Amendment 5</t>
  </si>
  <si>
    <t>Kehoe, Paul.2016_037 Prohibition of Onshore Hydraulic Fracturing - Amendment 5</t>
  </si>
  <si>
    <t>Kelleher, Billy.2016_037 Prohibition of Onshore Hydraulic Fracturing - Amendment 5</t>
  </si>
  <si>
    <t>Kenny, Martin.2016_037 Prohibition of Onshore Hydraulic Fracturing - Amendment 5</t>
  </si>
  <si>
    <t>Kyne, Sean.2016_037 Prohibition of Onshore Hydraulic Fracturing - Amendment 5</t>
  </si>
  <si>
    <t>Lahart, John.2016_037 Prohibition of Onshore Hydraulic Fracturing - Amendment 5</t>
  </si>
  <si>
    <t>Lawless, James.2016_037 Prohibition of Onshore Hydraulic Fracturing - Amendment 5</t>
  </si>
  <si>
    <t>McConalogue, Charlie.2016_037 Prohibition of Onshore Hydraulic Fracturing - Amendment 5</t>
  </si>
  <si>
    <t>McEntee, Helen.2016_037 Prohibition of Onshore Hydraulic Fracturing - Amendment 5</t>
  </si>
  <si>
    <t>McLoughlin, Tony.2016_037 Prohibition of Onshore Hydraulic Fracturing - Amendment 5</t>
  </si>
  <si>
    <t>Madigan, Josepha.2016_037 Prohibition of Onshore Hydraulic Fracturing - Amendment 5</t>
  </si>
  <si>
    <t>Mitchell, Denise.2016_037 Prohibition of Onshore Hydraulic Fracturing - Amendment 5</t>
  </si>
  <si>
    <t>Moynihan, Aindrias.2016_037 Prohibition of Onshore Hydraulic Fracturing - Amendment 5</t>
  </si>
  <si>
    <t>Moynihan, Michael.2016_037 Prohibition of Onshore Hydraulic Fracturing - Amendment 5</t>
  </si>
  <si>
    <t>Munster, Imelda.2016_037 Prohibition of Onshore Hydraulic Fracturing - Amendment 5</t>
  </si>
  <si>
    <t>Murphy O'Mahony, Margaret.2016_037 Prohibition of Onshore Hydraulic Fracturing - Amendment 5</t>
  </si>
  <si>
    <t>Murphy, Eugene.2016_037 Prohibition of Onshore Hydraulic Fracturing - Amendment 5</t>
  </si>
  <si>
    <t>Naughten, Denis.2016_037 Prohibition of Onshore Hydraulic Fracturing - Amendment 5</t>
  </si>
  <si>
    <t>Naughton, Hildegarde.2016_037 Prohibition of Onshore Hydraulic Fracturing - Amendment 5</t>
  </si>
  <si>
    <t>Neville, Tom.2016_037 Prohibition of Onshore Hydraulic Fracturing - Amendment 5</t>
  </si>
  <si>
    <t>o Caolain, Caoimhghin.2016_037 Prohibition of Onshore Hydraulic Fracturing - Amendment 5</t>
  </si>
  <si>
    <t>o Laoghaire, Donnchadh.2016_037 Prohibition of Onshore Hydraulic Fracturing - Amendment 5</t>
  </si>
  <si>
    <t>o Snodaigh, Aengus.2016_037 Prohibition of Onshore Hydraulic Fracturing - Amendment 5</t>
  </si>
  <si>
    <t>O'Brien, Darragh.2016_037 Prohibition of Onshore Hydraulic Fracturing - Amendment 5</t>
  </si>
  <si>
    <t>O'Callaghan, Jim.2016_037 Prohibition of Onshore Hydraulic Fracturing - Amendment 5</t>
  </si>
  <si>
    <t>O'Connell, Kate.2016_037 Prohibition of Onshore Hydraulic Fracturing - Amendment 5</t>
  </si>
  <si>
    <t>O'Dea, Willie.2016_037 Prohibition of Onshore Hydraulic Fracturing - Amendment 5</t>
  </si>
  <si>
    <t>O'Donovan, Patrick.2016_037 Prohibition of Onshore Hydraulic Fracturing - Amendment 5</t>
  </si>
  <si>
    <t>O'Dowd, Fergus.2016_037 Prohibition of Onshore Hydraulic Fracturing - Amendment 5</t>
  </si>
  <si>
    <t>O'Loughlin, Fiona.2016_037 Prohibition of Onshore Hydraulic Fracturing - Amendment 5</t>
  </si>
  <si>
    <t>O'Rourke, Frank.2016_037 Prohibition of Onshore Hydraulic Fracturing - Amendment 5</t>
  </si>
  <si>
    <t>Quinlivan, Maurice.2016_037 Prohibition of Onshore Hydraulic Fracturing - Amendment 5</t>
  </si>
  <si>
    <t>Rabbitte, Anne.2016_037 Prohibition of Onshore Hydraulic Fracturing - Amendment 5</t>
  </si>
  <si>
    <t>Ring, Michael.2016_037 Prohibition of Onshore Hydraulic Fracturing - Amendment 5</t>
  </si>
  <si>
    <t>Ross, Shane.2016_037 Prohibition of Onshore Hydraulic Fracturing - Amendment 5</t>
  </si>
  <si>
    <t>Scanlon, Eamon.2016_037 Prohibition of Onshore Hydraulic Fracturing - Amendment 5</t>
  </si>
  <si>
    <t>Smith, Brendan.2016_037 Prohibition of Onshore Hydraulic Fracturing - Amendment 5</t>
  </si>
  <si>
    <t>Smyth, Niamh.2016_037 Prohibition of Onshore Hydraulic Fracturing - Amendment 5</t>
  </si>
  <si>
    <t>Stanley, Brian.2016_037 Prohibition of Onshore Hydraulic Fracturing - Amendment 5</t>
  </si>
  <si>
    <t>Stanton, David.2016_037 Prohibition of Onshore Hydraulic Fracturing - Amendment 5</t>
  </si>
  <si>
    <t>Toibin, Peadar.2016_037 Prohibition of Onshore Hydraulic Fracturing - Amendment 5</t>
  </si>
  <si>
    <t>Troy, Robert.2016_037 Prohibition of Onshore Hydraulic Fracturing - Amendment 5</t>
  </si>
  <si>
    <t>Aylward, Bobby.2015_002 Climate Action and Low Carbon Development Bill - Amendment 31 - 2050 Targets</t>
  </si>
  <si>
    <t>Boyd Barrett, Richard.2015_002 Climate Action and Low Carbon Development Bill - Amendment 31 - 2050 Targets</t>
  </si>
  <si>
    <t>Broughan, Thomas P.2015_002 Climate Action and Low Carbon Development Bill - Amendment 31 - 2050 Targets</t>
  </si>
  <si>
    <t>Browne, John.2015_002 Climate Action and Low Carbon Development Bill - Amendment 31 - 2050 Targets</t>
  </si>
  <si>
    <t>Calleary, Dara.2015_002 Climate Action and Low Carbon Development Bill - Amendment 31 - 2050 Targets</t>
  </si>
  <si>
    <t>Collins, Joan.2015_002 Climate Action and Low Carbon Development Bill - Amendment 31 - 2050 Targets</t>
  </si>
  <si>
    <t>Collins, Niall.2015_002 Climate Action and Low Carbon Development Bill - Amendment 31 - 2050 Targets</t>
  </si>
  <si>
    <t>Colreavy, Michael.</t>
  </si>
  <si>
    <t>Colreavy, Michael.2015_002 Climate Action and Low Carbon Development Bill - Amendment 31 - 2050 Targets</t>
  </si>
  <si>
    <t>Coppinger, Ruth.2015_002 Climate Action and Low Carbon Development Bill - Amendment 31 - 2050 Targets</t>
  </si>
  <si>
    <t>Cowen, Barry.2015_002 Climate Action and Low Carbon Development Bill - Amendment 31 - 2050 Targets</t>
  </si>
  <si>
    <t>Daly, Clare.2015_002 Climate Action and Low Carbon Development Bill - Amendment 31 - 2050 Targets</t>
  </si>
  <si>
    <t>Doherty, Pearse.2015_002 Climate Action and Low Carbon Development Bill - Amendment 31 - 2050 Targets</t>
  </si>
  <si>
    <t>Donnelly, Stephen.2015_002 Climate Action and Low Carbon Development Bill - Amendment 31 - 2050 Targets</t>
  </si>
  <si>
    <t>Ellis, Dessie.2015_002 Climate Action and Low Carbon Development Bill - Amendment 31 - 2050 Targets</t>
  </si>
  <si>
    <t>Fleming, Sean.2015_002 Climate Action and Low Carbon Development Bill - Amendment 31 - 2050 Targets</t>
  </si>
  <si>
    <t>Fleming, Tom.</t>
  </si>
  <si>
    <t>Fleming, Tom.2015_002 Climate Action and Low Carbon Development Bill - Amendment 31 - 2050 Targets</t>
  </si>
  <si>
    <t>Grealish, Noel.2015_002 Climate Action and Low Carbon Development Bill - Amendment 31 - 2050 Targets</t>
  </si>
  <si>
    <t>Halligan, John.2015_002 Climate Action and Low Carbon Development Bill - Amendment 31 - 2050 Targets</t>
  </si>
  <si>
    <t>Healy, Seamus.2015_002 Climate Action and Low Carbon Development Bill - Amendment 31 - 2050 Targets</t>
  </si>
  <si>
    <t>Higgins, Joe.2015_002 Climate Action and Low Carbon Development Bill - Amendment 31 - 2050 Targets</t>
  </si>
  <si>
    <t>Keaveney, Colm.2015_002 Climate Action and Low Carbon Development Bill - Amendment 31 - 2050 Targets</t>
  </si>
  <si>
    <t>Kelleher, Billy.2015_002 Climate Action and Low Carbon Development Bill - Amendment 31 - 2050 Targets</t>
  </si>
  <si>
    <t>Kirk, Seamus.2015_002 Climate Action and Low Carbon Development Bill - Amendment 31 - 2050 Targets</t>
  </si>
  <si>
    <t>Mac Lochlainn, Padraig.2015_002 Climate Action and Low Carbon Development Bill - Amendment 31 - 2050 Targets</t>
  </si>
  <si>
    <t>Mathews, Peter.2015_002 Climate Action and Low Carbon Development Bill - Amendment 31 - 2050 Targets</t>
  </si>
  <si>
    <t>McConalogue, Charlie.2015_002 Climate Action and Low Carbon Development Bill - Amendment 31 - 2050 Targets</t>
  </si>
  <si>
    <t>McDonald, Mary Lou.2015_002 Climate Action and Low Carbon Development Bill - Amendment 31 - 2050 Targets</t>
  </si>
  <si>
    <t>McGrath, Mattie.2015_002 Climate Action and Low Carbon Development Bill - Amendment 31 - 2050 Targets</t>
  </si>
  <si>
    <t>McGrath, Michael.2015_002 Climate Action and Low Carbon Development Bill - Amendment 31 - 2050 Targets</t>
  </si>
  <si>
    <t>McGuinness, John.2015_002 Climate Action and Low Carbon Development Bill - Amendment 31 - 2050 Targets</t>
  </si>
  <si>
    <t>McLellan, Sandra.</t>
  </si>
  <si>
    <t>McLellan, Sandra.2015_002 Climate Action and Low Carbon Development Bill - Amendment 31 - 2050 Targets</t>
  </si>
  <si>
    <t>Murphy, Catherine.2015_002 Climate Action and Low Carbon Development Bill - Amendment 31 - 2050 Targets</t>
  </si>
  <si>
    <t>Murphy, Paul.2015_002 Climate Action and Low Carbon Development Bill - Amendment 31 - 2050 Targets</t>
  </si>
  <si>
    <t>Naughten, Denis.2015_002 Climate Action and Low Carbon Development Bill - Amendment 31 - 2050 Targets</t>
  </si>
  <si>
    <t>o Caolain, Caoimhghin.2015_002 Climate Action and Low Carbon Development Bill - Amendment 31 - 2050 Targets</t>
  </si>
  <si>
    <t>o Cuiv, eamon.2015_002 Climate Action and Low Carbon Development Bill - Amendment 31 - 2050 Targets</t>
  </si>
  <si>
    <t>o Fearghail, Sean.2015_002 Climate Action and Low Carbon Development Bill - Amendment 31 - 2050 Targets</t>
  </si>
  <si>
    <t>o Snodaigh, Aengus.2015_002 Climate Action and Low Carbon Development Bill - Amendment 31 - 2050 Targets</t>
  </si>
  <si>
    <t>O'Dea, Willie.2015_002 Climate Action and Low Carbon Development Bill - Amendment 31 - 2050 Targets</t>
  </si>
  <si>
    <t>Pringle, Thomas.2015_002 Climate Action and Low Carbon Development Bill - Amendment 31 - 2050 Targets</t>
  </si>
  <si>
    <t>Ross, Shane.2015_002 Climate Action and Low Carbon Development Bill - Amendment 31 - 2050 Targets</t>
  </si>
  <si>
    <t>Shortall, Roisin.2015_002 Climate Action and Low Carbon Development Bill - Amendment 31 - 2050 Targets</t>
  </si>
  <si>
    <t>Smith, Brendan.2015_002 Climate Action and Low Carbon Development Bill - Amendment 31 - 2050 Targets</t>
  </si>
  <si>
    <t>Stanley, Brian.2015_002 Climate Action and Low Carbon Development Bill - Amendment 31 - 2050 Targets</t>
  </si>
  <si>
    <t>Troy, Robert.2015_002 Climate Action and Low Carbon Development Bill - Amendment 31 - 2050 Targets</t>
  </si>
  <si>
    <t>Wallace, Mick.2015_002 Climate Action and Low Carbon Development Bill - Amendment 31 - 2050 Targets</t>
  </si>
  <si>
    <t>Bannon, James.2015_002 Climate Action and Low Carbon Development Bill - Amendment 31 - 2050 Targets</t>
  </si>
  <si>
    <t>Butler, Ray.2015_002 Climate Action and Low Carbon Development Bill - Amendment 31 - 2050 Targets</t>
  </si>
  <si>
    <t>Buttimer, Jerry.2015_002 Climate Action and Low Carbon Development Bill - Amendment 31 - 2050 Targets</t>
  </si>
  <si>
    <t>Byrne, Catherine.2015_002 Climate Action and Low Carbon Development Bill - Amendment 31 - 2050 Targets</t>
  </si>
  <si>
    <t>Cannon, Ciaran.2015_002 Climate Action and Low Carbon Development Bill - Amendment 31 - 2050 Targets</t>
  </si>
  <si>
    <t>Carey, Joe.2015_002 Climate Action and Low Carbon Development Bill - Amendment 31 - 2050 Targets</t>
  </si>
  <si>
    <t>Coffey, Paudie.2015_002 Climate Action and Low Carbon Development Bill - Amendment 31 - 2050 Targets</t>
  </si>
  <si>
    <t>Conaghan, Michael.</t>
  </si>
  <si>
    <t>Conaghan, Michael.2015_002 Climate Action and Low Carbon Development Bill - Amendment 31 - 2050 Targets</t>
  </si>
  <si>
    <t>Conlan, Sean.2015_002 Climate Action and Low Carbon Development Bill - Amendment 31 - 2050 Targets</t>
  </si>
  <si>
    <t>Conway, Ciara.</t>
  </si>
  <si>
    <t>Conway, Ciara.2015_002 Climate Action and Low Carbon Development Bill - Amendment 31 - 2050 Targets</t>
  </si>
  <si>
    <t>Coonan, Noel.2015_002 Climate Action and Low Carbon Development Bill - Amendment 31 - 2050 Targets</t>
  </si>
  <si>
    <t>Corcoran Kennedy, Marcella.2015_002 Climate Action and Low Carbon Development Bill - Amendment 31 - 2050 Targets</t>
  </si>
  <si>
    <t>Costello, Joe.2015_002 Climate Action and Low Carbon Development Bill - Amendment 31 - 2050 Targets</t>
  </si>
  <si>
    <t>Creed, Michael.2015_002 Climate Action and Low Carbon Development Bill - Amendment 31 - 2050 Targets</t>
  </si>
  <si>
    <t>Creighton, Lucinda.</t>
  </si>
  <si>
    <t>Creighton, Lucinda.2015_002 Climate Action and Low Carbon Development Bill - Amendment 31 - 2050 Targets</t>
  </si>
  <si>
    <t>Daly, Jim.2015_002 Climate Action and Low Carbon Development Bill - Amendment 31 - 2050 Targets</t>
  </si>
  <si>
    <t>Deenihan, Jimmy.2015_002 Climate Action and Low Carbon Development Bill - Amendment 31 - 2050 Targets</t>
  </si>
  <si>
    <t>Doherty, Regina.2015_002 Climate Action and Low Carbon Development Bill - Amendment 31 - 2050 Targets</t>
  </si>
  <si>
    <t>Donohoe, Paschal.2015_002 Climate Action and Low Carbon Development Bill - Amendment 31 - 2050 Targets</t>
  </si>
  <si>
    <t>Dowds, Robert.2015_002 Climate Action and Low Carbon Development Bill - Amendment 31 - 2050 Targets</t>
  </si>
  <si>
    <t>Doyle, Andrew.2015_002 Climate Action and Low Carbon Development Bill - Amendment 31 - 2050 Targets</t>
  </si>
  <si>
    <t>Durkan, Bernard J.2015_002 Climate Action and Low Carbon Development Bill - Amendment 31 - 2050 Targets</t>
  </si>
  <si>
    <t>Farrell, Alan.2015_002 Climate Action and Low Carbon Development Bill - Amendment 31 - 2050 Targets</t>
  </si>
  <si>
    <t>Feighan, Frank.2015_002 Climate Action and Low Carbon Development Bill - Amendment 31 - 2050 Targets</t>
  </si>
  <si>
    <t>Fitzpatrick, Peter.2015_002 Climate Action and Low Carbon Development Bill - Amendment 31 - 2050 Targets</t>
  </si>
  <si>
    <t>Harrington, Noel.2015_002 Climate Action and Low Carbon Development Bill - Amendment 31 - 2050 Targets</t>
  </si>
  <si>
    <t>Harris, Simon.2015_002 Climate Action and Low Carbon Development Bill - Amendment 31 - 2050 Targets</t>
  </si>
  <si>
    <t>Hayes, Tom.2015_002 Climate Action and Low Carbon Development Bill - Amendment 31 - 2050 Targets</t>
  </si>
  <si>
    <t>Heydon, Martin.2015_002 Climate Action and Low Carbon Development Bill - Amendment 31 - 2050 Targets</t>
  </si>
  <si>
    <t>Keating, Derek.2015_002 Climate Action and Low Carbon Development Bill - Amendment 31 - 2050 Targets</t>
  </si>
  <si>
    <t>Kenny, Sean.2015_002 Climate Action and Low Carbon Development Bill - Amendment 31 - 2050 Targets</t>
  </si>
  <si>
    <t>Kyne, Sean.2015_002 Climate Action and Low Carbon Development Bill - Amendment 31 - 2050 Targets</t>
  </si>
  <si>
    <t>Lawlor, Anthony.2015_002 Climate Action and Low Carbon Development Bill - Amendment 31 - 2050 Targets</t>
  </si>
  <si>
    <t>Lynch, Ciaran.2015_002 Climate Action and Low Carbon Development Bill - Amendment 31 - 2050 Targets</t>
  </si>
  <si>
    <t>Lynch, Kathleen.2015_002 Climate Action and Low Carbon Development Bill - Amendment 31 - 2050 Targets</t>
  </si>
  <si>
    <t>McCarthy, Michael.2015_002 Climate Action and Low Carbon Development Bill - Amendment 31 - 2050 Targets</t>
  </si>
  <si>
    <t>McEntee, Helen.2015_002 Climate Action and Low Carbon Development Bill - Amendment 31 - 2050 Targets</t>
  </si>
  <si>
    <t>McFadden, Gabrielle.2015_002 Climate Action and Low Carbon Development Bill - Amendment 31 - 2050 Targets</t>
  </si>
  <si>
    <t>McGinley, Dinny.2015_002 Climate Action and Low Carbon Development Bill - Amendment 31 - 2050 Targets</t>
  </si>
  <si>
    <t>McLoughlin, Tony.2015_002 Climate Action and Low Carbon Development Bill - Amendment 31 - 2050 Targets</t>
  </si>
  <si>
    <t>Mitchell O'Connor, Mary.2015_002 Climate Action and Low Carbon Development Bill - Amendment 31 - 2050 Targets</t>
  </si>
  <si>
    <t>Mulherin, Michelle.2015_002 Climate Action and Low Carbon Development Bill - Amendment 31 - 2050 Targets</t>
  </si>
  <si>
    <t>Murphy, Dara.2015_002 Climate Action and Low Carbon Development Bill - Amendment 31 - 2050 Targets</t>
  </si>
  <si>
    <t>Murphy, Eoghan.2015_002 Climate Action and Low Carbon Development Bill - Amendment 31 - 2050 Targets</t>
  </si>
  <si>
    <t>Neville, Dan.2015_002 Climate Action and Low Carbon Development Bill - Amendment 31 - 2050 Targets</t>
  </si>
  <si>
    <t>O'Donnell, Kieran.2015_002 Climate Action and Low Carbon Development Bill - Amendment 31 - 2050 Targets</t>
  </si>
  <si>
    <t>O'Donovan, Patrick.2015_002 Climate Action and Low Carbon Development Bill - Amendment 31 - 2050 Targets</t>
  </si>
  <si>
    <t>O'Sullivan, Jan.2015_002 Climate Action and Low Carbon Development Bill - Amendment 31 - 2050 Targets</t>
  </si>
  <si>
    <t>Penrose, Willie.2015_002 Climate Action and Low Carbon Development Bill - Amendment 31 - 2050 Targets</t>
  </si>
  <si>
    <t>Perry, John.2015_002 Climate Action and Low Carbon Development Bill - Amendment 31 - 2050 Targets</t>
  </si>
  <si>
    <t>Phelan, Ann.2015_002 Climate Action and Low Carbon Development Bill - Amendment 31 - 2050 Targets</t>
  </si>
  <si>
    <t>Phelan, John Paul.2015_002 Climate Action and Low Carbon Development Bill - Amendment 31 - 2050 Targets</t>
  </si>
  <si>
    <t>Rabbitte, Pat.2015_002 Climate Action and Low Carbon Development Bill - Amendment 31 - 2050 Targets</t>
  </si>
  <si>
    <t>Reilly, James.2015_002 Climate Action and Low Carbon Development Bill - Amendment 31 - 2050 Targets</t>
  </si>
  <si>
    <t>Ryan, Brendan.2015_002 Climate Action and Low Carbon Development Bill - Amendment 31 - 2050 Targets</t>
  </si>
  <si>
    <t>Sherlock, Sean.2015_002 Climate Action and Low Carbon Development Bill - Amendment 31 - 2050 Targets</t>
  </si>
  <si>
    <t>Spring, Arthur.</t>
  </si>
  <si>
    <t>Spring, Arthur.2015_002 Climate Action and Low Carbon Development Bill - Amendment 31 - 2050 Targets</t>
  </si>
  <si>
    <t>Stagg, Emmet.2015_002 Climate Action and Low Carbon Development Bill - Amendment 31 - 2050 Targets</t>
  </si>
  <si>
    <t>Stanton, David.2015_002 Climate Action and Low Carbon Development Bill - Amendment 31 - 2050 Targets</t>
  </si>
  <si>
    <t>Timmins, Billy.2015_002 Climate Action and Low Carbon Development Bill - Amendment 31 - 2050 Targets</t>
  </si>
  <si>
    <t>Tuffy, Joanna.2015_002 Climate Action and Low Carbon Development Bill - Amendment 31 - 2050 Targets</t>
  </si>
  <si>
    <t>Twomey, Liam.</t>
  </si>
  <si>
    <t>Twomey, Liam.2015_002 Climate Action and Low Carbon Development Bill - Amendment 31 - 2050 Targets</t>
  </si>
  <si>
    <t>Wall, Jack.2015_002 Climate Action and Low Carbon Development Bill - Amendment 31 - 2050 Targets</t>
  </si>
  <si>
    <t>White, Alex.2015_002 Climate Action and Low Carbon Development Bill - Amendment 31 - 2050 Targets</t>
  </si>
  <si>
    <t>Breen, Pat.2015_002 Climate Action and Low Carbon Development Bill - Amendment 27 - 18 Months</t>
  </si>
  <si>
    <t>Burton, Joan.2015_002 Climate Action and Low Carbon Development Bill - Amendment 27 - 18 Months</t>
  </si>
  <si>
    <t>Buttimer, Jerry.2015_002 Climate Action and Low Carbon Development Bill - Amendment 27 - 18 Months</t>
  </si>
  <si>
    <t>Byrne, Catherine.2015_002 Climate Action and Low Carbon Development Bill - Amendment 27 - 18 Months</t>
  </si>
  <si>
    <t>Cannon, Ciaran.2015_002 Climate Action and Low Carbon Development Bill - Amendment 27 - 18 Months</t>
  </si>
  <si>
    <t>Carey, Joe.2015_002 Climate Action and Low Carbon Development Bill - Amendment 27 - 18 Months</t>
  </si>
  <si>
    <t>Collins, aine.</t>
  </si>
  <si>
    <t>Collins, aine.2015_002 Climate Action and Low Carbon Development Bill - Amendment 27 - 18 Months</t>
  </si>
  <si>
    <t>Conlan, Sean.2015_002 Climate Action and Low Carbon Development Bill - Amendment 27 - 18 Months</t>
  </si>
  <si>
    <t>Conway, Ciara.2015_002 Climate Action and Low Carbon Development Bill - Amendment 27 - 18 Months</t>
  </si>
  <si>
    <t>Corcoran Kennedy, Marcella.2015_002 Climate Action and Low Carbon Development Bill - Amendment 27 - 18 Months</t>
  </si>
  <si>
    <t>Costello, Joe.2015_002 Climate Action and Low Carbon Development Bill - Amendment 27 - 18 Months</t>
  </si>
  <si>
    <t>Creed, Michael.2015_002 Climate Action and Low Carbon Development Bill - Amendment 27 - 18 Months</t>
  </si>
  <si>
    <t>Daly, Jim.2015_002 Climate Action and Low Carbon Development Bill - Amendment 27 - 18 Months</t>
  </si>
  <si>
    <t>Deasy, John.2015_002 Climate Action and Low Carbon Development Bill - Amendment 27 - 18 Months</t>
  </si>
  <si>
    <t>Deenihan, Jimmy.2015_002 Climate Action and Low Carbon Development Bill - Amendment 27 - 18 Months</t>
  </si>
  <si>
    <t>Deering, Pat.2015_002 Climate Action and Low Carbon Development Bill - Amendment 27 - 18 Months</t>
  </si>
  <si>
    <t>Dowds, Robert.2015_002 Climate Action and Low Carbon Development Bill - Amendment 27 - 18 Months</t>
  </si>
  <si>
    <t>Doyle, Andrew.2015_002 Climate Action and Low Carbon Development Bill - Amendment 27 - 18 Months</t>
  </si>
  <si>
    <t>Durkan, Bernard J.2015_002 Climate Action and Low Carbon Development Bill - Amendment 27 - 18 Months</t>
  </si>
  <si>
    <t>Feighan, Frank.2015_002 Climate Action and Low Carbon Development Bill - Amendment 27 - 18 Months</t>
  </si>
  <si>
    <t>Fitzpatrick, Peter.2015_002 Climate Action and Low Carbon Development Bill - Amendment 27 - 18 Months</t>
  </si>
  <si>
    <t>Griffin, Brendan.2015_002 Climate Action and Low Carbon Development Bill - Amendment 27 - 18 Months</t>
  </si>
  <si>
    <t>Harrington, Noel.2015_002 Climate Action and Low Carbon Development Bill - Amendment 27 - 18 Months</t>
  </si>
  <si>
    <t>Heydon, Martin.2015_002 Climate Action and Low Carbon Development Bill - Amendment 27 - 18 Months</t>
  </si>
  <si>
    <t>Humphreys, Heather.2015_002 Climate Action and Low Carbon Development Bill - Amendment 27 - 18 Months</t>
  </si>
  <si>
    <t>Humphreys, Kevin.2015_002 Climate Action and Low Carbon Development Bill - Amendment 27 - 18 Months</t>
  </si>
  <si>
    <t>Keating, Derek.2015_002 Climate Action and Low Carbon Development Bill - Amendment 27 - 18 Months</t>
  </si>
  <si>
    <t>Kelly, Alan.2015_002 Climate Action and Low Carbon Development Bill - Amendment 27 - 18 Months</t>
  </si>
  <si>
    <t>Kenny, Sean.2015_002 Climate Action and Low Carbon Development Bill - Amendment 27 - 18 Months</t>
  </si>
  <si>
    <t>Kyne, Sean.2015_002 Climate Action and Low Carbon Development Bill - Amendment 27 - 18 Months</t>
  </si>
  <si>
    <t>Lawlor, Anthony.2015_002 Climate Action and Low Carbon Development Bill - Amendment 27 - 18 Months</t>
  </si>
  <si>
    <t>McCarthy, Michael.2015_002 Climate Action and Low Carbon Development Bill - Amendment 27 - 18 Months</t>
  </si>
  <si>
    <t>McEntee, Helen.2015_002 Climate Action and Low Carbon Development Bill - Amendment 27 - 18 Months</t>
  </si>
  <si>
    <t>McFadden, Gabrielle.2015_002 Climate Action and Low Carbon Development Bill - Amendment 27 - 18 Months</t>
  </si>
  <si>
    <t>McGinley, Dinny.2015_002 Climate Action and Low Carbon Development Bill - Amendment 27 - 18 Months</t>
  </si>
  <si>
    <t>McHugh, Joe.2015_002 Climate Action and Low Carbon Development Bill - Amendment 27 - 18 Months</t>
  </si>
  <si>
    <t>McLoughlin, Tony.2015_002 Climate Action and Low Carbon Development Bill - Amendment 27 - 18 Months</t>
  </si>
  <si>
    <t>Murphy, Dara.2015_002 Climate Action and Low Carbon Development Bill - Amendment 27 - 18 Months</t>
  </si>
  <si>
    <t>Murphy, Eoghan.2015_002 Climate Action and Low Carbon Development Bill - Amendment 27 - 18 Months</t>
  </si>
  <si>
    <t>Neville, Dan.2015_002 Climate Action and Low Carbon Development Bill - Amendment 27 - 18 Months</t>
  </si>
  <si>
    <t>O'Donnell, Kieran.2015_002 Climate Action and Low Carbon Development Bill - Amendment 27 - 18 Months</t>
  </si>
  <si>
    <t>O'Donovan, Patrick.2015_002 Climate Action and Low Carbon Development Bill - Amendment 27 - 18 Months</t>
  </si>
  <si>
    <t>O'Dowd, Fergus.2015_002 Climate Action and Low Carbon Development Bill - Amendment 27 - 18 Months</t>
  </si>
  <si>
    <t>Penrose, Willie.2015_002 Climate Action and Low Carbon Development Bill - Amendment 27 - 18 Months</t>
  </si>
  <si>
    <t>Perry, John.2015_002 Climate Action and Low Carbon Development Bill - Amendment 27 - 18 Months</t>
  </si>
  <si>
    <t>Phelan, John Paul.2015_002 Climate Action and Low Carbon Development Bill - Amendment 27 - 18 Months</t>
  </si>
  <si>
    <t>Rabbitte, Pat.2015_002 Climate Action and Low Carbon Development Bill - Amendment 27 - 18 Months</t>
  </si>
  <si>
    <t>Spring, Arthur.2015_002 Climate Action and Low Carbon Development Bill - Amendment 27 - 18 Months</t>
  </si>
  <si>
    <t>Stanton, David.2015_002 Climate Action and Low Carbon Development Bill - Amendment 27 - 18 Months</t>
  </si>
  <si>
    <t>Twomey, Liam.2015_002 Climate Action and Low Carbon Development Bill - Amendment 27 - 18 Months</t>
  </si>
  <si>
    <t>Wall, Jack.2015_002 Climate Action and Low Carbon Development Bill - Amendment 27 - 18 Months</t>
  </si>
  <si>
    <t>Aylward, Bobby.2015_002 Climate Action and Low Carbon Development Bill - Amendment 27 - 18 Months</t>
  </si>
  <si>
    <t>Boyd Barrett, Richard.2015_002 Climate Action and Low Carbon Development Bill - Amendment 27 - 18 Months</t>
  </si>
  <si>
    <t>Broughan, Thomas P.2015_002 Climate Action and Low Carbon Development Bill - Amendment 27 - 18 Months</t>
  </si>
  <si>
    <t>Collins, Joan.2015_002 Climate Action and Low Carbon Development Bill - Amendment 27 - 18 Months</t>
  </si>
  <si>
    <t>Colreavy, Michael.2015_002 Climate Action and Low Carbon Development Bill - Amendment 27 - 18 Months</t>
  </si>
  <si>
    <t>Cowen, Barry.2015_002 Climate Action and Low Carbon Development Bill - Amendment 27 - 18 Months</t>
  </si>
  <si>
    <t>Daly, Clare.2015_002 Climate Action and Low Carbon Development Bill - Amendment 27 - 18 Months</t>
  </si>
  <si>
    <t>Doherty, Pearse.2015_002 Climate Action and Low Carbon Development Bill - Amendment 27 - 18 Months</t>
  </si>
  <si>
    <t>Dooley, Timmy.2015_002 Climate Action and Low Carbon Development Bill - Amendment 27 - 18 Months</t>
  </si>
  <si>
    <t>Ellis, Dessie.2015_002 Climate Action and Low Carbon Development Bill - Amendment 27 - 18 Months</t>
  </si>
  <si>
    <t>Ferris, Martin.2015_002 Climate Action and Low Carbon Development Bill - Amendment 27 - 18 Months</t>
  </si>
  <si>
    <t>Flanagan, Terence.2015_002 Climate Action and Low Carbon Development Bill - Amendment 27 - 18 Months</t>
  </si>
  <si>
    <t>Fleming, Tom.2015_002 Climate Action and Low Carbon Development Bill - Amendment 27 - 18 Months</t>
  </si>
  <si>
    <t>Grealish, Noel.2015_002 Climate Action and Low Carbon Development Bill - Amendment 27 - 18 Months</t>
  </si>
  <si>
    <t>Healy, Seamus.2015_002 Climate Action and Low Carbon Development Bill - Amendment 27 - 18 Months</t>
  </si>
  <si>
    <t>Kelleher, Billy.2015_002 Climate Action and Low Carbon Development Bill - Amendment 27 - 18 Months</t>
  </si>
  <si>
    <t>Mac Lochlainn, Padraig.2015_002 Climate Action and Low Carbon Development Bill - Amendment 27 - 18 Months</t>
  </si>
  <si>
    <t>Martin, Micheal.2015_002 Climate Action and Low Carbon Development Bill - Amendment 27 - 18 Months</t>
  </si>
  <si>
    <t>Mathews, Peter.2015_002 Climate Action and Low Carbon Development Bill - Amendment 27 - 18 Months</t>
  </si>
  <si>
    <t>McGrath, Finian.2015_002 Climate Action and Low Carbon Development Bill - Amendment 27 - 18 Months</t>
  </si>
  <si>
    <t>McGrath, Michael.2015_002 Climate Action and Low Carbon Development Bill - Amendment 27 - 18 Months</t>
  </si>
  <si>
    <t>McLellan, Sandra.2015_002 Climate Action and Low Carbon Development Bill - Amendment 27 - 18 Months</t>
  </si>
  <si>
    <t>Moynihan, Michael.2015_002 Climate Action and Low Carbon Development Bill - Amendment 27 - 18 Months</t>
  </si>
  <si>
    <t>Murphy, Catherine.2015_002 Climate Action and Low Carbon Development Bill - Amendment 27 - 18 Months</t>
  </si>
  <si>
    <t>Murphy, Paul.2015_002 Climate Action and Low Carbon Development Bill - Amendment 27 - 18 Months</t>
  </si>
  <si>
    <t>Naughten, Denis.2015_002 Climate Action and Low Carbon Development Bill - Amendment 27 - 18 Months</t>
  </si>
  <si>
    <t>o Caolain, Caoimhghin.2015_002 Climate Action and Low Carbon Development Bill - Amendment 27 - 18 Months</t>
  </si>
  <si>
    <t>o Fearghail, Sean.2015_002 Climate Action and Low Carbon Development Bill - Amendment 27 - 18 Months</t>
  </si>
  <si>
    <t>O'Dea, Willie.2015_002 Climate Action and Low Carbon Development Bill - Amendment 27 - 18 Months</t>
  </si>
  <si>
    <t>O'Sullivan, Maureen.2015_002 Climate Action and Low Carbon Development Bill - Amendment 27 - 18 Months</t>
  </si>
  <si>
    <t>Ross, Shane.2015_002 Climate Action and Low Carbon Development Bill - Amendment 27 - 18 Months</t>
  </si>
  <si>
    <t>Smith, Brendan.2015_002 Climate Action and Low Carbon Development Bill - Amendment 27 - 18 Months</t>
  </si>
  <si>
    <t>Stanley, Brian.2015_002 Climate Action and Low Carbon Development Bill - Amendment 27 - 18 Months</t>
  </si>
  <si>
    <t>Timmins, Billy.2015_002 Climate Action and Low Carbon Development Bill - Amendment 27 - 18 Months</t>
  </si>
  <si>
    <t>Troy, Robert.2015_002 Climate Action and Low Carbon Development Bill - Amendment 27 - 18 Months</t>
  </si>
  <si>
    <t>Wallace, Mick.2015_002 Climate Action and Low Carbon Development Bill - Amendment 27 - 18 Months</t>
  </si>
  <si>
    <t>Aylward, Bobby.2015_002 Climate Action and Low Carbon Development Bill - Amendment 34 - Transparency</t>
  </si>
  <si>
    <t>Boyd Barrett, Richard.2015_002 Climate Action and Low Carbon Development Bill - Amendment 34 - Transparency</t>
  </si>
  <si>
    <t>Broughan, Thomas P.2015_002 Climate Action and Low Carbon Development Bill - Amendment 34 - Transparency</t>
  </si>
  <si>
    <t>Calleary, Dara.2015_002 Climate Action and Low Carbon Development Bill - Amendment 34 - Transparency</t>
  </si>
  <si>
    <t>Collins, Niall.2015_002 Climate Action and Low Carbon Development Bill - Amendment 34 - Transparency</t>
  </si>
  <si>
    <t>Colreavy, Michael.2015_002 Climate Action and Low Carbon Development Bill - Amendment 34 - Transparency</t>
  </si>
  <si>
    <t>Coppinger, Ruth.2015_002 Climate Action and Low Carbon Development Bill - Amendment 34 - Transparency</t>
  </si>
  <si>
    <t>Cowen, Barry.2015_002 Climate Action and Low Carbon Development Bill - Amendment 34 - Transparency</t>
  </si>
  <si>
    <t>Daly, Clare.2015_002 Climate Action and Low Carbon Development Bill - Amendment 34 - Transparency</t>
  </si>
  <si>
    <t>Doherty, Pearse.2015_002 Climate Action and Low Carbon Development Bill - Amendment 34 - Transparency</t>
  </si>
  <si>
    <t>Dooley, Timmy.2015_002 Climate Action and Low Carbon Development Bill - Amendment 34 - Transparency</t>
  </si>
  <si>
    <t>Ellis, Dessie.2015_002 Climate Action and Low Carbon Development Bill - Amendment 34 - Transparency</t>
  </si>
  <si>
    <t>Fleming, Tom.2015_002 Climate Action and Low Carbon Development Bill - Amendment 34 - Transparency</t>
  </si>
  <si>
    <t>Grealish, Noel.2015_002 Climate Action and Low Carbon Development Bill - Amendment 34 - Transparency</t>
  </si>
  <si>
    <t>Halligan, John.2015_002 Climate Action and Low Carbon Development Bill - Amendment 34 - Transparency</t>
  </si>
  <si>
    <t>Healy, Seamus.2015_002 Climate Action and Low Carbon Development Bill - Amendment 34 - Transparency</t>
  </si>
  <si>
    <t>Higgins, Joe.2015_002 Climate Action and Low Carbon Development Bill - Amendment 34 - Transparency</t>
  </si>
  <si>
    <t>Kelleher, Billy.2015_002 Climate Action and Low Carbon Development Bill - Amendment 34 - Transparency</t>
  </si>
  <si>
    <t>Kirk, Seamus.2015_002 Climate Action and Low Carbon Development Bill - Amendment 34 - Transparency</t>
  </si>
  <si>
    <t>Mac Lochlainn, Padraig.2015_002 Climate Action and Low Carbon Development Bill - Amendment 34 - Transparency</t>
  </si>
  <si>
    <t>McDonald, Mary Lou.2015_002 Climate Action and Low Carbon Development Bill - Amendment 34 - Transparency</t>
  </si>
  <si>
    <t>McGrath, Mattie.2015_002 Climate Action and Low Carbon Development Bill - Amendment 34 - Transparency</t>
  </si>
  <si>
    <t>McGuinness, John.2015_002 Climate Action and Low Carbon Development Bill - Amendment 34 - Transparency</t>
  </si>
  <si>
    <t>McLellan, Sandra.2015_002 Climate Action and Low Carbon Development Bill - Amendment 34 - Transparency</t>
  </si>
  <si>
    <t>Mathews, Peter.2015_002 Climate Action and Low Carbon Development Bill - Amendment 34 - Transparency</t>
  </si>
  <si>
    <t>Moynihan, Michael.2015_002 Climate Action and Low Carbon Development Bill - Amendment 34 - Transparency</t>
  </si>
  <si>
    <t>Murphy, Catherine.2015_002 Climate Action and Low Carbon Development Bill - Amendment 34 - Transparency</t>
  </si>
  <si>
    <t>Murphy, Paul.2015_002 Climate Action and Low Carbon Development Bill - Amendment 34 - Transparency</t>
  </si>
  <si>
    <t>o Caolain, Caoimhghin.2015_002 Climate Action and Low Carbon Development Bill - Amendment 34 - Transparency</t>
  </si>
  <si>
    <t>o Fearghail, Sean.2015_002 Climate Action and Low Carbon Development Bill - Amendment 34 - Transparency</t>
  </si>
  <si>
    <t>o Snodaigh, Aengus.2015_002 Climate Action and Low Carbon Development Bill - Amendment 34 - Transparency</t>
  </si>
  <si>
    <t>O'Dea, Willie.2015_002 Climate Action and Low Carbon Development Bill - Amendment 34 - Transparency</t>
  </si>
  <si>
    <t>Pringle, Thomas.2015_002 Climate Action and Low Carbon Development Bill - Amendment 34 - Transparency</t>
  </si>
  <si>
    <t>Smith, Brendan.2015_002 Climate Action and Low Carbon Development Bill - Amendment 34 - Transparency</t>
  </si>
  <si>
    <t>Stanley, Brian.2015_002 Climate Action and Low Carbon Development Bill - Amendment 34 - Transparency</t>
  </si>
  <si>
    <t>Troy, Robert.2015_002 Climate Action and Low Carbon Development Bill - Amendment 34 - Transparency</t>
  </si>
  <si>
    <t>Wallace, Mick.2015_002 Climate Action and Low Carbon Development Bill - Amendment 34 - Transparency</t>
  </si>
  <si>
    <t>Bannon, James.2015_002 Climate Action and Low Carbon Development Bill - Amendment 34 - Transparency</t>
  </si>
  <si>
    <t>Breen, Pat.2015_002 Climate Action and Low Carbon Development Bill - Amendment 34 - Transparency</t>
  </si>
  <si>
    <t>Buttimer, Jerry.2015_002 Climate Action and Low Carbon Development Bill - Amendment 34 - Transparency</t>
  </si>
  <si>
    <t>Byrne, Catherine.2015_002 Climate Action and Low Carbon Development Bill - Amendment 34 - Transparency</t>
  </si>
  <si>
    <t>Cannon, Ciaran.2015_002 Climate Action and Low Carbon Development Bill - Amendment 34 - Transparency</t>
  </si>
  <si>
    <t>Carey, Joe.2015_002 Climate Action and Low Carbon Development Bill - Amendment 34 - Transparency</t>
  </si>
  <si>
    <t>Coffey, Paudie.2015_002 Climate Action and Low Carbon Development Bill - Amendment 34 - Transparency</t>
  </si>
  <si>
    <t>Conaghan, Michael.2015_002 Climate Action and Low Carbon Development Bill - Amendment 34 - Transparency</t>
  </si>
  <si>
    <t>Conlan, Sean.2015_002 Climate Action and Low Carbon Development Bill - Amendment 34 - Transparency</t>
  </si>
  <si>
    <t>Conway, Ciara.2015_002 Climate Action and Low Carbon Development Bill - Amendment 34 - Transparency</t>
  </si>
  <si>
    <t>Corcoran Kennedy, Marcella.2015_002 Climate Action and Low Carbon Development Bill - Amendment 34 - Transparency</t>
  </si>
  <si>
    <t>Creed, Michael.2015_002 Climate Action and Low Carbon Development Bill - Amendment 34 - Transparency</t>
  </si>
  <si>
    <t>Daly, Jim.2015_002 Climate Action and Low Carbon Development Bill - Amendment 34 - Transparency</t>
  </si>
  <si>
    <t>Deenihan, Jimmy.2015_002 Climate Action and Low Carbon Development Bill - Amendment 34 - Transparency</t>
  </si>
  <si>
    <t>Deering, Pat.2015_002 Climate Action and Low Carbon Development Bill - Amendment 34 - Transparency</t>
  </si>
  <si>
    <t>Doherty, Regina.2015_002 Climate Action and Low Carbon Development Bill - Amendment 34 - Transparency</t>
  </si>
  <si>
    <t>Dowds, Robert.2015_002 Climate Action and Low Carbon Development Bill - Amendment 34 - Transparency</t>
  </si>
  <si>
    <t>Doyle, Andrew.2015_002 Climate Action and Low Carbon Development Bill - Amendment 34 - Transparency</t>
  </si>
  <si>
    <t>Durkan, Bernard J.2015_002 Climate Action and Low Carbon Development Bill - Amendment 34 - Transparency</t>
  </si>
  <si>
    <t>Farrell, Alan.2015_002 Climate Action and Low Carbon Development Bill - Amendment 34 - Transparency</t>
  </si>
  <si>
    <t>Feighan, Frank.2015_002 Climate Action and Low Carbon Development Bill - Amendment 34 - Transparency</t>
  </si>
  <si>
    <t>Fitzpatrick, Peter.2015_002 Climate Action and Low Carbon Development Bill - Amendment 34 - Transparency</t>
  </si>
  <si>
    <t>Griffin, Brendan.2015_002 Climate Action and Low Carbon Development Bill - Amendment 34 - Transparency</t>
  </si>
  <si>
    <t>Hannigan, Dominic.2015_002 Climate Action and Low Carbon Development Bill - Amendment 34 - Transparency</t>
  </si>
  <si>
    <t>Harrington, Noel.2015_002 Climate Action and Low Carbon Development Bill - Amendment 34 - Transparency</t>
  </si>
  <si>
    <t>Hayes, Tom.2015_002 Climate Action and Low Carbon Development Bill - Amendment 34 - Transparency</t>
  </si>
  <si>
    <t>Heydon, Martin.2015_002 Climate Action and Low Carbon Development Bill - Amendment 34 - Transparency</t>
  </si>
  <si>
    <t>Keating, Derek.2015_002 Climate Action and Low Carbon Development Bill - Amendment 34 - Transparency</t>
  </si>
  <si>
    <t>Kelly, Alan.2015_002 Climate Action and Low Carbon Development Bill - Amendment 34 - Transparency</t>
  </si>
  <si>
    <t>Kenny, Sean.2015_002 Climate Action and Low Carbon Development Bill - Amendment 34 - Transparency</t>
  </si>
  <si>
    <t>Kyne, Sean.2015_002 Climate Action and Low Carbon Development Bill - Amendment 34 - Transparency</t>
  </si>
  <si>
    <t>Lawlor, Anthony.2015_002 Climate Action and Low Carbon Development Bill - Amendment 34 - Transparency</t>
  </si>
  <si>
    <t>Lynch, Ciaran.2015_002 Climate Action and Low Carbon Development Bill - Amendment 34 - Transparency</t>
  </si>
  <si>
    <t>Lynch, Kathleen.2015_002 Climate Action and Low Carbon Development Bill - Amendment 34 - Transparency</t>
  </si>
  <si>
    <t>Lyons, John.2015_002 Climate Action and Low Carbon Development Bill - Amendment 34 - Transparency</t>
  </si>
  <si>
    <t>McCarthy, Michael.2015_002 Climate Action and Low Carbon Development Bill - Amendment 34 - Transparency</t>
  </si>
  <si>
    <t>McEntee, Helen.2015_002 Climate Action and Low Carbon Development Bill - Amendment 34 - Transparency</t>
  </si>
  <si>
    <t>McFadden, Gabrielle.2015_002 Climate Action and Low Carbon Development Bill - Amendment 34 - Transparency</t>
  </si>
  <si>
    <t>McGinley, Dinny.2015_002 Climate Action and Low Carbon Development Bill - Amendment 34 - Transparency</t>
  </si>
  <si>
    <t>McHugh, Joe.2015_002 Climate Action and Low Carbon Development Bill - Amendment 34 - Transparency</t>
  </si>
  <si>
    <t>McLoughlin, Tony.2015_002 Climate Action and Low Carbon Development Bill - Amendment 34 - Transparency</t>
  </si>
  <si>
    <t>McNamara, Michael.2015_002 Climate Action and Low Carbon Development Bill - Amendment 34 - Transparency</t>
  </si>
  <si>
    <t>Mitchell O'Connor, Mary.2015_002 Climate Action and Low Carbon Development Bill - Amendment 34 - Transparency</t>
  </si>
  <si>
    <t>Mulherin, Michelle.2015_002 Climate Action and Low Carbon Development Bill - Amendment 34 - Transparency</t>
  </si>
  <si>
    <t>Murphy, Dara.2015_002 Climate Action and Low Carbon Development Bill - Amendment 34 - Transparency</t>
  </si>
  <si>
    <t>Murphy, Eoghan.2015_002 Climate Action and Low Carbon Development Bill - Amendment 34 - Transparency</t>
  </si>
  <si>
    <t>Naughten, Denis.2015_002 Climate Action and Low Carbon Development Bill - Amendment 34 - Transparency</t>
  </si>
  <si>
    <t>Neville, Dan.2015_002 Climate Action and Low Carbon Development Bill - Amendment 34 - Transparency</t>
  </si>
  <si>
    <t>O'Donnell, Kieran.2015_002 Climate Action and Low Carbon Development Bill - Amendment 34 - Transparency</t>
  </si>
  <si>
    <t>O'Donovan, Patrick.2015_002 Climate Action and Low Carbon Development Bill - Amendment 34 - Transparency</t>
  </si>
  <si>
    <t>O'Sullivan, Jan.2015_002 Climate Action and Low Carbon Development Bill - Amendment 34 - Transparency</t>
  </si>
  <si>
    <t>Penrose, Willie.2015_002 Climate Action and Low Carbon Development Bill - Amendment 34 - Transparency</t>
  </si>
  <si>
    <t>Perry, John.2015_002 Climate Action and Low Carbon Development Bill - Amendment 34 - Transparency</t>
  </si>
  <si>
    <t>Phelan, Ann.2015_002 Climate Action and Low Carbon Development Bill - Amendment 34 - Transparency</t>
  </si>
  <si>
    <t>Phelan, John Paul.2015_002 Climate Action and Low Carbon Development Bill - Amendment 34 - Transparency</t>
  </si>
  <si>
    <t>Reilly, James.2015_002 Climate Action and Low Carbon Development Bill - Amendment 34 - Transparency</t>
  </si>
  <si>
    <t>Ryan, Brendan.2015_002 Climate Action and Low Carbon Development Bill - Amendment 34 - Transparency</t>
  </si>
  <si>
    <t>Sherlock, Sean.2015_002 Climate Action and Low Carbon Development Bill - Amendment 34 - Transparency</t>
  </si>
  <si>
    <t>Spring, Arthur.2015_002 Climate Action and Low Carbon Development Bill - Amendment 34 - Transparency</t>
  </si>
  <si>
    <t>Stagg, Emmet.2015_002 Climate Action and Low Carbon Development Bill - Amendment 34 - Transparency</t>
  </si>
  <si>
    <t>Stanton, David.2015_002 Climate Action and Low Carbon Development Bill - Amendment 34 - Transparency</t>
  </si>
  <si>
    <t>Timmins, Billy.2015_002 Climate Action and Low Carbon Development Bill - Amendment 34 - Transparency</t>
  </si>
  <si>
    <t>Tuffy, Joanna.2015_002 Climate Action and Low Carbon Development Bill - Amendment 34 - Transparency</t>
  </si>
  <si>
    <t>Twomey, Liam.2015_002 Climate Action and Low Carbon Development Bill - Amendment 34 - Transparency</t>
  </si>
  <si>
    <t>Wall, Jack.2015_002 Climate Action and Low Carbon Development Bill - Amendment 34 - Transparency</t>
  </si>
  <si>
    <t>Aylward, Bobby.2015_002 Climate Action and Low Carbon Development Bill - Amendment 38 - Democracy</t>
  </si>
  <si>
    <t>Boyd Barrett, Richard.2015_002 Climate Action and Low Carbon Development Bill - Amendment 38 - Democracy</t>
  </si>
  <si>
    <t>Broughan, Thomas P.2015_002 Climate Action and Low Carbon Development Bill - Amendment 38 - Democracy</t>
  </si>
  <si>
    <t>Calleary, Dara.2015_002 Climate Action and Low Carbon Development Bill - Amendment 38 - Democracy</t>
  </si>
  <si>
    <t>Colreavy, Michael.2015_002 Climate Action and Low Carbon Development Bill - Amendment 38 - Democracy</t>
  </si>
  <si>
    <t>Coppinger, Ruth.2015_002 Climate Action and Low Carbon Development Bill - Amendment 38 - Democracy</t>
  </si>
  <si>
    <t>Cowen, Barry.2015_002 Climate Action and Low Carbon Development Bill - Amendment 38 - Democracy</t>
  </si>
  <si>
    <t>Creighton, Lucinda.2015_002 Climate Action and Low Carbon Development Bill - Amendment 38 - Democracy</t>
  </si>
  <si>
    <t>Daly, Clare.2015_002 Climate Action and Low Carbon Development Bill - Amendment 38 - Democracy</t>
  </si>
  <si>
    <t>Doherty, Pearse.2015_002 Climate Action and Low Carbon Development Bill - Amendment 38 - Democracy</t>
  </si>
  <si>
    <t>Ellis, Dessie.2015_002 Climate Action and Low Carbon Development Bill - Amendment 38 - Democracy</t>
  </si>
  <si>
    <t>Fleming, Tom.2015_002 Climate Action and Low Carbon Development Bill - Amendment 38 - Democracy</t>
  </si>
  <si>
    <t>Grealish, Noel.2015_002 Climate Action and Low Carbon Development Bill - Amendment 38 - Democracy</t>
  </si>
  <si>
    <t>Halligan, John.2015_002 Climate Action and Low Carbon Development Bill - Amendment 38 - Democracy</t>
  </si>
  <si>
    <t>Healy, Seamus.2015_002 Climate Action and Low Carbon Development Bill - Amendment 38 - Democracy</t>
  </si>
  <si>
    <t>Higgins, Joe.2015_002 Climate Action and Low Carbon Development Bill - Amendment 38 - Democracy</t>
  </si>
  <si>
    <t>Kelleher, Billy.2015_002 Climate Action and Low Carbon Development Bill - Amendment 38 - Democracy</t>
  </si>
  <si>
    <t>Kirk, Seamus.2015_002 Climate Action and Low Carbon Development Bill - Amendment 38 - Democracy</t>
  </si>
  <si>
    <t>Mac Lochlainn, Padraig.2015_002 Climate Action and Low Carbon Development Bill - Amendment 38 - Democracy</t>
  </si>
  <si>
    <t>McDonald, Mary Lou.2015_002 Climate Action and Low Carbon Development Bill - Amendment 38 - Democracy</t>
  </si>
  <si>
    <t>McGrath, Finian.2015_002 Climate Action and Low Carbon Development Bill - Amendment 38 - Democracy</t>
  </si>
  <si>
    <t>McGrath, Mattie.2015_002 Climate Action and Low Carbon Development Bill - Amendment 38 - Democracy</t>
  </si>
  <si>
    <t>McGuinness, John.2015_002 Climate Action and Low Carbon Development Bill - Amendment 38 - Democracy</t>
  </si>
  <si>
    <t>McLellan, Sandra.2015_002 Climate Action and Low Carbon Development Bill - Amendment 38 - Democracy</t>
  </si>
  <si>
    <t>Mathews, Peter.2015_002 Climate Action and Low Carbon Development Bill - Amendment 38 - Democracy</t>
  </si>
  <si>
    <t>Moynihan, Michael.2015_002 Climate Action and Low Carbon Development Bill - Amendment 38 - Democracy</t>
  </si>
  <si>
    <t>Murphy, Catherine.2015_002 Climate Action and Low Carbon Development Bill - Amendment 38 - Democracy</t>
  </si>
  <si>
    <t>Murphy, Paul.2015_002 Climate Action and Low Carbon Development Bill - Amendment 38 - Democracy</t>
  </si>
  <si>
    <t>o Caolain, Caoimhghin.2015_002 Climate Action and Low Carbon Development Bill - Amendment 38 - Democracy</t>
  </si>
  <si>
    <t>o Snodaigh, Aengus.2015_002 Climate Action and Low Carbon Development Bill - Amendment 38 - Democracy</t>
  </si>
  <si>
    <t>O'Dea, Willie.2015_002 Climate Action and Low Carbon Development Bill - Amendment 38 - Democracy</t>
  </si>
  <si>
    <t>Pringle, Thomas.2015_002 Climate Action and Low Carbon Development Bill - Amendment 38 - Democracy</t>
  </si>
  <si>
    <t>Ross, Shane.2015_002 Climate Action and Low Carbon Development Bill - Amendment 38 - Democracy</t>
  </si>
  <si>
    <t>Stanley, Brian.2015_002 Climate Action and Low Carbon Development Bill - Amendment 38 - Democracy</t>
  </si>
  <si>
    <t>Troy, Robert.2015_002 Climate Action and Low Carbon Development Bill - Amendment 38 - Democracy</t>
  </si>
  <si>
    <t>Wallace, Mick.2015_002 Climate Action and Low Carbon Development Bill - Amendment 38 - Democracy</t>
  </si>
  <si>
    <t>Bannon, James.2015_002 Climate Action and Low Carbon Development Bill - Amendment 38 - Democracy</t>
  </si>
  <si>
    <t>Breen, Pat.2015_002 Climate Action and Low Carbon Development Bill - Amendment 38 - Democracy</t>
  </si>
  <si>
    <t>Butler, Ray.2015_002 Climate Action and Low Carbon Development Bill - Amendment 38 - Democracy</t>
  </si>
  <si>
    <t>Buttimer, Jerry.2015_002 Climate Action and Low Carbon Development Bill - Amendment 38 - Democracy</t>
  </si>
  <si>
    <t>Byrne, Catherine.2015_002 Climate Action and Low Carbon Development Bill - Amendment 38 - Democracy</t>
  </si>
  <si>
    <t>Cannon, Ciaran.2015_002 Climate Action and Low Carbon Development Bill - Amendment 38 - Democracy</t>
  </si>
  <si>
    <t>Carey, Joe.2015_002 Climate Action and Low Carbon Development Bill - Amendment 38 - Democracy</t>
  </si>
  <si>
    <t>Coffey, Paudie.2015_002 Climate Action and Low Carbon Development Bill - Amendment 38 - Democracy</t>
  </si>
  <si>
    <t>Conaghan, Michael.2015_002 Climate Action and Low Carbon Development Bill - Amendment 38 - Democracy</t>
  </si>
  <si>
    <t>Conlan, Sean.2015_002 Climate Action and Low Carbon Development Bill - Amendment 38 - Democracy</t>
  </si>
  <si>
    <t>Conway, Ciara.2015_002 Climate Action and Low Carbon Development Bill - Amendment 38 - Democracy</t>
  </si>
  <si>
    <t>Corcoran Kennedy, Marcella.2015_002 Climate Action and Low Carbon Development Bill - Amendment 38 - Democracy</t>
  </si>
  <si>
    <t>Creed, Michael.2015_002 Climate Action and Low Carbon Development Bill - Amendment 38 - Democracy</t>
  </si>
  <si>
    <t>Daly, Jim.2015_002 Climate Action and Low Carbon Development Bill - Amendment 38 - Democracy</t>
  </si>
  <si>
    <t>Deenihan, Jimmy.2015_002 Climate Action and Low Carbon Development Bill - Amendment 38 - Democracy</t>
  </si>
  <si>
    <t>Deering, Pat.2015_002 Climate Action and Low Carbon Development Bill - Amendment 38 - Democracy</t>
  </si>
  <si>
    <t>Doherty, Regina.2015_002 Climate Action and Low Carbon Development Bill - Amendment 38 - Democracy</t>
  </si>
  <si>
    <t>Dowds, Robert.2015_002 Climate Action and Low Carbon Development Bill - Amendment 38 - Democracy</t>
  </si>
  <si>
    <t>Doyle, Andrew.2015_002 Climate Action and Low Carbon Development Bill - Amendment 38 - Democracy</t>
  </si>
  <si>
    <t>Durkan, Bernard J.2015_002 Climate Action and Low Carbon Development Bill - Amendment 38 - Democracy</t>
  </si>
  <si>
    <t>Farrell, Alan.2015_002 Climate Action and Low Carbon Development Bill - Amendment 38 - Democracy</t>
  </si>
  <si>
    <t>Feighan, Frank.2015_002 Climate Action and Low Carbon Development Bill - Amendment 38 - Democracy</t>
  </si>
  <si>
    <t>Fitzpatrick, Peter.2015_002 Climate Action and Low Carbon Development Bill - Amendment 38 - Democracy</t>
  </si>
  <si>
    <t>Griffin, Brendan.2015_002 Climate Action and Low Carbon Development Bill - Amendment 38 - Democracy</t>
  </si>
  <si>
    <t>Hannigan, Dominic.2015_002 Climate Action and Low Carbon Development Bill - Amendment 38 - Democracy</t>
  </si>
  <si>
    <t>Harrington, Noel.2015_002 Climate Action and Low Carbon Development Bill - Amendment 38 - Democracy</t>
  </si>
  <si>
    <t>Harris, Simon.2015_002 Climate Action and Low Carbon Development Bill - Amendment 38 - Democracy</t>
  </si>
  <si>
    <t>Hayes, Tom.2015_002 Climate Action and Low Carbon Development Bill - Amendment 38 - Democracy</t>
  </si>
  <si>
    <t>Heydon, Martin.2015_002 Climate Action and Low Carbon Development Bill - Amendment 38 - Democracy</t>
  </si>
  <si>
    <t>Keating, Derek.2015_002 Climate Action and Low Carbon Development Bill - Amendment 38 - Democracy</t>
  </si>
  <si>
    <t>Kenny, Sean.2015_002 Climate Action and Low Carbon Development Bill - Amendment 38 - Democracy</t>
  </si>
  <si>
    <t>Kyne, Sean.2015_002 Climate Action and Low Carbon Development Bill - Amendment 38 - Democracy</t>
  </si>
  <si>
    <t>Lawlor, Anthony.2015_002 Climate Action and Low Carbon Development Bill - Amendment 38 - Democracy</t>
  </si>
  <si>
    <t>Lynch, Ciaran.2015_002 Climate Action and Low Carbon Development Bill - Amendment 38 - Democracy</t>
  </si>
  <si>
    <t>Lynch, Kathleen.2015_002 Climate Action and Low Carbon Development Bill - Amendment 38 - Democracy</t>
  </si>
  <si>
    <t>Lyons, John.2015_002 Climate Action and Low Carbon Development Bill - Amendment 38 - Democracy</t>
  </si>
  <si>
    <t>McCarthy, Michael.2015_002 Climate Action and Low Carbon Development Bill - Amendment 38 - Democracy</t>
  </si>
  <si>
    <t>McEntee, Helen.2015_002 Climate Action and Low Carbon Development Bill - Amendment 38 - Democracy</t>
  </si>
  <si>
    <t>McFadden, Gabrielle.2015_002 Climate Action and Low Carbon Development Bill - Amendment 38 - Democracy</t>
  </si>
  <si>
    <t>McHugh, Joe.2015_002 Climate Action and Low Carbon Development Bill - Amendment 38 - Democracy</t>
  </si>
  <si>
    <t>McLoughlin, Tony.2015_002 Climate Action and Low Carbon Development Bill - Amendment 38 - Democracy</t>
  </si>
  <si>
    <t>McNamara, Michael.2015_002 Climate Action and Low Carbon Development Bill - Amendment 38 - Democracy</t>
  </si>
  <si>
    <t>Mitchell O'Connor, Mary.2015_002 Climate Action and Low Carbon Development Bill - Amendment 38 - Democracy</t>
  </si>
  <si>
    <t>Mulherin, Michelle.2015_002 Climate Action and Low Carbon Development Bill - Amendment 38 - Democracy</t>
  </si>
  <si>
    <t>Murphy, Dara.2015_002 Climate Action and Low Carbon Development Bill - Amendment 38 - Democracy</t>
  </si>
  <si>
    <t>Murphy, Eoghan.2015_002 Climate Action and Low Carbon Development Bill - Amendment 38 - Democracy</t>
  </si>
  <si>
    <t>Neville, Dan.2015_002 Climate Action and Low Carbon Development Bill - Amendment 38 - Democracy</t>
  </si>
  <si>
    <t>O'Donnell, Kieran.2015_002 Climate Action and Low Carbon Development Bill - Amendment 38 - Democracy</t>
  </si>
  <si>
    <t>O'Donovan, Patrick.2015_002 Climate Action and Low Carbon Development Bill - Amendment 38 - Democracy</t>
  </si>
  <si>
    <t>O'Sullivan, Jan.2015_002 Climate Action and Low Carbon Development Bill - Amendment 38 - Democracy</t>
  </si>
  <si>
    <t>Penrose, Willie.2015_002 Climate Action and Low Carbon Development Bill - Amendment 38 - Democracy</t>
  </si>
  <si>
    <t>Phelan, John Paul.2015_002 Climate Action and Low Carbon Development Bill - Amendment 38 - Democracy</t>
  </si>
  <si>
    <t>Ring, Michael.2015_002 Climate Action and Low Carbon Development Bill - Amendment 38 - Democracy</t>
  </si>
  <si>
    <t>Ryan, Brendan.2015_002 Climate Action and Low Carbon Development Bill - Amendment 38 - Democracy</t>
  </si>
  <si>
    <t>Sherlock, Sean.2015_002 Climate Action and Low Carbon Development Bill - Amendment 38 - Democracy</t>
  </si>
  <si>
    <t>Spring, Arthur.2015_002 Climate Action and Low Carbon Development Bill - Amendment 38 - Democracy</t>
  </si>
  <si>
    <t>Stagg, Emmet.2015_002 Climate Action and Low Carbon Development Bill - Amendment 38 - Democracy</t>
  </si>
  <si>
    <t>Stanton, David.2015_002 Climate Action and Low Carbon Development Bill - Amendment 38 - Democracy</t>
  </si>
  <si>
    <t>Tuffy, Joanna.2015_002 Climate Action and Low Carbon Development Bill - Amendment 38 - Democracy</t>
  </si>
  <si>
    <t>Twomey, Liam.2015_002 Climate Action and Low Carbon Development Bill - Amendment 38 - Democracy</t>
  </si>
  <si>
    <t>Wall, Jack.2015_002 Climate Action and Low Carbon Development Bill - Amendment 38 - Democracy</t>
  </si>
  <si>
    <t>Aylward, Bobby.2015_002 Climate Action and Low Carbon Development Bill - Amendment 39 - Climate Justice</t>
  </si>
  <si>
    <t>Boyd Barrett, Richard.2015_002 Climate Action and Low Carbon Development Bill - Amendment 39 - Climate Justice</t>
  </si>
  <si>
    <t>Broughan, Thomas P.2015_002 Climate Action and Low Carbon Development Bill - Amendment 39 - Climate Justice</t>
  </si>
  <si>
    <t>Calleary, Dara.2015_002 Climate Action and Low Carbon Development Bill - Amendment 39 - Climate Justice</t>
  </si>
  <si>
    <t>Colreavy, Michael.2015_002 Climate Action and Low Carbon Development Bill - Amendment 39 - Climate Justice</t>
  </si>
  <si>
    <t>Coppinger, Ruth.2015_002 Climate Action and Low Carbon Development Bill - Amendment 39 - Climate Justice</t>
  </si>
  <si>
    <t>Cowen, Barry.2015_002 Climate Action and Low Carbon Development Bill - Amendment 39 - Climate Justice</t>
  </si>
  <si>
    <t>Creighton, Lucinda.2015_002 Climate Action and Low Carbon Development Bill - Amendment 39 - Climate Justice</t>
  </si>
  <si>
    <t>Daly, Clare.2015_002 Climate Action and Low Carbon Development Bill - Amendment 39 - Climate Justice</t>
  </si>
  <si>
    <t>Doherty, Pearse.2015_002 Climate Action and Low Carbon Development Bill - Amendment 39 - Climate Justice</t>
  </si>
  <si>
    <t>Ellis, Dessie.2015_002 Climate Action and Low Carbon Development Bill - Amendment 39 - Climate Justice</t>
  </si>
  <si>
    <t>Fleming, Tom.2015_002 Climate Action and Low Carbon Development Bill - Amendment 39 - Climate Justice</t>
  </si>
  <si>
    <t>Grealish, Noel.2015_002 Climate Action and Low Carbon Development Bill - Amendment 39 - Climate Justice</t>
  </si>
  <si>
    <t>Halligan, John.2015_002 Climate Action and Low Carbon Development Bill - Amendment 39 - Climate Justice</t>
  </si>
  <si>
    <t>Healy, Seamus.2015_002 Climate Action and Low Carbon Development Bill - Amendment 39 - Climate Justice</t>
  </si>
  <si>
    <t>Higgins, Joe.2015_002 Climate Action and Low Carbon Development Bill - Amendment 39 - Climate Justice</t>
  </si>
  <si>
    <t>Kelleher, Billy.2015_002 Climate Action and Low Carbon Development Bill - Amendment 39 - Climate Justice</t>
  </si>
  <si>
    <t>Kirk, Seamus.2015_002 Climate Action and Low Carbon Development Bill - Amendment 39 - Climate Justice</t>
  </si>
  <si>
    <t>Kitt, Michael.2015_002 Climate Action and Low Carbon Development Bill - Amendment 39 - Climate Justice</t>
  </si>
  <si>
    <t>Mac Lochlainn, Padraig.2015_002 Climate Action and Low Carbon Development Bill - Amendment 39 - Climate Justice</t>
  </si>
  <si>
    <t>McDonald, Mary Lou.2015_002 Climate Action and Low Carbon Development Bill - Amendment 39 - Climate Justice</t>
  </si>
  <si>
    <t>McGrath, Finian.2015_002 Climate Action and Low Carbon Development Bill - Amendment 39 - Climate Justice</t>
  </si>
  <si>
    <t>McGrath, Mattie.2015_002 Climate Action and Low Carbon Development Bill - Amendment 39 - Climate Justice</t>
  </si>
  <si>
    <t>McGuinness, John.2015_002 Climate Action and Low Carbon Development Bill - Amendment 39 - Climate Justice</t>
  </si>
  <si>
    <t>McLellan, Sandra.2015_002 Climate Action and Low Carbon Development Bill - Amendment 39 - Climate Justice</t>
  </si>
  <si>
    <t>Mathews, Peter.2015_002 Climate Action and Low Carbon Development Bill - Amendment 39 - Climate Justice</t>
  </si>
  <si>
    <t>Moynihan, Michael.2015_002 Climate Action and Low Carbon Development Bill - Amendment 39 - Climate Justice</t>
  </si>
  <si>
    <t>Murphy, Catherine.2015_002 Climate Action and Low Carbon Development Bill - Amendment 39 - Climate Justice</t>
  </si>
  <si>
    <t>Murphy, Paul.2015_002 Climate Action and Low Carbon Development Bill - Amendment 39 - Climate Justice</t>
  </si>
  <si>
    <t>o Caolain, Caoimhghin.2015_002 Climate Action and Low Carbon Development Bill - Amendment 39 - Climate Justice</t>
  </si>
  <si>
    <t>o Fearghail, Sean.2015_002 Climate Action and Low Carbon Development Bill - Amendment 39 - Climate Justice</t>
  </si>
  <si>
    <t>o Snodaigh, Aengus.2015_002 Climate Action and Low Carbon Development Bill - Amendment 39 - Climate Justice</t>
  </si>
  <si>
    <t>O'Dea, Willie.2015_002 Climate Action and Low Carbon Development Bill - Amendment 39 - Climate Justice</t>
  </si>
  <si>
    <t>Pringle, Thomas.2015_002 Climate Action and Low Carbon Development Bill - Amendment 39 - Climate Justice</t>
  </si>
  <si>
    <t>Ross, Shane.2015_002 Climate Action and Low Carbon Development Bill - Amendment 39 - Climate Justice</t>
  </si>
  <si>
    <t>Smith, Brendan.2015_002 Climate Action and Low Carbon Development Bill - Amendment 39 - Climate Justice</t>
  </si>
  <si>
    <t>Stanley, Brian.2015_002 Climate Action and Low Carbon Development Bill - Amendment 39 - Climate Justice</t>
  </si>
  <si>
    <t>Troy, Robert.2015_002 Climate Action and Low Carbon Development Bill - Amendment 39 - Climate Justice</t>
  </si>
  <si>
    <t>Wallace, Mick.2015_002 Climate Action and Low Carbon Development Bill - Amendment 39 - Climate Justice</t>
  </si>
  <si>
    <t>Bannon, James.2015_002 Climate Action and Low Carbon Development Bill - Amendment 39 - Climate Justice</t>
  </si>
  <si>
    <t>Breen, Pat.2015_002 Climate Action and Low Carbon Development Bill - Amendment 39 - Climate Justice</t>
  </si>
  <si>
    <t>Butler, Ray.2015_002 Climate Action and Low Carbon Development Bill - Amendment 39 - Climate Justice</t>
  </si>
  <si>
    <t>Buttimer, Jerry.2015_002 Climate Action and Low Carbon Development Bill - Amendment 39 - Climate Justice</t>
  </si>
  <si>
    <t>Byrne, Catherine.2015_002 Climate Action and Low Carbon Development Bill - Amendment 39 - Climate Justice</t>
  </si>
  <si>
    <t>Cannon, Ciaran.2015_002 Climate Action and Low Carbon Development Bill - Amendment 39 - Climate Justice</t>
  </si>
  <si>
    <t>Carey, Joe.2015_002 Climate Action and Low Carbon Development Bill - Amendment 39 - Climate Justice</t>
  </si>
  <si>
    <t>Coffey, Paudie.2015_002 Climate Action and Low Carbon Development Bill - Amendment 39 - Climate Justice</t>
  </si>
  <si>
    <t>Conaghan, Michael.2015_002 Climate Action and Low Carbon Development Bill - Amendment 39 - Climate Justice</t>
  </si>
  <si>
    <t>Conlan, Sean.2015_002 Climate Action and Low Carbon Development Bill - Amendment 39 - Climate Justice</t>
  </si>
  <si>
    <t>Conway, Ciara.2015_002 Climate Action and Low Carbon Development Bill - Amendment 39 - Climate Justice</t>
  </si>
  <si>
    <t>Coonan, Noel.2015_002 Climate Action and Low Carbon Development Bill - Amendment 39 - Climate Justice</t>
  </si>
  <si>
    <t>Corcoran Kennedy, Marcella.2015_002 Climate Action and Low Carbon Development Bill - Amendment 39 - Climate Justice</t>
  </si>
  <si>
    <t>Creed, Michael.2015_002 Climate Action and Low Carbon Development Bill - Amendment 39 - Climate Justice</t>
  </si>
  <si>
    <t>Daly, Jim.2015_002 Climate Action and Low Carbon Development Bill - Amendment 39 - Climate Justice</t>
  </si>
  <si>
    <t>Deenihan, Jimmy.2015_002 Climate Action and Low Carbon Development Bill - Amendment 39 - Climate Justice</t>
  </si>
  <si>
    <t>Deering, Pat.2015_002 Climate Action and Low Carbon Development Bill - Amendment 39 - Climate Justice</t>
  </si>
  <si>
    <t>Doherty, Regina.2015_002 Climate Action and Low Carbon Development Bill - Amendment 39 - Climate Justice</t>
  </si>
  <si>
    <t>Dowds, Robert.2015_002 Climate Action and Low Carbon Development Bill - Amendment 39 - Climate Justice</t>
  </si>
  <si>
    <t>Doyle, Andrew.2015_002 Climate Action and Low Carbon Development Bill - Amendment 39 - Climate Justice</t>
  </si>
  <si>
    <t>Durkan, Bernard J.2015_002 Climate Action and Low Carbon Development Bill - Amendment 39 - Climate Justice</t>
  </si>
  <si>
    <t>Farrell, Alan.2015_002 Climate Action and Low Carbon Development Bill - Amendment 39 - Climate Justice</t>
  </si>
  <si>
    <t>Feighan, Frank.2015_002 Climate Action and Low Carbon Development Bill - Amendment 39 - Climate Justice</t>
  </si>
  <si>
    <t>Fitzpatrick, Peter.2015_002 Climate Action and Low Carbon Development Bill - Amendment 39 - Climate Justice</t>
  </si>
  <si>
    <t>Griffin, Brendan.2015_002 Climate Action and Low Carbon Development Bill - Amendment 39 - Climate Justice</t>
  </si>
  <si>
    <t>Hannigan, Dominic.2015_002 Climate Action and Low Carbon Development Bill - Amendment 39 - Climate Justice</t>
  </si>
  <si>
    <t>Harrington, Noel.2015_002 Climate Action and Low Carbon Development Bill - Amendment 39 - Climate Justice</t>
  </si>
  <si>
    <t>Harris, Simon.2015_002 Climate Action and Low Carbon Development Bill - Amendment 39 - Climate Justice</t>
  </si>
  <si>
    <t>Hayes, Tom.2015_002 Climate Action and Low Carbon Development Bill - Amendment 39 - Climate Justice</t>
  </si>
  <si>
    <t>Heydon, Martin.2015_002 Climate Action and Low Carbon Development Bill - Amendment 39 - Climate Justice</t>
  </si>
  <si>
    <t>Humphreys, Kevin.2015_002 Climate Action and Low Carbon Development Bill - Amendment 39 - Climate Justice</t>
  </si>
  <si>
    <t>Keating, Derek.2015_002 Climate Action and Low Carbon Development Bill - Amendment 39 - Climate Justice</t>
  </si>
  <si>
    <t>Kenny, Sean.2015_002 Climate Action and Low Carbon Development Bill - Amendment 39 - Climate Justice</t>
  </si>
  <si>
    <t>Kyne, Sean.2015_002 Climate Action and Low Carbon Development Bill - Amendment 39 - Climate Justice</t>
  </si>
  <si>
    <t>Lawlor, Anthony.2015_002 Climate Action and Low Carbon Development Bill - Amendment 39 - Climate Justice</t>
  </si>
  <si>
    <t>Lynch, Ciaran.2015_002 Climate Action and Low Carbon Development Bill - Amendment 39 - Climate Justice</t>
  </si>
  <si>
    <t>Lynch, Kathleen.2015_002 Climate Action and Low Carbon Development Bill - Amendment 39 - Climate Justice</t>
  </si>
  <si>
    <t>Lyons, John.2015_002 Climate Action and Low Carbon Development Bill - Amendment 39 - Climate Justice</t>
  </si>
  <si>
    <t>McCarthy, Michael.2015_002 Climate Action and Low Carbon Development Bill - Amendment 39 - Climate Justice</t>
  </si>
  <si>
    <t>McEntee, Helen.2015_002 Climate Action and Low Carbon Development Bill - Amendment 39 - Climate Justice</t>
  </si>
  <si>
    <t>McFadden, Gabrielle.2015_002 Climate Action and Low Carbon Development Bill - Amendment 39 - Climate Justice</t>
  </si>
  <si>
    <t>McGinley, Dinny.2015_002 Climate Action and Low Carbon Development Bill - Amendment 39 - Climate Justice</t>
  </si>
  <si>
    <t>McLoughlin, Tony.2015_002 Climate Action and Low Carbon Development Bill - Amendment 39 - Climate Justice</t>
  </si>
  <si>
    <t>McNamara, Michael.2015_002 Climate Action and Low Carbon Development Bill - Amendment 39 - Climate Justice</t>
  </si>
  <si>
    <t>Mitchell O'Connor, Mary.2015_002 Climate Action and Low Carbon Development Bill - Amendment 39 - Climate Justice</t>
  </si>
  <si>
    <t>Mulherin, Michelle.2015_002 Climate Action and Low Carbon Development Bill - Amendment 39 - Climate Justice</t>
  </si>
  <si>
    <t>Murphy, Dara.2015_002 Climate Action and Low Carbon Development Bill - Amendment 39 - Climate Justice</t>
  </si>
  <si>
    <t>Murphy, Eoghan.2015_002 Climate Action and Low Carbon Development Bill - Amendment 39 - Climate Justice</t>
  </si>
  <si>
    <t>Neville, Dan.2015_002 Climate Action and Low Carbon Development Bill - Amendment 39 - Climate Justice</t>
  </si>
  <si>
    <t>O'Donnell, Kieran.2015_002 Climate Action and Low Carbon Development Bill - Amendment 39 - Climate Justice</t>
  </si>
  <si>
    <t>O'Donovan, Patrick.2015_002 Climate Action and Low Carbon Development Bill - Amendment 39 - Climate Justice</t>
  </si>
  <si>
    <t>O'Sullivan, Jan.2015_002 Climate Action and Low Carbon Development Bill - Amendment 39 - Climate Justice</t>
  </si>
  <si>
    <t>Penrose, Willie.2015_002 Climate Action and Low Carbon Development Bill - Amendment 39 - Climate Justice</t>
  </si>
  <si>
    <t>Perry, John.2015_002 Climate Action and Low Carbon Development Bill - Amendment 39 - Climate Justice</t>
  </si>
  <si>
    <t>Phelan, John Paul.2015_002 Climate Action and Low Carbon Development Bill - Amendment 39 - Climate Justice</t>
  </si>
  <si>
    <t>Quinn, Ruairi.2015_002 Climate Action and Low Carbon Development Bill - Amendment 39 - Climate Justice</t>
  </si>
  <si>
    <t>Ring, Michael.2015_002 Climate Action and Low Carbon Development Bill - Amendment 39 - Climate Justice</t>
  </si>
  <si>
    <t>Sherlock, Sean.2015_002 Climate Action and Low Carbon Development Bill - Amendment 39 - Climate Justice</t>
  </si>
  <si>
    <t>Spring, Arthur.2015_002 Climate Action and Low Carbon Development Bill - Amendment 39 - Climate Justice</t>
  </si>
  <si>
    <t>Stagg, Emmet.2015_002 Climate Action and Low Carbon Development Bill - Amendment 39 - Climate Justice</t>
  </si>
  <si>
    <t>Stanton, David.2015_002 Climate Action and Low Carbon Development Bill - Amendment 39 - Climate Justice</t>
  </si>
  <si>
    <t>Tuffy, Joanna.2015_002 Climate Action and Low Carbon Development Bill - Amendment 39 - Climate Justice</t>
  </si>
  <si>
    <t>Twomey, Liam.2015_002 Climate Action and Low Carbon Development Bill - Amendment 39 - Climate Justice</t>
  </si>
  <si>
    <t>Wall, Jack.2015_002 Climate Action and Low Carbon Development Bill - Amendment 39 - Climate Justice</t>
  </si>
  <si>
    <t>White, Alex.2015_002 Climate Action and Low Carbon Development Bill - Amendment 39 - Climate Justice</t>
  </si>
  <si>
    <t>Aylward, Bobby.2015_002 Climate Action and Low Carbon Development Bill (vi) - Amendment 40 - Comply</t>
  </si>
  <si>
    <t>Boyd Barrett, Richard.2015_002 Climate Action and Low Carbon Development Bill (vi) - Amendment 40 - Comply</t>
  </si>
  <si>
    <t>Broughan, Thomas P.2015_002 Climate Action and Low Carbon Development Bill (vi) - Amendment 40 - Comply</t>
  </si>
  <si>
    <t>Calleary, Dara.2015_002 Climate Action and Low Carbon Development Bill (vi) - Amendment 40 - Comply</t>
  </si>
  <si>
    <t>Colreavy, Michael.2015_002 Climate Action and Low Carbon Development Bill (vi) - Amendment 40 - Comply</t>
  </si>
  <si>
    <t>Coppinger, Ruth.2015_002 Climate Action and Low Carbon Development Bill (vi) - Amendment 40 - Comply</t>
  </si>
  <si>
    <t>Cowen, Barry.2015_002 Climate Action and Low Carbon Development Bill (vi) - Amendment 40 - Comply</t>
  </si>
  <si>
    <t>Creighton, Lucinda.2015_002 Climate Action and Low Carbon Development Bill (vi) - Amendment 40 - Comply</t>
  </si>
  <si>
    <t>Daly, Clare.2015_002 Climate Action and Low Carbon Development Bill (vi) - Amendment 40 - Comply</t>
  </si>
  <si>
    <t>Doherty, Pearse.2015_002 Climate Action and Low Carbon Development Bill (vi) - Amendment 40 - Comply</t>
  </si>
  <si>
    <t>Ellis, Dessie.2015_002 Climate Action and Low Carbon Development Bill (vi) - Amendment 40 - Comply</t>
  </si>
  <si>
    <t>Fleming, Tom.2015_002 Climate Action and Low Carbon Development Bill (vi) - Amendment 40 - Comply</t>
  </si>
  <si>
    <t>Grealish, Noel.2015_002 Climate Action and Low Carbon Development Bill (vi) - Amendment 40 - Comply</t>
  </si>
  <si>
    <t>Halligan, John.2015_002 Climate Action and Low Carbon Development Bill (vi) - Amendment 40 - Comply</t>
  </si>
  <si>
    <t>Healy, Seamus.2015_002 Climate Action and Low Carbon Development Bill (vi) - Amendment 40 - Comply</t>
  </si>
  <si>
    <t>Higgins, Joe.2015_002 Climate Action and Low Carbon Development Bill (vi) - Amendment 40 - Comply</t>
  </si>
  <si>
    <t>Kelleher, Billy.2015_002 Climate Action and Low Carbon Development Bill (vi) - Amendment 40 - Comply</t>
  </si>
  <si>
    <t>Kirk, Seamus.2015_002 Climate Action and Low Carbon Development Bill (vi) - Amendment 40 - Comply</t>
  </si>
  <si>
    <t>Kitt, Michael.2015_002 Climate Action and Low Carbon Development Bill (vi) - Amendment 40 - Comply</t>
  </si>
  <si>
    <t>Mac Lochlainn, Padraig.2015_002 Climate Action and Low Carbon Development Bill (vi) - Amendment 40 - Comply</t>
  </si>
  <si>
    <t>McDonald, Mary Lou.2015_002 Climate Action and Low Carbon Development Bill (vi) - Amendment 40 - Comply</t>
  </si>
  <si>
    <t>McGrath, Finian.2015_002 Climate Action and Low Carbon Development Bill (vi) - Amendment 40 - Comply</t>
  </si>
  <si>
    <t>McGrath, Mattie.2015_002 Climate Action and Low Carbon Development Bill (vi) - Amendment 40 - Comply</t>
  </si>
  <si>
    <t>McGrath, Michael.2015_002 Climate Action and Low Carbon Development Bill (vi) - Amendment 40 - Comply</t>
  </si>
  <si>
    <t>McGuinness, John.2015_002 Climate Action and Low Carbon Development Bill (vi) - Amendment 40 - Comply</t>
  </si>
  <si>
    <t>McLellan, Sandra.2015_002 Climate Action and Low Carbon Development Bill (vi) - Amendment 40 - Comply</t>
  </si>
  <si>
    <t>Murphy, Catherine.2015_002 Climate Action and Low Carbon Development Bill (vi) - Amendment 40 - Comply</t>
  </si>
  <si>
    <t>Murphy, Paul.2015_002 Climate Action and Low Carbon Development Bill (vi) - Amendment 40 - Comply</t>
  </si>
  <si>
    <t>Naughten, Denis.2015_002 Climate Action and Low Carbon Development Bill (vi) - Amendment 40 - Comply</t>
  </si>
  <si>
    <t>o Caolain, Caoimhghin.2015_002 Climate Action and Low Carbon Development Bill (vi) - Amendment 40 - Comply</t>
  </si>
  <si>
    <t>o Fearghail, Sean.2015_002 Climate Action and Low Carbon Development Bill (vi) - Amendment 40 - Comply</t>
  </si>
  <si>
    <t>o Snodaigh, Aengus.2015_002 Climate Action and Low Carbon Development Bill (vi) - Amendment 40 - Comply</t>
  </si>
  <si>
    <t>O'Dea, Willie.2015_002 Climate Action and Low Carbon Development Bill (vi) - Amendment 40 - Comply</t>
  </si>
  <si>
    <t>Pringle, Thomas.2015_002 Climate Action and Low Carbon Development Bill (vi) - Amendment 40 - Comply</t>
  </si>
  <si>
    <t>Ross, Shane.2015_002 Climate Action and Low Carbon Development Bill (vi) - Amendment 40 - Comply</t>
  </si>
  <si>
    <t>Shortall, Roisin.2015_002 Climate Action and Low Carbon Development Bill (vi) - Amendment 40 - Comply</t>
  </si>
  <si>
    <t>Smith, Brendan.2015_002 Climate Action and Low Carbon Development Bill (vi) - Amendment 40 - Comply</t>
  </si>
  <si>
    <t>Stanley, Brian.2015_002 Climate Action and Low Carbon Development Bill (vi) - Amendment 40 - Comply</t>
  </si>
  <si>
    <t>Timmins, Billy.2015_002 Climate Action and Low Carbon Development Bill (vi) - Amendment 40 - Comply</t>
  </si>
  <si>
    <t>Troy, Robert.2015_002 Climate Action and Low Carbon Development Bill (vi) - Amendment 40 - Comply</t>
  </si>
  <si>
    <t>Wallace, Mick.2015_002 Climate Action and Low Carbon Development Bill (vi) - Amendment 40 - Comply</t>
  </si>
  <si>
    <t>Bannon, James.2015_002 Climate Action and Low Carbon Development Bill (vi) - Amendment 40 - Comply</t>
  </si>
  <si>
    <t>Breen, Pat.2015_002 Climate Action and Low Carbon Development Bill (vi) - Amendment 40 - Comply</t>
  </si>
  <si>
    <t>Butler, Ray.2015_002 Climate Action and Low Carbon Development Bill (vi) - Amendment 40 - Comply</t>
  </si>
  <si>
    <t>Buttimer, Jerry.2015_002 Climate Action and Low Carbon Development Bill (vi) - Amendment 40 - Comply</t>
  </si>
  <si>
    <t>Byrne, Catherine.2015_002 Climate Action and Low Carbon Development Bill (vi) - Amendment 40 - Comply</t>
  </si>
  <si>
    <t>Cannon, Ciaran.2015_002 Climate Action and Low Carbon Development Bill (vi) - Amendment 40 - Comply</t>
  </si>
  <si>
    <t>Carey, Joe.2015_002 Climate Action and Low Carbon Development Bill (vi) - Amendment 40 - Comply</t>
  </si>
  <si>
    <t>Coffey, Paudie.2015_002 Climate Action and Low Carbon Development Bill (vi) - Amendment 40 - Comply</t>
  </si>
  <si>
    <t>Conaghan, Michael.2015_002 Climate Action and Low Carbon Development Bill (vi) - Amendment 40 - Comply</t>
  </si>
  <si>
    <t>Conlan, Sean.2015_002 Climate Action and Low Carbon Development Bill (vi) - Amendment 40 - Comply</t>
  </si>
  <si>
    <t>Conway, Ciara.2015_002 Climate Action and Low Carbon Development Bill (vi) - Amendment 40 - Comply</t>
  </si>
  <si>
    <t>Coonan, Noel.2015_002 Climate Action and Low Carbon Development Bill (vi) - Amendment 40 - Comply</t>
  </si>
  <si>
    <t>Corcoran Kennedy, Marcella.2015_002 Climate Action and Low Carbon Development Bill (vi) - Amendment 40 - Comply</t>
  </si>
  <si>
    <t>Costello, Joe.2015_002 Climate Action and Low Carbon Development Bill (vi) - Amendment 40 - Comply</t>
  </si>
  <si>
    <t>Creed, Michael.2015_002 Climate Action and Low Carbon Development Bill (vi) - Amendment 40 - Comply</t>
  </si>
  <si>
    <t>Daly, Jim.2015_002 Climate Action and Low Carbon Development Bill (vi) - Amendment 40 - Comply</t>
  </si>
  <si>
    <t>Deenihan, Jimmy.2015_002 Climate Action and Low Carbon Development Bill (vi) - Amendment 40 - Comply</t>
  </si>
  <si>
    <t>Deering, Pat.2015_002 Climate Action and Low Carbon Development Bill (vi) - Amendment 40 - Comply</t>
  </si>
  <si>
    <t>Doherty, Regina.2015_002 Climate Action and Low Carbon Development Bill (vi) - Amendment 40 - Comply</t>
  </si>
  <si>
    <t>Donohoe, Paschal.2015_002 Climate Action and Low Carbon Development Bill (vi) - Amendment 40 - Comply</t>
  </si>
  <si>
    <t>Dowds, Robert.2015_002 Climate Action and Low Carbon Development Bill (vi) - Amendment 40 - Comply</t>
  </si>
  <si>
    <t>Doyle, Andrew.2015_002 Climate Action and Low Carbon Development Bill (vi) - Amendment 40 - Comply</t>
  </si>
  <si>
    <t>Durkan, Bernard J.2015_002 Climate Action and Low Carbon Development Bill (vi) - Amendment 40 - Comply</t>
  </si>
  <si>
    <t>Farrell, Alan.2015_002 Climate Action and Low Carbon Development Bill (vi) - Amendment 40 - Comply</t>
  </si>
  <si>
    <t>Feighan, Frank.2015_002 Climate Action and Low Carbon Development Bill (vi) - Amendment 40 - Comply</t>
  </si>
  <si>
    <t>Fitzpatrick, Peter.2015_002 Climate Action and Low Carbon Development Bill (vi) - Amendment 40 - Comply</t>
  </si>
  <si>
    <t>Griffin, Brendan.2015_002 Climate Action and Low Carbon Development Bill (vi) - Amendment 40 - Comply</t>
  </si>
  <si>
    <t>Harrington, Noel.2015_002 Climate Action and Low Carbon Development Bill (vi) - Amendment 40 - Comply</t>
  </si>
  <si>
    <t>Harris, Simon.2015_002 Climate Action and Low Carbon Development Bill (vi) - Amendment 40 - Comply</t>
  </si>
  <si>
    <t>Hayes, Tom.2015_002 Climate Action and Low Carbon Development Bill (vi) - Amendment 40 - Comply</t>
  </si>
  <si>
    <t>Heydon, Martin.2015_002 Climate Action and Low Carbon Development Bill (vi) - Amendment 40 - Comply</t>
  </si>
  <si>
    <t>Keating, Derek.2015_002 Climate Action and Low Carbon Development Bill (vi) - Amendment 40 - Comply</t>
  </si>
  <si>
    <t>Kenny, Sean.2015_002 Climate Action and Low Carbon Development Bill (vi) - Amendment 40 - Comply</t>
  </si>
  <si>
    <t>Kyne, Sean.2015_002 Climate Action and Low Carbon Development Bill (vi) - Amendment 40 - Comply</t>
  </si>
  <si>
    <t>Lawlor, Anthony.2015_002 Climate Action and Low Carbon Development Bill (vi) - Amendment 40 - Comply</t>
  </si>
  <si>
    <t>Lynch, Ciaran.2015_002 Climate Action and Low Carbon Development Bill (vi) - Amendment 40 - Comply</t>
  </si>
  <si>
    <t>Lyons, John.2015_002 Climate Action and Low Carbon Development Bill (vi) - Amendment 40 - Comply</t>
  </si>
  <si>
    <t>McCarthy, Michael.2015_002 Climate Action and Low Carbon Development Bill (vi) - Amendment 40 - Comply</t>
  </si>
  <si>
    <t>McEntee, Helen.2015_002 Climate Action and Low Carbon Development Bill (vi) - Amendment 40 - Comply</t>
  </si>
  <si>
    <t>McFadden, Gabrielle.2015_002 Climate Action and Low Carbon Development Bill (vi) - Amendment 40 - Comply</t>
  </si>
  <si>
    <t>McLoughlin, Tony.2015_002 Climate Action and Low Carbon Development Bill (vi) - Amendment 40 - Comply</t>
  </si>
  <si>
    <t>Mitchell O'Connor, Mary.2015_002 Climate Action and Low Carbon Development Bill (vi) - Amendment 40 - Comply</t>
  </si>
  <si>
    <t>Mulherin, Michelle.2015_002 Climate Action and Low Carbon Development Bill (vi) - Amendment 40 - Comply</t>
  </si>
  <si>
    <t>Murphy, Dara.2015_002 Climate Action and Low Carbon Development Bill (vi) - Amendment 40 - Comply</t>
  </si>
  <si>
    <t>Murphy, Eoghan.2015_002 Climate Action and Low Carbon Development Bill (vi) - Amendment 40 - Comply</t>
  </si>
  <si>
    <t>Neville, Dan.2015_002 Climate Action and Low Carbon Development Bill (vi) - Amendment 40 - Comply</t>
  </si>
  <si>
    <t>O'Donnell, Kieran.2015_002 Climate Action and Low Carbon Development Bill (vi) - Amendment 40 - Comply</t>
  </si>
  <si>
    <t>O'Donovan, Patrick.2015_002 Climate Action and Low Carbon Development Bill (vi) - Amendment 40 - Comply</t>
  </si>
  <si>
    <t>Penrose, Willie.2015_002 Climate Action and Low Carbon Development Bill (vi) - Amendment 40 - Comply</t>
  </si>
  <si>
    <t>Perry, John.2015_002 Climate Action and Low Carbon Development Bill (vi) - Amendment 40 - Comply</t>
  </si>
  <si>
    <t>Phelan, John Paul.2015_002 Climate Action and Low Carbon Development Bill (vi) - Amendment 40 - Comply</t>
  </si>
  <si>
    <t>Reilly, James.2015_002 Climate Action and Low Carbon Development Bill (vi) - Amendment 40 - Comply</t>
  </si>
  <si>
    <t>Ring, Michael.2015_002 Climate Action and Low Carbon Development Bill (vi) - Amendment 40 - Comply</t>
  </si>
  <si>
    <t>Ryan, Brendan.2015_002 Climate Action and Low Carbon Development Bill (vi) - Amendment 40 - Comply</t>
  </si>
  <si>
    <t>Shatter, Alan.</t>
  </si>
  <si>
    <t>Shatter, Alan.2015_002 Climate Action and Low Carbon Development Bill (vi) - Amendment 40 - Comply</t>
  </si>
  <si>
    <t>Sherlock, Sean.2015_002 Climate Action and Low Carbon Development Bill (vi) - Amendment 40 - Comply</t>
  </si>
  <si>
    <t>Spring, Arthur.2015_002 Climate Action and Low Carbon Development Bill (vi) - Amendment 40 - Comply</t>
  </si>
  <si>
    <t>Stagg, Emmet.2015_002 Climate Action and Low Carbon Development Bill (vi) - Amendment 40 - Comply</t>
  </si>
  <si>
    <t>Stanton, David.2015_002 Climate Action and Low Carbon Development Bill (vi) - Amendment 40 - Comply</t>
  </si>
  <si>
    <t>Tuffy, Joanna.2015_002 Climate Action and Low Carbon Development Bill (vi) - Amendment 40 - Comply</t>
  </si>
  <si>
    <t>Twomey, Liam.2015_002 Climate Action and Low Carbon Development Bill (vi) - Amendment 40 - Comply</t>
  </si>
  <si>
    <t>Wall, Jack.2015_002 Climate Action and Low Carbon Development Bill (vi) - Amendment 40 - Comply</t>
  </si>
  <si>
    <t>White, Alex.2015_002 Climate Action and Low Carbon Development Bill (vi) - Amendment 40 - Comply</t>
  </si>
  <si>
    <t>Aylward, Bobby.2015_002 Climate Action and Low Carbon Development Bill - Amendment 146 - Advisory Council</t>
  </si>
  <si>
    <t>Broughan, Thomas P.2015_002 Climate Action and Low Carbon Development Bill - Amendment 146 - Advisory Council</t>
  </si>
  <si>
    <t>Calleary, Dara.2015_002 Climate Action and Low Carbon Development Bill - Amendment 146 - Advisory Council</t>
  </si>
  <si>
    <t>Collins, Niall.2015_002 Climate Action and Low Carbon Development Bill - Amendment 146 - Advisory Council</t>
  </si>
  <si>
    <t>Cowen, Barry.2015_002 Climate Action and Low Carbon Development Bill - Amendment 146 - Advisory Council</t>
  </si>
  <si>
    <t>Creighton, Lucinda.2015_002 Climate Action and Low Carbon Development Bill - Amendment 146 - Advisory Council</t>
  </si>
  <si>
    <t>Daly, Clare.2015_002 Climate Action and Low Carbon Development Bill - Amendment 146 - Advisory Council</t>
  </si>
  <si>
    <t>Doherty, Pearse.2015_002 Climate Action and Low Carbon Development Bill - Amendment 146 - Advisory Council</t>
  </si>
  <si>
    <t>Donnelly, Stephen.2015_002 Climate Action and Low Carbon Development Bill - Amendment 146 - Advisory Council</t>
  </si>
  <si>
    <t>Ellis, Dessie.2015_002 Climate Action and Low Carbon Development Bill - Amendment 146 - Advisory Council</t>
  </si>
  <si>
    <t>Ferris, Martin.2015_002 Climate Action and Low Carbon Development Bill - Amendment 146 - Advisory Council</t>
  </si>
  <si>
    <t>Fleming, Tom.2015_002 Climate Action and Low Carbon Development Bill - Amendment 146 - Advisory Council</t>
  </si>
  <si>
    <t>Grealish, Noel.2015_002 Climate Action and Low Carbon Development Bill - Amendment 146 - Advisory Council</t>
  </si>
  <si>
    <t>Halligan, John.2015_002 Climate Action and Low Carbon Development Bill - Amendment 146 - Advisory Council</t>
  </si>
  <si>
    <t>Healy, Seamus.2015_002 Climate Action and Low Carbon Development Bill - Amendment 146 - Advisory Council</t>
  </si>
  <si>
    <t>Kelleher, Billy.2015_002 Climate Action and Low Carbon Development Bill - Amendment 146 - Advisory Council</t>
  </si>
  <si>
    <t>Kirk, Seamus.2015_002 Climate Action and Low Carbon Development Bill - Amendment 146 - Advisory Council</t>
  </si>
  <si>
    <t>McGrath, Finian.2015_002 Climate Action and Low Carbon Development Bill - Amendment 146 - Advisory Council</t>
  </si>
  <si>
    <t>McGrath, Michael.2015_002 Climate Action and Low Carbon Development Bill - Amendment 146 - Advisory Council</t>
  </si>
  <si>
    <t>McLellan, Sandra.2015_002 Climate Action and Low Carbon Development Bill - Amendment 146 - Advisory Council</t>
  </si>
  <si>
    <t>Mathews, Peter.2015_002 Climate Action and Low Carbon Development Bill - Amendment 146 - Advisory Council</t>
  </si>
  <si>
    <t>Murphy, Catherine.2015_002 Climate Action and Low Carbon Development Bill - Amendment 146 - Advisory Council</t>
  </si>
  <si>
    <t>Murphy, Paul.2015_002 Climate Action and Low Carbon Development Bill - Amendment 146 - Advisory Council</t>
  </si>
  <si>
    <t>Naughten, Denis.2015_002 Climate Action and Low Carbon Development Bill - Amendment 146 - Advisory Council</t>
  </si>
  <si>
    <t>o Snodaigh, Aengus.2015_002 Climate Action and Low Carbon Development Bill - Amendment 146 - Advisory Council</t>
  </si>
  <si>
    <t>Pringle, Thomas.2015_002 Climate Action and Low Carbon Development Bill - Amendment 146 - Advisory Council</t>
  </si>
  <si>
    <t>Smith, Brendan.2015_002 Climate Action and Low Carbon Development Bill - Amendment 146 - Advisory Council</t>
  </si>
  <si>
    <t>Stanley, Brian.2015_002 Climate Action and Low Carbon Development Bill - Amendment 146 - Advisory Council</t>
  </si>
  <si>
    <t>Timmins, Billy.2015_002 Climate Action and Low Carbon Development Bill - Amendment 146 - Advisory Council</t>
  </si>
  <si>
    <t>Troy, Robert.2015_002 Climate Action and Low Carbon Development Bill - Amendment 146 - Advisory Council</t>
  </si>
  <si>
    <t>Wallace, Mick.2015_002 Climate Action and Low Carbon Development Bill - Amendment 146 - Advisory Council</t>
  </si>
  <si>
    <t>Bannon, James.2015_002 Climate Action and Low Carbon Development Bill - Amendment 146 - Advisory Council</t>
  </si>
  <si>
    <t>Breen, Pat.2015_002 Climate Action and Low Carbon Development Bill - Amendment 146 - Advisory Council</t>
  </si>
  <si>
    <t>Butler, Ray.2015_002 Climate Action and Low Carbon Development Bill - Amendment 146 - Advisory Council</t>
  </si>
  <si>
    <t>Buttimer, Jerry.2015_002 Climate Action and Low Carbon Development Bill - Amendment 146 - Advisory Council</t>
  </si>
  <si>
    <t>Byrne, Eric.2015_002 Climate Action and Low Carbon Development Bill - Amendment 146 - Advisory Council</t>
  </si>
  <si>
    <t>Cannon, Ciaran.2015_002 Climate Action and Low Carbon Development Bill - Amendment 146 - Advisory Council</t>
  </si>
  <si>
    <t>Carey, Joe.2015_002 Climate Action and Low Carbon Development Bill - Amendment 146 - Advisory Council</t>
  </si>
  <si>
    <t>Coffey, Paudie.2015_002 Climate Action and Low Carbon Development Bill - Amendment 146 - Advisory Council</t>
  </si>
  <si>
    <t>Collins, aine.2015_002 Climate Action and Low Carbon Development Bill - Amendment 146 - Advisory Council</t>
  </si>
  <si>
    <t>Conaghan, Michael.2015_002 Climate Action and Low Carbon Development Bill - Amendment 146 - Advisory Council</t>
  </si>
  <si>
    <t>Conlan, Sean.2015_002 Climate Action and Low Carbon Development Bill - Amendment 146 - Advisory Council</t>
  </si>
  <si>
    <t>Conway, Ciara.2015_002 Climate Action and Low Carbon Development Bill - Amendment 146 - Advisory Council</t>
  </si>
  <si>
    <t>Coonan, Noel.2015_002 Climate Action and Low Carbon Development Bill - Amendment 146 - Advisory Council</t>
  </si>
  <si>
    <t>Corcoran Kennedy, Marcella.2015_002 Climate Action and Low Carbon Development Bill - Amendment 146 - Advisory Council</t>
  </si>
  <si>
    <t>Creed, Michael.2015_002 Climate Action and Low Carbon Development Bill - Amendment 146 - Advisory Council</t>
  </si>
  <si>
    <t>Daly, Jim.2015_002 Climate Action and Low Carbon Development Bill - Amendment 146 - Advisory Council</t>
  </si>
  <si>
    <t>Deasy, John.2015_002 Climate Action and Low Carbon Development Bill - Amendment 146 - Advisory Council</t>
  </si>
  <si>
    <t>Deenihan, Jimmy.2015_002 Climate Action and Low Carbon Development Bill - Amendment 146 - Advisory Council</t>
  </si>
  <si>
    <t>Doherty, Regina.2015_002 Climate Action and Low Carbon Development Bill - Amendment 146 - Advisory Council</t>
  </si>
  <si>
    <t>Dowds, Robert.2015_002 Climate Action and Low Carbon Development Bill - Amendment 146 - Advisory Council</t>
  </si>
  <si>
    <t>Doyle, Andrew.2015_002 Climate Action and Low Carbon Development Bill - Amendment 146 - Advisory Council</t>
  </si>
  <si>
    <t>Durkan, Bernard J.2015_002 Climate Action and Low Carbon Development Bill - Amendment 146 - Advisory Council</t>
  </si>
  <si>
    <t>Farrell, Alan.2015_002 Climate Action and Low Carbon Development Bill - Amendment 146 - Advisory Council</t>
  </si>
  <si>
    <t>Feighan, Frank.2015_002 Climate Action and Low Carbon Development Bill - Amendment 146 - Advisory Council</t>
  </si>
  <si>
    <t>Fitzgerald, Frances.2015_002 Climate Action and Low Carbon Development Bill - Amendment 146 - Advisory Council</t>
  </si>
  <si>
    <t>Griffin, Brendan.2015_002 Climate Action and Low Carbon Development Bill - Amendment 146 - Advisory Council</t>
  </si>
  <si>
    <t>Hannigan, Dominic.2015_002 Climate Action and Low Carbon Development Bill - Amendment 146 - Advisory Council</t>
  </si>
  <si>
    <t>Harrington, Noel.2015_002 Climate Action and Low Carbon Development Bill - Amendment 146 - Advisory Council</t>
  </si>
  <si>
    <t>Harris, Simon.2015_002 Climate Action and Low Carbon Development Bill - Amendment 146 - Advisory Council</t>
  </si>
  <si>
    <t>Hayes, Tom.2015_002 Climate Action and Low Carbon Development Bill - Amendment 146 - Advisory Council</t>
  </si>
  <si>
    <t>Heydon, Martin.2015_002 Climate Action and Low Carbon Development Bill - Amendment 146 - Advisory Council</t>
  </si>
  <si>
    <t>Keating, Derek.2015_002 Climate Action and Low Carbon Development Bill - Amendment 146 - Advisory Council</t>
  </si>
  <si>
    <t>Kenny, Sean.2015_002 Climate Action and Low Carbon Development Bill - Amendment 146 - Advisory Council</t>
  </si>
  <si>
    <t>Kyne, Sean.2015_002 Climate Action and Low Carbon Development Bill - Amendment 146 - Advisory Council</t>
  </si>
  <si>
    <t>Lawlor, Anthony.2015_002 Climate Action and Low Carbon Development Bill - Amendment 146 - Advisory Council</t>
  </si>
  <si>
    <t>Lynch, Ciaran.2015_002 Climate Action and Low Carbon Development Bill - Amendment 146 - Advisory Council</t>
  </si>
  <si>
    <t>Lynch, Kathleen.2015_002 Climate Action and Low Carbon Development Bill - Amendment 146 - Advisory Council</t>
  </si>
  <si>
    <t>Lyons, John.2015_002 Climate Action and Low Carbon Development Bill - Amendment 146 - Advisory Council</t>
  </si>
  <si>
    <t>McEntee, Helen.2015_002 Climate Action and Low Carbon Development Bill - Amendment 146 - Advisory Council</t>
  </si>
  <si>
    <t>McFadden, Gabrielle.2015_002 Climate Action and Low Carbon Development Bill - Amendment 146 - Advisory Council</t>
  </si>
  <si>
    <t>McLoughlin, Tony.2015_002 Climate Action and Low Carbon Development Bill - Amendment 146 - Advisory Council</t>
  </si>
  <si>
    <t>McNamara, Michael.2015_002 Climate Action and Low Carbon Development Bill - Amendment 146 - Advisory Council</t>
  </si>
  <si>
    <t>Mitchell O'Connor, Mary.2015_002 Climate Action and Low Carbon Development Bill - Amendment 146 - Advisory Council</t>
  </si>
  <si>
    <t>Mulherin, Michelle.2015_002 Climate Action and Low Carbon Development Bill - Amendment 146 - Advisory Council</t>
  </si>
  <si>
    <t>Murphy, Dara.2015_002 Climate Action and Low Carbon Development Bill - Amendment 146 - Advisory Council</t>
  </si>
  <si>
    <t>Neville, Dan.2015_002 Climate Action and Low Carbon Development Bill - Amendment 146 - Advisory Council</t>
  </si>
  <si>
    <t>Noonan, Michael.2015_002 Climate Action and Low Carbon Development Bill - Amendment 146 - Advisory Council</t>
  </si>
  <si>
    <t>O'Donnell, Kieran.2015_002 Climate Action and Low Carbon Development Bill - Amendment 146 - Advisory Council</t>
  </si>
  <si>
    <t>O'Donovan, Patrick.2015_002 Climate Action and Low Carbon Development Bill - Amendment 146 - Advisory Council</t>
  </si>
  <si>
    <t>O'Mahony, John.</t>
  </si>
  <si>
    <t>O'Mahony, John.2015_002 Climate Action and Low Carbon Development Bill - Amendment 146 - Advisory Council</t>
  </si>
  <si>
    <t>O'Sullivan, Jan.2015_002 Climate Action and Low Carbon Development Bill - Amendment 146 - Advisory Council</t>
  </si>
  <si>
    <t>Penrose, Willie.2015_002 Climate Action and Low Carbon Development Bill - Amendment 146 - Advisory Council</t>
  </si>
  <si>
    <t>Perry, John.2015_002 Climate Action and Low Carbon Development Bill - Amendment 146 - Advisory Council</t>
  </si>
  <si>
    <t>Phelan, John Paul.2015_002 Climate Action and Low Carbon Development Bill - Amendment 146 - Advisory Council</t>
  </si>
  <si>
    <t>Ring, Michael.2015_002 Climate Action and Low Carbon Development Bill - Amendment 146 - Advisory Council</t>
  </si>
  <si>
    <t>Ryan, Brendan.2015_002 Climate Action and Low Carbon Development Bill - Amendment 146 - Advisory Council</t>
  </si>
  <si>
    <t>Shatter, Alan.2015_002 Climate Action and Low Carbon Development Bill - Amendment 146 - Advisory Council</t>
  </si>
  <si>
    <t>Sherlock, Sean.2015_002 Climate Action and Low Carbon Development Bill - Amendment 146 - Advisory Council</t>
  </si>
  <si>
    <t>Spring, Arthur.2015_002 Climate Action and Low Carbon Development Bill - Amendment 146 - Advisory Council</t>
  </si>
  <si>
    <t>Stagg, Emmet.2015_002 Climate Action and Low Carbon Development Bill - Amendment 146 - Advisory Council</t>
  </si>
  <si>
    <t>Stanton, David.2015_002 Climate Action and Low Carbon Development Bill - Amendment 146 - Advisory Council</t>
  </si>
  <si>
    <t>Tuffy, Joanna.2015_002 Climate Action and Low Carbon Development Bill - Amendment 146 - Advisory Council</t>
  </si>
  <si>
    <t>Twomey, Liam.2015_002 Climate Action and Low Carbon Development Bill - Amendment 146 - Advisory Council</t>
  </si>
  <si>
    <t>Wall, Jack.2015_002 Climate Action and Low Carbon Development Bill - Amendment 146 - Advisory Council</t>
  </si>
  <si>
    <t>White, Alex.2015_002 Climate Action and Low Carbon Development Bill - Amendment 146 - Advisory Council</t>
  </si>
  <si>
    <t>Adams, Gerry.2015_002 Climate Action and Low Carbon Development Bill - Amendment 152 - Annual Targets</t>
  </si>
  <si>
    <t>Boyd Barrett, Richard.2015_002 Climate Action and Low Carbon Development Bill - Amendment 152 - Annual Targets</t>
  </si>
  <si>
    <t>Broughan, Thomas P.2015_002 Climate Action and Low Carbon Development Bill - Amendment 152 - Annual Targets</t>
  </si>
  <si>
    <t>Collins, Niall.2015_002 Climate Action and Low Carbon Development Bill - Amendment 152 - Annual Targets</t>
  </si>
  <si>
    <t>Colreavy, Michael.2015_002 Climate Action and Low Carbon Development Bill - Amendment 152 - Annual Targets</t>
  </si>
  <si>
    <t>Coppinger, Ruth.2015_002 Climate Action and Low Carbon Development Bill - Amendment 152 - Annual Targets</t>
  </si>
  <si>
    <t>Cowen, Barry.2015_002 Climate Action and Low Carbon Development Bill - Amendment 152 - Annual Targets</t>
  </si>
  <si>
    <t>Creighton, Lucinda.2015_002 Climate Action and Low Carbon Development Bill - Amendment 152 - Annual Targets</t>
  </si>
  <si>
    <t>Daly, Clare.2015_002 Climate Action and Low Carbon Development Bill - Amendment 152 - Annual Targets</t>
  </si>
  <si>
    <t>Ferris, Martin.2015_002 Climate Action and Low Carbon Development Bill - Amendment 152 - Annual Targets</t>
  </si>
  <si>
    <t>Halligan, John.2015_002 Climate Action and Low Carbon Development Bill - Amendment 152 - Annual Targets</t>
  </si>
  <si>
    <t>Higgins, Joe.2015_002 Climate Action and Low Carbon Development Bill - Amendment 152 - Annual Targets</t>
  </si>
  <si>
    <t>Keaveney, Colm.2015_002 Climate Action and Low Carbon Development Bill - Amendment 152 - Annual Targets</t>
  </si>
  <si>
    <t>Kelleher, Billy.2015_002 Climate Action and Low Carbon Development Bill - Amendment 152 - Annual Targets</t>
  </si>
  <si>
    <t>Kirk, Seamus.2015_002 Climate Action and Low Carbon Development Bill - Amendment 152 - Annual Targets</t>
  </si>
  <si>
    <t>McGrath, Finian.2015_002 Climate Action and Low Carbon Development Bill - Amendment 152 - Annual Targets</t>
  </si>
  <si>
    <t>Mathews, Peter.2015_002 Climate Action and Low Carbon Development Bill - Amendment 152 - Annual Targets</t>
  </si>
  <si>
    <t>Murphy, Paul.2015_002 Climate Action and Low Carbon Development Bill - Amendment 152 - Annual Targets</t>
  </si>
  <si>
    <t>o Caolain, Caoimhghin.2015_002 Climate Action and Low Carbon Development Bill - Amendment 152 - Annual Targets</t>
  </si>
  <si>
    <t>o Cuiv, eamon.2015_002 Climate Action and Low Carbon Development Bill - Amendment 152 - Annual Targets</t>
  </si>
  <si>
    <t>o Fearghail, Sean.2015_002 Climate Action and Low Carbon Development Bill - Amendment 152 - Annual Targets</t>
  </si>
  <si>
    <t>o Snodaigh, Aengus.2015_002 Climate Action and Low Carbon Development Bill - Amendment 152 - Annual Targets</t>
  </si>
  <si>
    <t>Smith, Brendan.2015_002 Climate Action and Low Carbon Development Bill - Amendment 152 - Annual Targets</t>
  </si>
  <si>
    <t>Stanley, Brian.2015_002 Climate Action and Low Carbon Development Bill - Amendment 152 - Annual Targets</t>
  </si>
  <si>
    <t>Troy, Robert.2015_002 Climate Action and Low Carbon Development Bill - Amendment 152 - Annual Targets</t>
  </si>
  <si>
    <t>Bannon, James.2015_002 Climate Action and Low Carbon Development Bill - Amendment 152 - Annual Targets</t>
  </si>
  <si>
    <t>Butler, Ray.2015_002 Climate Action and Low Carbon Development Bill - Amendment 152 - Annual Targets</t>
  </si>
  <si>
    <t>Buttimer, Jerry.2015_002 Climate Action and Low Carbon Development Bill - Amendment 152 - Annual Targets</t>
  </si>
  <si>
    <t>Byrne, Catherine.2015_002 Climate Action and Low Carbon Development Bill - Amendment 152 - Annual Targets</t>
  </si>
  <si>
    <t>Byrne, Eric.2015_002 Climate Action and Low Carbon Development Bill - Amendment 152 - Annual Targets</t>
  </si>
  <si>
    <t>Carey, Joe.2015_002 Climate Action and Low Carbon Development Bill - Amendment 152 - Annual Targets</t>
  </si>
  <si>
    <t>Coffey, Paudie.2015_002 Climate Action and Low Carbon Development Bill - Amendment 152 - Annual Targets</t>
  </si>
  <si>
    <t>Collins, aine.2015_002 Climate Action and Low Carbon Development Bill - Amendment 152 - Annual Targets</t>
  </si>
  <si>
    <t>Connaughton Jnr, Paul.2015_002 Climate Action and Low Carbon Development Bill - Amendment 152 - Annual Targets</t>
  </si>
  <si>
    <t>Corcoran Kennedy, Marcella.2015_002 Climate Action and Low Carbon Development Bill - Amendment 152 - Annual Targets</t>
  </si>
  <si>
    <t>Costello, Joe.2015_002 Climate Action and Low Carbon Development Bill - Amendment 152 - Annual Targets</t>
  </si>
  <si>
    <t>Coveney, Simon.2015_002 Climate Action and Low Carbon Development Bill - Amendment 152 - Annual Targets</t>
  </si>
  <si>
    <t>Creed, Michael.2015_002 Climate Action and Low Carbon Development Bill - Amendment 152 - Annual Targets</t>
  </si>
  <si>
    <t>Daly, Jim.2015_002 Climate Action and Low Carbon Development Bill - Amendment 152 - Annual Targets</t>
  </si>
  <si>
    <t>Deasy, John.2015_002 Climate Action and Low Carbon Development Bill - Amendment 152 - Annual Targets</t>
  </si>
  <si>
    <t>Deenihan, Jimmy.2015_002 Climate Action and Low Carbon Development Bill - Amendment 152 - Annual Targets</t>
  </si>
  <si>
    <t>Deering, Pat.2015_002 Climate Action and Low Carbon Development Bill - Amendment 152 - Annual Targets</t>
  </si>
  <si>
    <t>Dowds, Robert.2015_002 Climate Action and Low Carbon Development Bill - Amendment 152 - Annual Targets</t>
  </si>
  <si>
    <t>Doyle, Andrew.2015_002 Climate Action and Low Carbon Development Bill - Amendment 152 - Annual Targets</t>
  </si>
  <si>
    <t>Durkan, Bernard J.2015_002 Climate Action and Low Carbon Development Bill - Amendment 152 - Annual Targets</t>
  </si>
  <si>
    <t>English, Damien.2015_002 Climate Action and Low Carbon Development Bill - Amendment 152 - Annual Targets</t>
  </si>
  <si>
    <t>Farrell, Alan.2015_002 Climate Action and Low Carbon Development Bill - Amendment 152 - Annual Targets</t>
  </si>
  <si>
    <t>Feighan, Frank.2015_002 Climate Action and Low Carbon Development Bill - Amendment 152 - Annual Targets</t>
  </si>
  <si>
    <t>Ferris, Anne.2015_002 Climate Action and Low Carbon Development Bill - Amendment 152 - Annual Targets</t>
  </si>
  <si>
    <t>Fitzmaurice, Michael.2015_002 Climate Action and Low Carbon Development Bill - Amendment 152 - Annual Targets</t>
  </si>
  <si>
    <t>Fitzpatrick, Peter.2015_002 Climate Action and Low Carbon Development Bill - Amendment 152 - Annual Targets</t>
  </si>
  <si>
    <t>Hannigan, Dominic.2015_002 Climate Action and Low Carbon Development Bill - Amendment 152 - Annual Targets</t>
  </si>
  <si>
    <t>Harrington, Noel.2015_002 Climate Action and Low Carbon Development Bill - Amendment 152 - Annual Targets</t>
  </si>
  <si>
    <t>Harris, Simon.2015_002 Climate Action and Low Carbon Development Bill - Amendment 152 - Annual Targets</t>
  </si>
  <si>
    <t>Humphreys, Heather.2015_002 Climate Action and Low Carbon Development Bill - Amendment 152 - Annual Targets</t>
  </si>
  <si>
    <t>Keating, Derek.2015_002 Climate Action and Low Carbon Development Bill - Amendment 152 - Annual Targets</t>
  </si>
  <si>
    <t>Kehoe, Paul.2015_002 Climate Action and Low Carbon Development Bill - Amendment 152 - Annual Targets</t>
  </si>
  <si>
    <t>Kenny, Sean.2015_002 Climate Action and Low Carbon Development Bill - Amendment 152 - Annual Targets</t>
  </si>
  <si>
    <t>Kyne, Sean.2015_002 Climate Action and Low Carbon Development Bill - Amendment 152 - Annual Targets</t>
  </si>
  <si>
    <t>Lawlor, Anthony.2015_002 Climate Action and Low Carbon Development Bill - Amendment 152 - Annual Targets</t>
  </si>
  <si>
    <t>Lynch, Kathleen.2015_002 Climate Action and Low Carbon Development Bill - Amendment 152 - Annual Targets</t>
  </si>
  <si>
    <t>Lyons, John.2015_002 Climate Action and Low Carbon Development Bill - Amendment 152 - Annual Targets</t>
  </si>
  <si>
    <t>McEntee, Helen.2015_002 Climate Action and Low Carbon Development Bill - Amendment 152 - Annual Targets</t>
  </si>
  <si>
    <t>McGinley, Dinny.2015_002 Climate Action and Low Carbon Development Bill - Amendment 152 - Annual Targets</t>
  </si>
  <si>
    <t>McGrath, Mattie.2015_002 Climate Action and Low Carbon Development Bill - Amendment 152 - Annual Targets</t>
  </si>
  <si>
    <t>McLoughlin, Tony.2015_002 Climate Action and Low Carbon Development Bill - Amendment 152 - Annual Targets</t>
  </si>
  <si>
    <t>McNamara, Michael.2015_002 Climate Action and Low Carbon Development Bill - Amendment 152 - Annual Targets</t>
  </si>
  <si>
    <t>Mitchell O'Connor, Mary.2015_002 Climate Action and Low Carbon Development Bill - Amendment 152 - Annual Targets</t>
  </si>
  <si>
    <t>Mulherin, Michelle.2015_002 Climate Action and Low Carbon Development Bill - Amendment 152 - Annual Targets</t>
  </si>
  <si>
    <t>Murphy, Eoghan.2015_002 Climate Action and Low Carbon Development Bill - Amendment 152 - Annual Targets</t>
  </si>
  <si>
    <t>Naughten, Denis.2015_002 Climate Action and Low Carbon Development Bill - Amendment 152 - Annual Targets</t>
  </si>
  <si>
    <t>Nolan, Derek.2015_002 Climate Action and Low Carbon Development Bill - Amendment 152 - Annual Targets</t>
  </si>
  <si>
    <t>O'Donovan, Patrick.2015_002 Climate Action and Low Carbon Development Bill - Amendment 152 - Annual Targets</t>
  </si>
  <si>
    <t>O'Dowd, Fergus.2015_002 Climate Action and Low Carbon Development Bill - Amendment 152 - Annual Targets</t>
  </si>
  <si>
    <t>O'Mahony, John.2015_002 Climate Action and Low Carbon Development Bill - Amendment 152 - Annual Targets</t>
  </si>
  <si>
    <t>O'Reilly, Joe.</t>
  </si>
  <si>
    <t>O'Reilly, Joe.2015_002 Climate Action and Low Carbon Development Bill - Amendment 152 - Annual Targets</t>
  </si>
  <si>
    <t>Penrose, Willie.2015_002 Climate Action and Low Carbon Development Bill - Amendment 152 - Annual Targets</t>
  </si>
  <si>
    <t>Perry, John.2015_002 Climate Action and Low Carbon Development Bill - Amendment 152 - Annual Targets</t>
  </si>
  <si>
    <t>Rabbitte, Pat.2015_002 Climate Action and Low Carbon Development Bill - Amendment 152 - Annual Targets</t>
  </si>
  <si>
    <t>Ryan, Brendan.2015_002 Climate Action and Low Carbon Development Bill - Amendment 152 - Annual Targets</t>
  </si>
  <si>
    <t>Shatter, Alan.2015_002 Climate Action and Low Carbon Development Bill - Amendment 152 - Annual Targets</t>
  </si>
  <si>
    <t>Stagg, Emmet.2015_002 Climate Action and Low Carbon Development Bill - Amendment 152 - Annual Targets</t>
  </si>
  <si>
    <t>Stanton, David.2015_002 Climate Action and Low Carbon Development Bill - Amendment 152 - Annual Targets</t>
  </si>
  <si>
    <t>Twomey, Liam.2015_002 Climate Action and Low Carbon Development Bill - Amendment 152 - Annual Targets</t>
  </si>
  <si>
    <t>Varadkar, Leo.2015_002 Climate Action and Low Carbon Development Bill - Amendment 152 - Annual Targets</t>
  </si>
  <si>
    <t>Wall, Jack.2015_002 Climate Action and Low Carbon Development Bill - Amendment 152 - Annual Targets</t>
  </si>
  <si>
    <t>O Cuiv, Eamon.</t>
  </si>
  <si>
    <t>10 March 2016 - present</t>
  </si>
  <si>
    <t>9 March 2011 - 3 Feb 2016</t>
  </si>
  <si>
    <t>2002 - 2007</t>
  </si>
  <si>
    <t>PartyElected</t>
  </si>
  <si>
    <t>Party Elected</t>
  </si>
  <si>
    <t>1st dail</t>
  </si>
  <si>
    <t>2nd dail</t>
  </si>
  <si>
    <t>3rd dail</t>
  </si>
  <si>
    <t>test</t>
  </si>
  <si>
    <t>Dublin South-Central</t>
  </si>
  <si>
    <t>Louth</t>
  </si>
  <si>
    <t>Ahern, Bertie.</t>
  </si>
  <si>
    <t>Dublin Central</t>
  </si>
  <si>
    <t>Cork North-West</t>
  </si>
  <si>
    <t>Carlow-Kilkenny</t>
  </si>
  <si>
    <t>Galway East</t>
  </si>
  <si>
    <t>Dublin Fingal</t>
  </si>
  <si>
    <t>Longford-Westmeath</t>
  </si>
  <si>
    <t>Labour</t>
  </si>
  <si>
    <t>Dun Laoghaire</t>
  </si>
  <si>
    <t>Dublin Mid-West</t>
  </si>
  <si>
    <t>Cork East</t>
  </si>
  <si>
    <t>Longford-Roscommon</t>
  </si>
  <si>
    <t>People Before Profit Alliance</t>
  </si>
  <si>
    <t>Offaly</t>
  </si>
  <si>
    <t>Clare</t>
  </si>
  <si>
    <t>Cork South-West</t>
  </si>
  <si>
    <t>Kildare North</t>
  </si>
  <si>
    <t>Dublin North-East</t>
  </si>
  <si>
    <t>Kerry</t>
  </si>
  <si>
    <t>Dublin North-Central</t>
  </si>
  <si>
    <t>Ahern, Dermot.</t>
  </si>
  <si>
    <t>Dublin West</t>
  </si>
  <si>
    <t>Cavan-Monaghan</t>
  </si>
  <si>
    <t>Meath West</t>
  </si>
  <si>
    <t>Kerry North</t>
  </si>
  <si>
    <t>Cork South-Central</t>
  </si>
  <si>
    <t>Dublin South-East</t>
  </si>
  <si>
    <t>Laois</t>
  </si>
  <si>
    <t>Mayo</t>
  </si>
  <si>
    <t>McManus, Liz.</t>
  </si>
  <si>
    <t>Dublin South</t>
  </si>
  <si>
    <t>Dublin Rathdown</t>
  </si>
  <si>
    <t>Tipperary South</t>
  </si>
  <si>
    <t>Ahern, Michael.</t>
  </si>
  <si>
    <t>Galway West</t>
  </si>
  <si>
    <t>Independents 4 change</t>
  </si>
  <si>
    <t>Limerick</t>
  </si>
  <si>
    <t>Dublin North-West</t>
  </si>
  <si>
    <t>Collins, Aine.</t>
  </si>
  <si>
    <t>Dempsey, Noel.</t>
  </si>
  <si>
    <t>Meath</t>
  </si>
  <si>
    <t>Progressive Democrats</t>
  </si>
  <si>
    <t>Donegal</t>
  </si>
  <si>
    <t>Sligo-North Leitrim</t>
  </si>
  <si>
    <t>Mitchell, Gay.</t>
  </si>
  <si>
    <t>Dublin South-West</t>
  </si>
  <si>
    <t>O'Flynn, Noel.</t>
  </si>
  <si>
    <t>Cork North-Central</t>
  </si>
  <si>
    <t>Ryan, Eoin.</t>
  </si>
  <si>
    <t>Dublin North</t>
  </si>
  <si>
    <t>Solidarity</t>
  </si>
  <si>
    <t>Ahern, Noel.</t>
  </si>
  <si>
    <t>Laois-Offaly</t>
  </si>
  <si>
    <t>Gregory, Tony.</t>
  </si>
  <si>
    <t>Roscommon-Galway</t>
  </si>
  <si>
    <t>Dublin Bay North</t>
  </si>
  <si>
    <t>Renua Ireland</t>
  </si>
  <si>
    <t>O'Hanlon, Rory.</t>
  </si>
  <si>
    <t>De Valera, Sile.</t>
  </si>
  <si>
    <t>Dublin Bay South</t>
  </si>
  <si>
    <t>Westmeath</t>
  </si>
  <si>
    <t>Sligo-Leitrim</t>
  </si>
  <si>
    <t>Kerry North-West Limerick</t>
  </si>
  <si>
    <t>Donegal South-West</t>
  </si>
  <si>
    <t>Meath East</t>
  </si>
  <si>
    <t>O Caolain, Caoimhghin.</t>
  </si>
  <si>
    <t>Kildare South</t>
  </si>
  <si>
    <t>Limerick West</t>
  </si>
  <si>
    <t>Devins, Jimmy.</t>
  </si>
  <si>
    <t>Harkin, Marian.</t>
  </si>
  <si>
    <t>Morgan, Arthur.</t>
  </si>
  <si>
    <t>Roscommon-South Leitrim</t>
  </si>
  <si>
    <t>O'Keeffe, Jim.</t>
  </si>
  <si>
    <t>Limerick City</t>
  </si>
  <si>
    <t>Harney, Mary.</t>
  </si>
  <si>
    <t>Kerry South</t>
  </si>
  <si>
    <t>Gilmore, Eamon.</t>
  </si>
  <si>
    <t>O Fearghail, Sean.</t>
  </si>
  <si>
    <t>Aylward, Liam.</t>
  </si>
  <si>
    <t>Tipperary North</t>
  </si>
  <si>
    <t>O'Malley, Fiona.</t>
  </si>
  <si>
    <t>Workers and Unemployed Action Group South-Tipperary</t>
  </si>
  <si>
    <t>Blaney, Niall.</t>
  </si>
  <si>
    <t>Donegal North-East</t>
  </si>
  <si>
    <t>Socialist Party</t>
  </si>
  <si>
    <t>O'Malley, Tim.</t>
  </si>
  <si>
    <t>Limerick East</t>
  </si>
  <si>
    <t>Enright, Olwyn.</t>
  </si>
  <si>
    <t>Fahey, Frank.</t>
  </si>
  <si>
    <t>Healy-Rae, Jackie.</t>
  </si>
  <si>
    <t>Maloney, Eamonn.</t>
  </si>
  <si>
    <t>McCreevy, Charlie.</t>
  </si>
  <si>
    <t>McDaid, James.</t>
  </si>
  <si>
    <t>Limerick County</t>
  </si>
  <si>
    <t>Gallagher, Pat the Cope.</t>
  </si>
  <si>
    <t>Flynn, Beverley.</t>
  </si>
  <si>
    <t>McEntee, Shane.</t>
  </si>
  <si>
    <t>Fox, Mildred.</t>
  </si>
  <si>
    <t>Power, Sean.</t>
  </si>
  <si>
    <t>Bruton, John.</t>
  </si>
  <si>
    <t>McGrath, Paul.</t>
  </si>
  <si>
    <t>O'Donnell, Liz.</t>
  </si>
  <si>
    <t>Glennon, Jim.</t>
  </si>
  <si>
    <t>Bill name</t>
  </si>
  <si>
    <t>Climate Vote</t>
  </si>
  <si>
    <t>Value per vote</t>
  </si>
  <si>
    <t>Dail</t>
  </si>
  <si>
    <t>ü</t>
  </si>
  <si>
    <t>°</t>
  </si>
  <si>
    <t>no</t>
  </si>
  <si>
    <t>Election 2020 Candidates</t>
  </si>
  <si>
    <t>Constituency Concatenate</t>
  </si>
  <si>
    <t>All Names from Votes, 3 Dails and Election Candidates 2020</t>
  </si>
  <si>
    <t>Filter</t>
  </si>
  <si>
    <t>UNUSED 30th DAIL14 June 2007 _ 1 February 2011</t>
  </si>
  <si>
    <t>No. of Seats</t>
  </si>
  <si>
    <t>No. of Candidates</t>
  </si>
  <si>
    <t>Google sheets</t>
  </si>
  <si>
    <t>All</t>
  </si>
  <si>
    <t>Carlow_Kilkenny</t>
  </si>
  <si>
    <t>Cavan_Monaghan</t>
  </si>
  <si>
    <t>Cork_East</t>
  </si>
  <si>
    <t>Cork_North_Central</t>
  </si>
  <si>
    <t>Cork_North_West</t>
  </si>
  <si>
    <t>Cork_South_West</t>
  </si>
  <si>
    <t>Dublin_Bay_North</t>
  </si>
  <si>
    <t>Dublin_Bay_South</t>
  </si>
  <si>
    <t>Dublin_Central</t>
  </si>
  <si>
    <t>Dublin_Fingal</t>
  </si>
  <si>
    <t>Dublin_Mid_West</t>
  </si>
  <si>
    <t>Dublin_North_West</t>
  </si>
  <si>
    <t>Dublin_Rathdown</t>
  </si>
  <si>
    <t>Dublin_South_Central</t>
  </si>
  <si>
    <t>Dublin_South_West</t>
  </si>
  <si>
    <t>Dublin_West</t>
  </si>
  <si>
    <t>Dun_Laoghaire</t>
  </si>
  <si>
    <t>Galway_East</t>
  </si>
  <si>
    <t>Galway_West</t>
  </si>
  <si>
    <t>Kildare_North</t>
  </si>
  <si>
    <t>Laois_Offaly</t>
  </si>
  <si>
    <t>Limerick_City</t>
  </si>
  <si>
    <t>Limerick_County</t>
  </si>
  <si>
    <t>Longford_Westmeath</t>
  </si>
  <si>
    <t>Meath_East</t>
  </si>
  <si>
    <t>Meath_West</t>
  </si>
  <si>
    <t>Roscommon_Galway</t>
  </si>
  <si>
    <t>Sligo_Leitrim</t>
  </si>
  <si>
    <t>_</t>
  </si>
  <si>
    <t>Ainms</t>
  </si>
  <si>
    <t xml:space="preserve"> Select _</t>
  </si>
  <si>
    <t>Please_Select</t>
  </si>
  <si>
    <t>Carlow–Kilkenny</t>
  </si>
  <si>
    <t>(5 seats)</t>
  </si>
  <si>
    <t>Clifford_Lee, Lorraine.</t>
  </si>
  <si>
    <t>Conway_Walsh, Rose.</t>
  </si>
  <si>
    <t>(4 seats)</t>
  </si>
  <si>
    <t>White, Mary.</t>
  </si>
  <si>
    <t>Conlon, Margaret.</t>
  </si>
  <si>
    <t>Cavan–Monaghan</t>
  </si>
  <si>
    <t>(3 seats)</t>
  </si>
  <si>
    <t>Healy_Rae, Danny.</t>
  </si>
  <si>
    <t>Healy_Rae, Michael.</t>
  </si>
  <si>
    <t>McNally, Anne_Marie.</t>
  </si>
  <si>
    <t>Ceann Comhairle</t>
  </si>
  <si>
    <t>Cork North_Central</t>
  </si>
  <si>
    <t>Cork North_West</t>
  </si>
  <si>
    <t>Clune, Deirdre.</t>
  </si>
  <si>
    <t>Cork South_Central</t>
  </si>
  <si>
    <t>Cork South_West</t>
  </si>
  <si>
    <t>O'Sullivan, Christy.</t>
  </si>
  <si>
    <t>Sheehan, P.J.</t>
  </si>
  <si>
    <t>Donegal North_East</t>
  </si>
  <si>
    <t>McDaid, Jim.</t>
  </si>
  <si>
    <t>Donegal South_West</t>
  </si>
  <si>
    <t>Brady, Cyprian.</t>
  </si>
  <si>
    <t>Dublin Mid_West</t>
  </si>
  <si>
    <t>Kennedy, Michael.</t>
  </si>
  <si>
    <t>Dublin North_Central</t>
  </si>
  <si>
    <t>Dublin North_East</t>
  </si>
  <si>
    <t>Dublin North_West</t>
  </si>
  <si>
    <t>Dublin South_Central</t>
  </si>
  <si>
    <t>Dublin South_East</t>
  </si>
  <si>
    <t>Hayes, Brian.</t>
  </si>
  <si>
    <t>Dublin South_West</t>
  </si>
  <si>
    <t>Burke, Ulick.</t>
  </si>
  <si>
    <t>Sheahan, Tom.</t>
  </si>
  <si>
    <t>Healy_Rae, Jackie.</t>
  </si>
  <si>
    <t>Brady, aine.</t>
  </si>
  <si>
    <t>Fitzpatrick, Michael.</t>
  </si>
  <si>
    <t>Laois–Offaly</t>
  </si>
  <si>
    <t>Longford–Westmeath</t>
  </si>
  <si>
    <t>O'Rourke, Mary.</t>
  </si>
  <si>
    <t>Roscommon–South Leitrim</t>
  </si>
  <si>
    <t>Sligo–North Leitrim</t>
  </si>
  <si>
    <t>Mansergh, Martin.</t>
  </si>
  <si>
    <t>Kenneally, Brendan.</t>
  </si>
  <si>
    <t>Connick, Sean.</t>
  </si>
  <si>
    <t>Behan, Joe.</t>
  </si>
  <si>
    <t>Van Der Spek, Liam.</t>
  </si>
  <si>
    <t>Moynihan_Cronin, Breeda.</t>
  </si>
  <si>
    <t>O'Laoghaire, Donnchadh Uinseann.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</si>
</sst>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sz val="11.0"/>
      <color theme="1"/>
      <name val="Arial"/>
    </font>
    <font>
      <b/>
      <sz val="11.0"/>
      <color theme="1"/>
      <name val="Calibri"/>
    </font>
    <font>
      <b/>
      <sz val="10.0"/>
      <color rgb="FFFFFFFF"/>
      <name val="Arial"/>
    </font>
    <font>
      <sz val="11.0"/>
      <color theme="1"/>
      <name val="Calibri"/>
    </font>
    <font>
      <b/>
      <sz val="10.0"/>
      <color theme="1"/>
      <name val="Arial"/>
    </font>
    <font>
      <sz val="8.0"/>
      <color rgb="FF444444"/>
      <name val="Inherit"/>
    </font>
    <font>
      <b/>
      <sz val="8.0"/>
      <color theme="1"/>
      <name val="Arial"/>
    </font>
    <font>
      <sz val="10.0"/>
      <color theme="1"/>
      <name val="Arial"/>
    </font>
    <font>
      <color theme="1"/>
      <name val="Calibri"/>
    </font>
    <font>
      <b/>
      <sz val="11.0"/>
      <color theme="0"/>
      <name val="Calibri"/>
    </font>
    <font>
      <sz val="11.0"/>
      <color rgb="FF000000"/>
      <name val="Calibri"/>
    </font>
    <font>
      <b/>
      <sz val="12.0"/>
      <color rgb="FF121212"/>
      <name val="Georgia"/>
    </font>
    <font>
      <b/>
      <sz val="9.0"/>
      <color rgb="FF333333"/>
      <name val="Georgia"/>
    </font>
    <font>
      <sz val="10.0"/>
      <color theme="0"/>
      <name val="Calibri"/>
    </font>
    <font>
      <sz val="9.0"/>
      <color rgb="FF121212"/>
      <name val="Georgia"/>
    </font>
    <font>
      <sz val="9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8.0"/>
      <color rgb="FF121212"/>
      <name val="Arial"/>
    </font>
    <font>
      <sz val="11.0"/>
      <color rgb="FF121212"/>
      <name val="Arial"/>
    </font>
    <font>
      <b/>
      <sz val="24.0"/>
      <color theme="1"/>
      <name val="Calibri"/>
    </font>
    <font/>
    <font>
      <sz val="8.0"/>
      <color rgb="FF121212"/>
      <name val="Arial"/>
    </font>
    <font>
      <sz val="8.0"/>
      <color theme="1"/>
      <name val="Calibri"/>
    </font>
    <font>
      <b/>
      <sz val="9.0"/>
      <color rgb="FF121212"/>
      <name val="Georgia"/>
    </font>
    <font>
      <sz val="8.0"/>
      <color theme="1"/>
      <name val="Arial"/>
    </font>
    <font>
      <sz val="14.0"/>
      <color theme="1"/>
      <name val="Noto Sans Symbols"/>
    </font>
    <font>
      <sz val="14.0"/>
      <color theme="1"/>
      <name val="Calibri"/>
    </font>
    <font>
      <b/>
      <color theme="1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AAD09C"/>
        <bgColor rgb="FFAAD09C"/>
      </patternFill>
    </fill>
    <fill>
      <patternFill patternType="solid">
        <fgColor theme="1"/>
        <bgColor theme="1"/>
      </patternFill>
    </fill>
    <fill>
      <patternFill patternType="solid">
        <fgColor rgb="FFD0E0E3"/>
        <bgColor rgb="FFD0E0E3"/>
      </patternFill>
    </fill>
    <fill>
      <patternFill patternType="solid">
        <fgColor rgb="FF95BAC1"/>
        <bgColor rgb="FF95BAC1"/>
      </patternFill>
    </fill>
    <fill>
      <patternFill patternType="solid">
        <fgColor theme="0"/>
        <bgColor theme="0"/>
      </patternFill>
    </fill>
    <fill>
      <patternFill patternType="solid">
        <fgColor rgb="FF9E8CC6"/>
        <bgColor rgb="FF9E8CC6"/>
      </patternFill>
    </fill>
    <fill>
      <patternFill patternType="solid">
        <fgColor rgb="FF002060"/>
        <bgColor rgb="FF002060"/>
      </patternFill>
    </fill>
    <fill>
      <patternFill patternType="solid">
        <fgColor rgb="FF9CC2E5"/>
        <bgColor rgb="FF9CC2E5"/>
      </patternFill>
    </fill>
    <fill>
      <patternFill patternType="solid">
        <fgColor rgb="FFE9E9E9"/>
        <bgColor rgb="FFE9E9E9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32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CCCCCC"/>
      </left>
      <right style="medium">
        <color rgb="FFCCCCCC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left/>
      <top/>
      <bottom/>
    </border>
    <border>
      <right/>
      <top style="thin">
        <color rgb="FF000000"/>
      </top>
      <bottom/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top/>
      <bottom/>
    </border>
    <border>
      <right/>
      <top/>
      <bottom/>
    </border>
    <border>
      <left/>
      <right style="medium">
        <color rgb="FFAAAAAA"/>
      </right>
      <top style="medium">
        <color rgb="FFAAAAAA"/>
      </top>
      <bottom style="thin">
        <color rgb="FF000000"/>
      </bottom>
    </border>
    <border>
      <left style="medium">
        <color rgb="FFAAAAAA"/>
      </left>
      <right style="thin">
        <color rgb="FF000000"/>
      </right>
      <top style="medium">
        <color rgb="FFAAAAAA"/>
      </top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shrinkToFit="0" wrapText="1"/>
    </xf>
    <xf borderId="2" fillId="3" fontId="3" numFmtId="0" xfId="0" applyBorder="1" applyFill="1" applyFont="1"/>
    <xf borderId="3" fillId="2" fontId="2" numFmtId="0" xfId="0" applyAlignment="1" applyBorder="1" applyFont="1">
      <alignment shrinkToFit="0" wrapText="1"/>
    </xf>
    <xf borderId="4" fillId="3" fontId="3" numFmtId="0" xfId="0" applyBorder="1" applyFont="1"/>
    <xf borderId="0" fillId="0" fontId="1" numFmtId="0" xfId="0" applyAlignment="1" applyFont="1">
      <alignment horizontal="center" vertical="center"/>
    </xf>
    <xf borderId="1" fillId="4" fontId="4" numFmtId="0" xfId="0" applyAlignment="1" applyBorder="1" applyFill="1" applyFont="1">
      <alignment horizontal="center" shrinkToFit="0" vertical="center" wrapText="1"/>
    </xf>
    <xf borderId="4" fillId="3" fontId="3" numFmtId="0" xfId="0" applyAlignment="1" applyBorder="1" applyFont="1">
      <alignment vertical="center"/>
    </xf>
    <xf borderId="0" fillId="0" fontId="5" numFmtId="0" xfId="0" applyAlignment="1" applyFont="1">
      <alignment horizontal="left" shrinkToFit="0" vertical="center" wrapText="1"/>
    </xf>
    <xf borderId="1" fillId="5" fontId="6" numFmtId="0" xfId="0" applyAlignment="1" applyBorder="1" applyFill="1" applyFont="1">
      <alignment horizontal="center" shrinkToFit="0" vertical="center" wrapText="1"/>
    </xf>
    <xf borderId="5" fillId="3" fontId="3" numFmtId="0" xfId="0" applyBorder="1" applyFont="1"/>
    <xf borderId="1" fillId="6" fontId="6" numFmtId="0" xfId="0" applyAlignment="1" applyBorder="1" applyFill="1" applyFont="1">
      <alignment horizontal="center" shrinkToFit="0" vertical="center" wrapText="1"/>
    </xf>
    <xf borderId="1" fillId="7" fontId="6" numFmtId="0" xfId="0" applyAlignment="1" applyBorder="1" applyFill="1" applyFont="1">
      <alignment horizontal="center" shrinkToFit="0" vertical="center" wrapText="1"/>
    </xf>
    <xf borderId="1" fillId="0" fontId="7" numFmtId="0" xfId="0" applyAlignment="1" applyBorder="1" applyFont="1">
      <alignment shrinkToFit="0" wrapText="1"/>
    </xf>
    <xf borderId="1" fillId="8" fontId="6" numFmtId="0" xfId="0" applyAlignment="1" applyBorder="1" applyFill="1" applyFont="1">
      <alignment horizontal="center" shrinkToFit="0" vertical="center" wrapText="1"/>
    </xf>
    <xf borderId="0" fillId="0" fontId="8" numFmtId="0" xfId="0" applyFont="1"/>
    <xf borderId="1" fillId="9" fontId="6" numFmtId="0" xfId="0" applyAlignment="1" applyBorder="1" applyFill="1" applyFont="1">
      <alignment horizontal="center" shrinkToFit="0" vertical="center" wrapText="1"/>
    </xf>
    <xf borderId="6" fillId="3" fontId="3" numFmtId="0" xfId="0" applyBorder="1" applyFont="1"/>
    <xf borderId="0" fillId="0" fontId="7" numFmtId="0" xfId="0" applyAlignment="1" applyFont="1">
      <alignment shrinkToFit="0" wrapText="1"/>
    </xf>
    <xf borderId="7" fillId="10" fontId="9" numFmtId="0" xfId="0" applyBorder="1" applyFill="1" applyFont="1"/>
    <xf borderId="1" fillId="11" fontId="6" numFmtId="0" xfId="0" applyAlignment="1" applyBorder="1" applyFill="1" applyFont="1">
      <alignment horizontal="center" shrinkToFit="0" vertical="center" wrapText="1"/>
    </xf>
    <xf borderId="1" fillId="0" fontId="7" numFmtId="0" xfId="0" applyAlignment="1" applyBorder="1" applyFont="1">
      <alignment readingOrder="0" shrinkToFit="0" wrapText="1"/>
    </xf>
    <xf borderId="8" fillId="3" fontId="3" numFmtId="0" xfId="0" applyBorder="1" applyFont="1"/>
    <xf borderId="1" fillId="12" fontId="6" numFmtId="0" xfId="0" applyAlignment="1" applyBorder="1" applyFill="1" applyFont="1">
      <alignment horizontal="center" shrinkToFit="0" vertical="center" wrapText="1"/>
    </xf>
    <xf borderId="2" fillId="13" fontId="3" numFmtId="0" xfId="0" applyBorder="1" applyFill="1" applyFont="1"/>
    <xf borderId="1" fillId="4" fontId="6" numFmtId="0" xfId="0" applyAlignment="1" applyBorder="1" applyFont="1">
      <alignment horizontal="center" shrinkToFit="0" vertical="center" wrapText="1"/>
    </xf>
    <xf borderId="4" fillId="13" fontId="3" numFmtId="0" xfId="0" applyAlignment="1" applyBorder="1" applyFont="1">
      <alignment vertical="center"/>
    </xf>
    <xf borderId="1" fillId="14" fontId="6" numFmtId="0" xfId="0" applyAlignment="1" applyBorder="1" applyFill="1" applyFont="1">
      <alignment horizontal="center" shrinkToFit="0" vertical="center" wrapText="1"/>
    </xf>
    <xf borderId="4" fillId="13" fontId="3" numFmtId="0" xfId="0" applyBorder="1" applyFont="1"/>
    <xf borderId="5" fillId="13" fontId="3" numFmtId="0" xfId="0" applyBorder="1" applyFont="1"/>
    <xf borderId="9" fillId="3" fontId="3" numFmtId="0" xfId="0" applyBorder="1" applyFont="1"/>
    <xf borderId="0" fillId="0" fontId="1" numFmtId="9" xfId="0" applyAlignment="1" applyFont="1" applyNumberFormat="1">
      <alignment horizontal="center" vertical="center"/>
    </xf>
    <xf borderId="7" fillId="13" fontId="10" numFmtId="0" xfId="0" applyAlignment="1" applyBorder="1" applyFont="1">
      <alignment readingOrder="0"/>
    </xf>
    <xf borderId="10" fillId="3" fontId="3" numFmtId="0" xfId="0" applyBorder="1" applyFont="1"/>
    <xf borderId="7" fillId="0" fontId="8" numFmtId="0" xfId="0" applyAlignment="1" applyBorder="1" applyFont="1">
      <alignment readingOrder="0"/>
    </xf>
    <xf borderId="0" fillId="0" fontId="3" numFmtId="0" xfId="0" applyAlignment="1" applyFont="1">
      <alignment horizontal="center" vertical="center"/>
    </xf>
    <xf borderId="11" fillId="3" fontId="3" numFmtId="0" xfId="0" applyBorder="1" applyFont="1"/>
    <xf borderId="6" fillId="13" fontId="3" numFmtId="0" xfId="0" applyBorder="1" applyFont="1"/>
    <xf borderId="8" fillId="13" fontId="11" numFmtId="0" xfId="0" applyAlignment="1" applyBorder="1" applyFont="1">
      <alignment vertical="center"/>
    </xf>
    <xf borderId="8" fillId="13" fontId="3" numFmtId="0" xfId="0" applyBorder="1" applyFont="1"/>
    <xf borderId="9" fillId="13" fontId="3" numFmtId="0" xfId="0" applyBorder="1" applyFont="1"/>
    <xf borderId="12" fillId="3" fontId="3" numFmtId="0" xfId="0" applyBorder="1" applyFont="1"/>
    <xf borderId="8" fillId="13" fontId="12" numFmtId="0" xfId="0" applyAlignment="1" applyBorder="1" applyFont="1">
      <alignment vertical="center"/>
    </xf>
    <xf borderId="13" fillId="10" fontId="9" numFmtId="0" xfId="0" applyAlignment="1" applyBorder="1" applyFont="1">
      <alignment shrinkToFit="0" wrapText="1"/>
    </xf>
    <xf borderId="5" fillId="10" fontId="9" numFmtId="0" xfId="0" applyAlignment="1" applyBorder="1" applyFont="1">
      <alignment horizontal="center" shrinkToFit="0" wrapText="1"/>
    </xf>
    <xf borderId="13" fillId="10" fontId="9" numFmtId="0" xfId="0" applyAlignment="1" applyBorder="1" applyFont="1">
      <alignment horizontal="center" shrinkToFit="0" vertical="center" wrapText="1"/>
    </xf>
    <xf borderId="14" fillId="10" fontId="13" numFmtId="0" xfId="0" applyAlignment="1" applyBorder="1" applyFont="1">
      <alignment horizontal="center" shrinkToFit="0" wrapText="1"/>
    </xf>
    <xf borderId="8" fillId="13" fontId="14" numFmtId="0" xfId="0" applyAlignment="1" applyBorder="1" applyFont="1">
      <alignment vertical="center"/>
    </xf>
    <xf borderId="8" fillId="13" fontId="15" numFmtId="0" xfId="0" applyBorder="1" applyFont="1"/>
    <xf borderId="8" fillId="13" fontId="16" numFmtId="0" xfId="0" applyAlignment="1" applyBorder="1" applyFont="1">
      <alignment horizontal="center" vertical="center"/>
    </xf>
    <xf borderId="13" fillId="13" fontId="3" numFmtId="0" xfId="0" applyAlignment="1" applyBorder="1" applyFont="1">
      <alignment vertical="center"/>
    </xf>
    <xf borderId="5" fillId="13" fontId="3" numFmtId="9" xfId="0" applyAlignment="1" applyBorder="1" applyFont="1" applyNumberFormat="1">
      <alignment horizontal="center" vertical="center"/>
    </xf>
    <xf borderId="5" fillId="13" fontId="1" numFmtId="9" xfId="0" applyAlignment="1" applyBorder="1" applyFont="1" applyNumberFormat="1">
      <alignment horizontal="center" vertical="center"/>
    </xf>
    <xf borderId="5" fillId="13" fontId="17" numFmtId="9" xfId="0" applyAlignment="1" applyBorder="1" applyFont="1" applyNumberFormat="1">
      <alignment horizontal="center" vertical="center"/>
    </xf>
    <xf borderId="8" fillId="3" fontId="3" numFmtId="0" xfId="0" applyAlignment="1" applyBorder="1" applyFont="1">
      <alignment vertical="center"/>
    </xf>
    <xf borderId="8" fillId="13" fontId="14" numFmtId="0" xfId="0" applyAlignment="1" applyBorder="1" applyFont="1">
      <alignment vertical="top"/>
    </xf>
    <xf borderId="8" fillId="13" fontId="15" numFmtId="0" xfId="0" applyAlignment="1" applyBorder="1" applyFont="1">
      <alignment vertical="top"/>
    </xf>
    <xf borderId="8" fillId="13" fontId="3" numFmtId="0" xfId="0" applyAlignment="1" applyBorder="1" applyFont="1">
      <alignment vertical="top"/>
    </xf>
    <xf borderId="8" fillId="13" fontId="16" numFmtId="0" xfId="0" applyAlignment="1" applyBorder="1" applyFont="1">
      <alignment horizontal="left" vertical="top"/>
    </xf>
    <xf borderId="8" fillId="13" fontId="16" numFmtId="0" xfId="0" applyAlignment="1" applyBorder="1" applyFont="1">
      <alignment horizontal="left"/>
    </xf>
    <xf borderId="15" fillId="13" fontId="3" numFmtId="0" xfId="0" applyAlignment="1" applyBorder="1" applyFont="1">
      <alignment vertical="center"/>
    </xf>
    <xf borderId="9" fillId="13" fontId="3" numFmtId="9" xfId="0" applyAlignment="1" applyBorder="1" applyFont="1" applyNumberFormat="1">
      <alignment horizontal="center" vertical="center"/>
    </xf>
    <xf borderId="9" fillId="13" fontId="1" numFmtId="9" xfId="0" applyAlignment="1" applyBorder="1" applyFont="1" applyNumberFormat="1">
      <alignment horizontal="center" vertical="center"/>
    </xf>
    <xf borderId="9" fillId="13" fontId="17" numFmtId="9" xfId="0" applyAlignment="1" applyBorder="1" applyFont="1" applyNumberFormat="1">
      <alignment horizontal="center" vertical="center"/>
    </xf>
    <xf borderId="8" fillId="13" fontId="18" numFmtId="0" xfId="0" applyBorder="1" applyFont="1"/>
    <xf borderId="8" fillId="13" fontId="18" numFmtId="0" xfId="0" applyAlignment="1" applyBorder="1" applyFont="1">
      <alignment horizontal="left"/>
    </xf>
    <xf borderId="8" fillId="13" fontId="19" numFmtId="0" xfId="0" applyAlignment="1" applyBorder="1" applyFont="1">
      <alignment horizontal="center" shrinkToFit="0" wrapText="1"/>
    </xf>
    <xf borderId="16" fillId="13" fontId="20" numFmtId="9" xfId="0" applyAlignment="1" applyBorder="1" applyFont="1" applyNumberFormat="1">
      <alignment horizontal="center" vertical="center"/>
    </xf>
    <xf borderId="17" fillId="0" fontId="21" numFmtId="0" xfId="0" applyBorder="1" applyFont="1"/>
    <xf borderId="18" fillId="0" fontId="21" numFmtId="0" xfId="0" applyBorder="1" applyFont="1"/>
    <xf borderId="8" fillId="13" fontId="20" numFmtId="9" xfId="0" applyAlignment="1" applyBorder="1" applyFont="1" applyNumberFormat="1">
      <alignment vertical="top"/>
    </xf>
    <xf borderId="19" fillId="0" fontId="21" numFmtId="0" xfId="0" applyBorder="1" applyFont="1"/>
    <xf borderId="20" fillId="0" fontId="21" numFmtId="0" xfId="0" applyBorder="1" applyFont="1"/>
    <xf borderId="21" fillId="0" fontId="21" numFmtId="0" xfId="0" applyBorder="1" applyFont="1"/>
    <xf borderId="22" fillId="0" fontId="21" numFmtId="0" xfId="0" applyBorder="1" applyFont="1"/>
    <xf borderId="23" fillId="0" fontId="21" numFmtId="0" xfId="0" applyBorder="1" applyFont="1"/>
    <xf borderId="8" fillId="13" fontId="20" numFmtId="9" xfId="0" applyAlignment="1" applyBorder="1" applyFont="1" applyNumberFormat="1">
      <alignment horizontal="left" vertical="center"/>
    </xf>
    <xf borderId="8" fillId="13" fontId="3" numFmtId="0" xfId="0" applyAlignment="1" applyBorder="1" applyFont="1">
      <alignment vertical="center"/>
    </xf>
    <xf borderId="8" fillId="13" fontId="22" numFmtId="0" xfId="0" applyAlignment="1" applyBorder="1" applyFont="1">
      <alignment horizontal="right" shrinkToFit="0" wrapText="1"/>
    </xf>
    <xf borderId="8" fillId="13" fontId="23" numFmtId="0" xfId="0" applyAlignment="1" applyBorder="1" applyFont="1">
      <alignment horizontal="left" vertical="center"/>
    </xf>
    <xf borderId="8" fillId="13" fontId="24" numFmtId="0" xfId="0" applyAlignment="1" applyBorder="1" applyFont="1">
      <alignment vertical="center"/>
    </xf>
    <xf borderId="8" fillId="13" fontId="22" numFmtId="0" xfId="0" applyAlignment="1" applyBorder="1" applyFont="1">
      <alignment horizontal="right" shrinkToFit="0" vertical="center" wrapText="1"/>
    </xf>
    <xf quotePrefix="1" borderId="8" fillId="13" fontId="22" numFmtId="0" xfId="0" applyAlignment="1" applyBorder="1" applyFont="1">
      <alignment horizontal="right" readingOrder="0" shrinkToFit="0" vertical="center" wrapText="1"/>
    </xf>
    <xf borderId="24" fillId="13" fontId="3" numFmtId="0" xfId="0" applyAlignment="1" applyBorder="1" applyFont="1">
      <alignment vertical="center"/>
    </xf>
    <xf borderId="25" fillId="13" fontId="3" numFmtId="9" xfId="0" applyAlignment="1" applyBorder="1" applyFont="1" applyNumberFormat="1">
      <alignment horizontal="center" vertical="center"/>
    </xf>
    <xf borderId="25" fillId="13" fontId="1" numFmtId="9" xfId="0" applyAlignment="1" applyBorder="1" applyFont="1" applyNumberFormat="1">
      <alignment horizontal="center" vertical="center"/>
    </xf>
    <xf borderId="25" fillId="13" fontId="17" numFmtId="9" xfId="0" applyAlignment="1" applyBorder="1" applyFont="1" applyNumberFormat="1">
      <alignment horizontal="center" vertical="center"/>
    </xf>
    <xf borderId="26" fillId="13" fontId="3" numFmtId="0" xfId="0" applyBorder="1" applyFont="1"/>
    <xf borderId="27" fillId="13" fontId="3" numFmtId="0" xfId="0" applyAlignment="1" applyBorder="1" applyFont="1">
      <alignment vertical="center"/>
    </xf>
    <xf borderId="27" fillId="13" fontId="3" numFmtId="0" xfId="0" applyBorder="1" applyFont="1"/>
    <xf borderId="25" fillId="13" fontId="3" numFmtId="0" xfId="0" applyBorder="1" applyFont="1"/>
    <xf borderId="26" fillId="3" fontId="3" numFmtId="0" xfId="0" applyBorder="1" applyFont="1"/>
    <xf borderId="27" fillId="3" fontId="3" numFmtId="0" xfId="0" applyBorder="1" applyFont="1"/>
    <xf borderId="25" fillId="3" fontId="3" numFmtId="0" xfId="0" applyBorder="1" applyFont="1"/>
    <xf borderId="0" fillId="0" fontId="3" numFmtId="0" xfId="0" applyAlignment="1" applyFont="1">
      <alignment vertical="center"/>
    </xf>
    <xf borderId="8" fillId="10" fontId="9" numFmtId="0" xfId="0" applyAlignment="1" applyBorder="1" applyFont="1">
      <alignment shrinkToFit="0" vertical="center" wrapText="1"/>
    </xf>
    <xf borderId="8" fillId="10" fontId="9" numFmtId="0" xfId="0" applyAlignment="1" applyBorder="1" applyFont="1">
      <alignment horizontal="center" shrinkToFit="0" vertical="center" wrapText="1"/>
    </xf>
    <xf borderId="0" fillId="0" fontId="8" numFmtId="0" xfId="0" applyFont="1"/>
    <xf borderId="0" fillId="0" fontId="3" numFmtId="0" xfId="0" applyAlignment="1" applyFont="1">
      <alignment horizontal="center"/>
    </xf>
    <xf borderId="0" fillId="0" fontId="3" numFmtId="9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1" fillId="0" fontId="7" numFmtId="0" xfId="0" applyAlignment="1" applyBorder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1" fillId="8" fontId="25" numFmtId="0" xfId="0" applyAlignment="1" applyBorder="1" applyFont="1">
      <alignment shrinkToFit="0" vertical="center" wrapText="1"/>
    </xf>
    <xf borderId="1" fillId="9" fontId="25" numFmtId="0" xfId="0" applyAlignment="1" applyBorder="1" applyFont="1">
      <alignment shrinkToFit="0" vertical="center" wrapText="1"/>
    </xf>
    <xf borderId="1" fillId="7" fontId="25" numFmtId="0" xfId="0" applyAlignment="1" applyBorder="1" applyFont="1">
      <alignment horizontal="center" shrinkToFit="0" vertical="center" wrapText="1"/>
    </xf>
    <xf borderId="1" fillId="11" fontId="25" numFmtId="0" xfId="0" applyAlignment="1" applyBorder="1" applyFont="1">
      <alignment shrinkToFit="0" vertical="center" wrapText="1"/>
    </xf>
    <xf borderId="1" fillId="12" fontId="25" numFmtId="0" xfId="0" applyAlignment="1" applyBorder="1" applyFont="1">
      <alignment shrinkToFit="0" vertical="center" wrapText="1"/>
    </xf>
    <xf borderId="1" fillId="4" fontId="25" numFmtId="0" xfId="0" applyAlignment="1" applyBorder="1" applyFont="1">
      <alignment shrinkToFit="0" vertical="center" wrapText="1"/>
    </xf>
    <xf borderId="1" fillId="14" fontId="25" numFmtId="0" xfId="0" applyAlignment="1" applyBorder="1" applyFont="1">
      <alignment shrinkToFit="0" vertical="center" wrapText="1"/>
    </xf>
    <xf borderId="1" fillId="6" fontId="25" numFmtId="0" xfId="0" applyAlignment="1" applyBorder="1" applyFont="1">
      <alignment horizontal="center" shrinkToFit="0" vertical="center" wrapText="1"/>
    </xf>
    <xf borderId="1" fillId="5" fontId="2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9" xfId="0" applyAlignment="1" applyFont="1" applyNumberFormat="1">
      <alignment shrinkToFit="0" vertical="center" wrapText="1"/>
    </xf>
    <xf borderId="0" fillId="0" fontId="3" numFmtId="9" xfId="0" applyAlignment="1" applyFont="1" applyNumberFormat="1">
      <alignment horizontal="center" vertical="center"/>
    </xf>
    <xf borderId="0" fillId="0" fontId="3" numFmtId="0" xfId="0" applyFont="1"/>
    <xf borderId="1" fillId="5" fontId="25" numFmtId="0" xfId="0" applyAlignment="1" applyBorder="1" applyFont="1">
      <alignment shrinkToFit="0" vertical="center" wrapText="1"/>
    </xf>
    <xf borderId="0" fillId="0" fontId="25" numFmtId="0" xfId="0" applyAlignment="1" applyFont="1">
      <alignment shrinkToFit="0" vertical="center" wrapText="1"/>
    </xf>
    <xf borderId="0" fillId="0" fontId="17" numFmtId="0" xfId="0" applyAlignment="1" applyFont="1">
      <alignment horizontal="center"/>
    </xf>
    <xf borderId="1" fillId="8" fontId="25" numFmtId="0" xfId="0" applyAlignment="1" applyBorder="1" applyFont="1">
      <alignment horizontal="center" shrinkToFit="0" vertical="center" wrapText="1"/>
    </xf>
    <xf borderId="1" fillId="9" fontId="25" numFmtId="0" xfId="0" applyAlignment="1" applyBorder="1" applyFont="1">
      <alignment horizontal="center" shrinkToFit="0" vertical="center" wrapText="1"/>
    </xf>
    <xf borderId="1" fillId="11" fontId="25" numFmtId="0" xfId="0" applyAlignment="1" applyBorder="1" applyFont="1">
      <alignment horizontal="center" shrinkToFit="0" vertical="center" wrapText="1"/>
    </xf>
    <xf borderId="1" fillId="12" fontId="25" numFmtId="0" xfId="0" applyAlignment="1" applyBorder="1" applyFont="1">
      <alignment horizontal="center" shrinkToFit="0" vertical="center" wrapText="1"/>
    </xf>
    <xf borderId="1" fillId="4" fontId="25" numFmtId="0" xfId="0" applyAlignment="1" applyBorder="1" applyFont="1">
      <alignment horizontal="center" shrinkToFit="0" vertical="center" wrapText="1"/>
    </xf>
    <xf borderId="1" fillId="14" fontId="25" numFmtId="0" xfId="0" applyAlignment="1" applyBorder="1" applyFont="1">
      <alignment horizontal="center" shrinkToFit="0" vertical="center" wrapText="1"/>
    </xf>
    <xf borderId="1" fillId="4" fontId="7" numFmtId="0" xfId="0" applyAlignment="1" applyBorder="1" applyFont="1">
      <alignment shrinkToFit="0" vertical="center" wrapText="1"/>
    </xf>
    <xf borderId="1" fillId="14" fontId="7" numFmtId="0" xfId="0" applyAlignment="1" applyBorder="1" applyFont="1">
      <alignment shrinkToFit="0" vertical="center" wrapText="1"/>
    </xf>
    <xf borderId="1" fillId="6" fontId="25" numFmtId="0" xfId="0" applyAlignment="1" applyBorder="1" applyFont="1">
      <alignment shrinkToFit="0" vertical="center" wrapText="1"/>
    </xf>
    <xf borderId="1" fillId="7" fontId="25" numFmtId="0" xfId="0" applyAlignment="1" applyBorder="1" applyFont="1">
      <alignment shrinkToFit="0" vertical="center" wrapText="1"/>
    </xf>
    <xf borderId="0" fillId="0" fontId="23" numFmtId="0" xfId="0" applyFont="1"/>
    <xf borderId="10" fillId="15" fontId="9" numFmtId="0" xfId="0" applyAlignment="1" applyBorder="1" applyFill="1" applyFont="1">
      <alignment horizontal="center"/>
    </xf>
    <xf borderId="28" fillId="0" fontId="21" numFmtId="0" xfId="0" applyBorder="1" applyFont="1"/>
    <xf borderId="29" fillId="0" fontId="21" numFmtId="0" xfId="0" applyBorder="1" applyFont="1"/>
    <xf borderId="10" fillId="16" fontId="1" numFmtId="0" xfId="0" applyAlignment="1" applyBorder="1" applyFill="1" applyFont="1">
      <alignment horizontal="center"/>
    </xf>
    <xf borderId="8" fillId="17" fontId="1" numFmtId="0" xfId="0" applyAlignment="1" applyBorder="1" applyFill="1" applyFont="1">
      <alignment horizontal="center" shrinkToFit="0" vertical="center" wrapText="1"/>
    </xf>
    <xf borderId="0" fillId="0" fontId="1" numFmtId="0" xfId="0" applyFont="1"/>
    <xf borderId="30" fillId="17" fontId="1" numFmtId="0" xfId="0" applyAlignment="1" applyBorder="1" applyFont="1">
      <alignment horizontal="center" shrinkToFit="0" vertical="center" wrapText="1"/>
    </xf>
    <xf borderId="31" fillId="17" fontId="1" numFmtId="0" xfId="0" applyAlignment="1" applyBorder="1" applyFont="1">
      <alignment horizontal="center" shrinkToFit="0" vertical="center" wrapText="1"/>
    </xf>
    <xf borderId="1" fillId="5" fontId="7" numFmtId="0" xfId="0" applyAlignment="1" applyBorder="1" applyFont="1">
      <alignment shrinkToFit="0" vertical="center" wrapText="1"/>
    </xf>
    <xf borderId="0" fillId="0" fontId="26" numFmtId="0" xfId="0" applyFont="1"/>
    <xf borderId="0" fillId="0" fontId="27" numFmtId="0" xfId="0" applyFont="1"/>
    <xf borderId="1" fillId="6" fontId="7" numFmtId="0" xfId="0" applyAlignment="1" applyBorder="1" applyFont="1">
      <alignment shrinkToFit="0" vertical="center" wrapText="1"/>
    </xf>
    <xf borderId="1" fillId="7" fontId="7" numFmtId="0" xfId="0" applyAlignment="1" applyBorder="1" applyFont="1">
      <alignment shrinkToFit="0" vertical="center" wrapText="1"/>
    </xf>
    <xf borderId="1" fillId="8" fontId="7" numFmtId="0" xfId="0" applyAlignment="1" applyBorder="1" applyFont="1">
      <alignment shrinkToFit="0" vertical="center" wrapText="1"/>
    </xf>
    <xf borderId="1" fillId="9" fontId="7" numFmtId="0" xfId="0" applyAlignment="1" applyBorder="1" applyFont="1">
      <alignment shrinkToFit="0" vertical="center" wrapText="1"/>
    </xf>
    <xf borderId="1" fillId="11" fontId="7" numFmtId="0" xfId="0" applyAlignment="1" applyBorder="1" applyFont="1">
      <alignment shrinkToFit="0" vertical="center" wrapText="1"/>
    </xf>
    <xf borderId="1" fillId="12" fontId="7" numFmtId="0" xfId="0" applyAlignment="1" applyBorder="1" applyFont="1">
      <alignment shrinkToFit="0" vertical="center" wrapText="1"/>
    </xf>
    <xf borderId="8" fillId="18" fontId="3" numFmtId="0" xfId="0" applyBorder="1" applyFill="1" applyFont="1"/>
    <xf borderId="0" fillId="0" fontId="8" numFmtId="0" xfId="0" applyAlignment="1" applyFont="1">
      <alignment readingOrder="0"/>
    </xf>
    <xf borderId="0" fillId="0" fontId="28" numFmtId="0" xfId="0" applyAlignment="1" applyFont="1">
      <alignment readingOrder="0"/>
    </xf>
    <xf borderId="1" fillId="0" fontId="4" numFmtId="0" xfId="0" applyAlignment="1" applyBorder="1" applyFont="1">
      <alignment vertical="center"/>
    </xf>
    <xf quotePrefix="1" borderId="0" fillId="0" fontId="3" numFmtId="0" xfId="0" applyFont="1"/>
    <xf borderId="0" fillId="0" fontId="10" numFmtId="0" xfId="0" applyAlignment="1" applyFont="1">
      <alignment readingOrder="0"/>
    </xf>
    <xf borderId="0" fillId="0" fontId="3" numFmtId="9" xfId="0" applyAlignment="1" applyFont="1" applyNumberFormat="1">
      <alignment horizontal="left"/>
    </xf>
    <xf borderId="1" fillId="0" fontId="7" numFmtId="0" xfId="0" applyAlignment="1" applyBorder="1" applyFont="1">
      <alignment shrinkToFit="0" vertical="center" wrapText="1"/>
    </xf>
    <xf borderId="8" fillId="19" fontId="3" numFmtId="0" xfId="0" applyBorder="1" applyFill="1" applyFont="1"/>
  </cellXfs>
  <cellStyles count="1">
    <cellStyle xfId="0" name="Normal" builtinId="0"/>
  </cellStyles>
  <dxfs count="14">
    <dxf>
      <font/>
      <fill>
        <patternFill patternType="none"/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FF0000"/>
      </font>
      <fill>
        <patternFill patternType="none"/>
      </fill>
      <border/>
    </dxf>
    <dxf>
      <font>
        <color rgb="FF00B050"/>
      </font>
      <fill>
        <patternFill patternType="none"/>
      </fill>
      <border/>
    </dxf>
    <dxf>
      <font>
        <b/>
        <color rgb="FFFF0000"/>
      </font>
      <fill>
        <patternFill patternType="none"/>
      </fill>
      <border/>
    </dxf>
    <dxf>
      <font>
        <b/>
        <color rgb="FF00B050"/>
      </font>
      <fill>
        <patternFill patternType="none"/>
      </fill>
      <border/>
    </dxf>
    <dxf>
      <font/>
      <fill>
        <patternFill patternType="solid">
          <fgColor rgb="FFD0CECE"/>
          <bgColor rgb="FFD0CECE"/>
        </patternFill>
      </fill>
      <border>
        <top style="thin">
          <color rgb="FF000000"/>
        </top>
      </border>
    </dxf>
    <dxf>
      <font/>
      <fill>
        <patternFill patternType="solid">
          <fgColor rgb="FFD0CECE"/>
          <bgColor rgb="FFD0CECE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ECECEC"/>
          <bgColor rgb="FFECECEC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PartyScore-style">
      <tableStyleElement dxfId="11" type="headerRow"/>
      <tableStyleElement dxfId="12" type="firstRowStripe"/>
      <tableStyleElement dxfId="13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66675</xdr:colOff>
      <xdr:row>1</xdr:row>
      <xdr:rowOff>104775</xdr:rowOff>
    </xdr:from>
    <xdr:ext cx="485775" cy="695325"/>
    <xdr:pic>
      <xdr:nvPicPr>
        <xdr:cNvPr descr="Not Here Not Anywher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16" displayName="Table_1" id="1">
  <tableColumns count="4">
    <tableColumn name="Party" id="1"/>
    <tableColumn name="No. of candidates running in 2020" id="2"/>
    <tableColumn name="No. of candidates with a record" id="3"/>
    <tableColumn name="Party Score" id="4"/>
  </tableColumns>
  <tableStyleInfo name="PartyScor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7.75"/>
    <col customWidth="1" min="4" max="4" width="15.0"/>
    <col customWidth="1" min="5" max="5" width="6.25"/>
    <col customWidth="1" min="6" max="6" width="23.25"/>
    <col customWidth="1" min="7" max="7" width="22.88"/>
    <col customWidth="1" min="8" max="8" width="7.63"/>
    <col customWidth="1" min="9" max="9" width="9.63"/>
    <col customWidth="1" min="10" max="10" width="8.75"/>
    <col customWidth="1" min="11" max="26" width="7.63"/>
  </cols>
  <sheetData>
    <row r="1" ht="14.25" customHeight="1">
      <c r="A1" s="2" t="s">
        <v>1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4" t="s">
        <v>8</v>
      </c>
      <c r="H1" s="4" t="s">
        <v>9</v>
      </c>
      <c r="I1" s="4" t="s">
        <v>10</v>
      </c>
      <c r="K1" s="9"/>
    </row>
    <row r="2" ht="14.25" customHeight="1">
      <c r="A2" s="14" t="s">
        <v>16</v>
      </c>
      <c r="B2" s="14" t="s">
        <v>20</v>
      </c>
      <c r="C2" s="14" t="s">
        <v>21</v>
      </c>
      <c r="D2" s="14" t="s">
        <v>22</v>
      </c>
      <c r="E2" s="14" t="s">
        <v>23</v>
      </c>
      <c r="F2" s="14" t="s">
        <v>24</v>
      </c>
      <c r="G2" s="16" t="s">
        <v>25</v>
      </c>
      <c r="H2" s="16" t="str">
        <f>COUNTIF(#REF!,'2020 Candidates'!G2)</f>
        <v>#REF!</v>
      </c>
      <c r="I2" s="19" t="s">
        <v>12</v>
      </c>
      <c r="J2" s="9"/>
      <c r="K2" s="9"/>
    </row>
    <row r="3" ht="14.25" customHeight="1">
      <c r="A3" s="14" t="s">
        <v>16</v>
      </c>
      <c r="B3" s="14" t="s">
        <v>29</v>
      </c>
      <c r="C3" s="14" t="s">
        <v>30</v>
      </c>
      <c r="D3" s="14" t="s">
        <v>31</v>
      </c>
      <c r="E3" s="14" t="s">
        <v>23</v>
      </c>
      <c r="F3" s="14" t="s">
        <v>24</v>
      </c>
      <c r="G3" s="16" t="s">
        <v>32</v>
      </c>
      <c r="H3" s="16" t="str">
        <f>COUNTIF(#REF!,'2020 Candidates'!G3)</f>
        <v>#REF!</v>
      </c>
      <c r="I3" s="19" t="s">
        <v>12</v>
      </c>
      <c r="J3" s="9"/>
      <c r="K3" s="9"/>
    </row>
    <row r="4" ht="14.25" customHeight="1">
      <c r="A4" s="22" t="s">
        <v>33</v>
      </c>
      <c r="B4" s="14" t="s">
        <v>35</v>
      </c>
      <c r="C4" s="14" t="s">
        <v>36</v>
      </c>
      <c r="D4" s="14" t="s">
        <v>37</v>
      </c>
      <c r="E4" s="14" t="s">
        <v>38</v>
      </c>
      <c r="F4" s="14" t="s">
        <v>24</v>
      </c>
      <c r="G4" s="16" t="s">
        <v>39</v>
      </c>
      <c r="H4" s="16" t="str">
        <f>COUNTIF(#REF!,'2020 Candidates'!G4)</f>
        <v>#REF!</v>
      </c>
      <c r="I4" s="19" t="s">
        <v>40</v>
      </c>
      <c r="J4" s="9"/>
      <c r="K4" s="9"/>
    </row>
    <row r="5" ht="14.25" customHeight="1">
      <c r="A5" s="14" t="s">
        <v>41</v>
      </c>
      <c r="B5" s="14" t="s">
        <v>42</v>
      </c>
      <c r="C5" s="14" t="s">
        <v>44</v>
      </c>
      <c r="D5" s="14" t="s">
        <v>45</v>
      </c>
      <c r="E5" s="14" t="s">
        <v>38</v>
      </c>
      <c r="F5" s="14" t="s">
        <v>46</v>
      </c>
      <c r="G5" s="16" t="s">
        <v>47</v>
      </c>
      <c r="H5" s="16" t="str">
        <f>COUNTIF(#REF!,'2020 Candidates'!G5)</f>
        <v>#REF!</v>
      </c>
      <c r="I5" s="19" t="s">
        <v>40</v>
      </c>
      <c r="J5" s="9"/>
      <c r="K5" s="9"/>
    </row>
    <row r="6" ht="14.25" customHeight="1">
      <c r="A6" s="14" t="s">
        <v>16</v>
      </c>
      <c r="B6" s="14" t="s">
        <v>48</v>
      </c>
      <c r="C6" s="14" t="s">
        <v>49</v>
      </c>
      <c r="D6" s="14" t="s">
        <v>50</v>
      </c>
      <c r="E6" s="14" t="s">
        <v>23</v>
      </c>
      <c r="F6" s="14" t="s">
        <v>51</v>
      </c>
      <c r="G6" s="16" t="s">
        <v>52</v>
      </c>
      <c r="H6" s="16" t="str">
        <f>COUNTIF(#REF!,'2020 Candidates'!G6)</f>
        <v>#REF!</v>
      </c>
      <c r="I6" s="19" t="s">
        <v>12</v>
      </c>
      <c r="J6" s="9"/>
      <c r="K6" s="9"/>
    </row>
    <row r="7" ht="14.25" customHeight="1">
      <c r="A7" s="14" t="s">
        <v>56</v>
      </c>
      <c r="B7" s="14" t="s">
        <v>57</v>
      </c>
      <c r="C7" s="14" t="s">
        <v>58</v>
      </c>
      <c r="D7" s="14" t="s">
        <v>59</v>
      </c>
      <c r="E7" s="14" t="s">
        <v>60</v>
      </c>
      <c r="F7" s="14" t="s">
        <v>51</v>
      </c>
      <c r="G7" s="16" t="s">
        <v>61</v>
      </c>
      <c r="H7" s="16" t="str">
        <f>COUNTIF(#REF!,'2020 Candidates'!G7)</f>
        <v>#REF!</v>
      </c>
      <c r="I7" s="19" t="s">
        <v>40</v>
      </c>
      <c r="J7" s="9"/>
      <c r="K7" s="9"/>
    </row>
    <row r="8" ht="14.25" customHeight="1">
      <c r="A8" s="14" t="s">
        <v>16</v>
      </c>
      <c r="B8" s="14" t="s">
        <v>62</v>
      </c>
      <c r="C8" s="14" t="s">
        <v>63</v>
      </c>
      <c r="D8" s="14" t="s">
        <v>64</v>
      </c>
      <c r="E8" s="14" t="s">
        <v>23</v>
      </c>
      <c r="F8" s="14" t="s">
        <v>46</v>
      </c>
      <c r="G8" s="16" t="s">
        <v>65</v>
      </c>
      <c r="H8" s="16" t="str">
        <f>COUNTIF(#REF!,'2020 Candidates'!G8)</f>
        <v>#REF!</v>
      </c>
      <c r="I8" s="19" t="s">
        <v>12</v>
      </c>
      <c r="J8" s="9"/>
      <c r="K8" s="9"/>
    </row>
    <row r="9" ht="14.25" customHeight="1">
      <c r="A9" s="14" t="s">
        <v>67</v>
      </c>
      <c r="B9" s="14" t="s">
        <v>68</v>
      </c>
      <c r="C9" s="14" t="s">
        <v>69</v>
      </c>
      <c r="D9" s="14" t="s">
        <v>70</v>
      </c>
      <c r="E9" s="14" t="s">
        <v>38</v>
      </c>
      <c r="F9" s="14" t="s">
        <v>71</v>
      </c>
      <c r="G9" s="16" t="s">
        <v>72</v>
      </c>
      <c r="H9" s="16" t="str">
        <f>COUNTIF(#REF!,'2020 Candidates'!G9)</f>
        <v>#REF!</v>
      </c>
      <c r="I9" s="19" t="s">
        <v>40</v>
      </c>
      <c r="J9" s="9"/>
      <c r="K9" s="9"/>
    </row>
    <row r="10" ht="14.25" customHeight="1">
      <c r="A10" s="14" t="s">
        <v>73</v>
      </c>
      <c r="B10" s="14" t="s">
        <v>74</v>
      </c>
      <c r="C10" s="14" t="s">
        <v>75</v>
      </c>
      <c r="D10" s="14" t="s">
        <v>76</v>
      </c>
      <c r="E10" s="14" t="s">
        <v>38</v>
      </c>
      <c r="F10" s="14" t="s">
        <v>77</v>
      </c>
      <c r="G10" s="16" t="s">
        <v>78</v>
      </c>
      <c r="H10" s="16" t="str">
        <f>COUNTIF(#REF!,'2020 Candidates'!G10)</f>
        <v>#REF!</v>
      </c>
      <c r="I10" s="19" t="s">
        <v>40</v>
      </c>
      <c r="J10" s="9"/>
      <c r="K10" s="9"/>
    </row>
    <row r="11" ht="14.25" customHeight="1">
      <c r="A11" s="22" t="s">
        <v>79</v>
      </c>
      <c r="B11" s="14" t="s">
        <v>81</v>
      </c>
      <c r="C11" s="14" t="s">
        <v>82</v>
      </c>
      <c r="D11" s="14" t="s">
        <v>83</v>
      </c>
      <c r="E11" s="14"/>
      <c r="F11" s="14" t="s">
        <v>86</v>
      </c>
      <c r="G11" s="16" t="s">
        <v>87</v>
      </c>
      <c r="H11" s="16" t="str">
        <f>COUNTIF(#REF!,'2020 Candidates'!G11)</f>
        <v>#REF!</v>
      </c>
      <c r="I11" s="16" t="s">
        <v>40</v>
      </c>
      <c r="J11" s="9"/>
      <c r="K11" s="9"/>
      <c r="O11" s="9"/>
    </row>
    <row r="12" ht="14.25" customHeight="1">
      <c r="A12" s="14" t="s">
        <v>91</v>
      </c>
      <c r="B12" s="14" t="s">
        <v>93</v>
      </c>
      <c r="C12" s="14" t="s">
        <v>94</v>
      </c>
      <c r="D12" s="14" t="s">
        <v>95</v>
      </c>
      <c r="E12" s="14" t="s">
        <v>23</v>
      </c>
      <c r="F12" s="14" t="s">
        <v>24</v>
      </c>
      <c r="G12" s="16" t="s">
        <v>96</v>
      </c>
      <c r="H12" s="16" t="str">
        <f>COUNTIF(#REF!,'2020 Candidates'!G12)</f>
        <v>#REF!</v>
      </c>
      <c r="I12" s="19" t="s">
        <v>12</v>
      </c>
      <c r="J12" s="9"/>
      <c r="K12" s="9"/>
      <c r="O12" s="9"/>
    </row>
    <row r="13" ht="14.25" customHeight="1">
      <c r="A13" s="14" t="s">
        <v>97</v>
      </c>
      <c r="B13" s="14" t="s">
        <v>98</v>
      </c>
      <c r="C13" s="14" t="s">
        <v>99</v>
      </c>
      <c r="D13" s="14" t="s">
        <v>100</v>
      </c>
      <c r="E13" s="14"/>
      <c r="F13" s="14" t="s">
        <v>86</v>
      </c>
      <c r="G13" s="16" t="s">
        <v>101</v>
      </c>
      <c r="H13" s="16" t="str">
        <f>COUNTIF(#REF!,'2020 Candidates'!G13)</f>
        <v>#REF!</v>
      </c>
      <c r="I13" s="16" t="s">
        <v>40</v>
      </c>
      <c r="J13" s="9"/>
      <c r="K13" s="9"/>
      <c r="O13" s="9"/>
    </row>
    <row r="14" ht="14.25" customHeight="1">
      <c r="A14" s="14" t="s">
        <v>103</v>
      </c>
      <c r="B14" s="14" t="s">
        <v>104</v>
      </c>
      <c r="C14" s="14" t="s">
        <v>105</v>
      </c>
      <c r="D14" s="14" t="s">
        <v>100</v>
      </c>
      <c r="E14" s="14" t="s">
        <v>38</v>
      </c>
      <c r="F14" s="14" t="s">
        <v>51</v>
      </c>
      <c r="G14" s="16" t="s">
        <v>106</v>
      </c>
      <c r="H14" s="16" t="str">
        <f>COUNTIF(#REF!,'2020 Candidates'!G14)</f>
        <v>#REF!</v>
      </c>
      <c r="I14" s="19" t="s">
        <v>40</v>
      </c>
      <c r="J14" s="9"/>
      <c r="K14" s="9"/>
      <c r="O14" s="9"/>
    </row>
    <row r="15" ht="14.25" customHeight="1">
      <c r="A15" s="14" t="s">
        <v>91</v>
      </c>
      <c r="B15" s="14" t="s">
        <v>107</v>
      </c>
      <c r="C15" s="14" t="s">
        <v>108</v>
      </c>
      <c r="D15" s="14" t="s">
        <v>109</v>
      </c>
      <c r="E15" s="14" t="s">
        <v>23</v>
      </c>
      <c r="F15" s="14" t="s">
        <v>51</v>
      </c>
      <c r="G15" s="16" t="s">
        <v>110</v>
      </c>
      <c r="H15" s="16" t="str">
        <f>COUNTIF(#REF!,'2020 Candidates'!G15)</f>
        <v>#REF!</v>
      </c>
      <c r="I15" s="19" t="s">
        <v>12</v>
      </c>
      <c r="J15" s="9"/>
      <c r="K15" s="9"/>
      <c r="O15" s="9"/>
    </row>
    <row r="16" ht="14.25" customHeight="1">
      <c r="A16" s="14" t="s">
        <v>91</v>
      </c>
      <c r="B16" s="14" t="s">
        <v>111</v>
      </c>
      <c r="C16" s="14" t="s">
        <v>112</v>
      </c>
      <c r="D16" s="14" t="s">
        <v>113</v>
      </c>
      <c r="E16" s="14" t="s">
        <v>23</v>
      </c>
      <c r="F16" s="14" t="s">
        <v>51</v>
      </c>
      <c r="G16" s="16" t="s">
        <v>114</v>
      </c>
      <c r="H16" s="16" t="str">
        <f>COUNTIF(#REF!,'2020 Candidates'!G16)</f>
        <v>#REF!</v>
      </c>
      <c r="I16" s="19" t="s">
        <v>12</v>
      </c>
      <c r="J16" s="9"/>
      <c r="K16" s="9"/>
      <c r="O16" s="9"/>
    </row>
    <row r="17" ht="14.25" customHeight="1">
      <c r="A17" s="14" t="s">
        <v>116</v>
      </c>
      <c r="B17" s="14" t="s">
        <v>117</v>
      </c>
      <c r="C17" s="14" t="s">
        <v>118</v>
      </c>
      <c r="D17" s="14" t="s">
        <v>119</v>
      </c>
      <c r="E17" s="14"/>
      <c r="F17" s="14" t="s">
        <v>86</v>
      </c>
      <c r="G17" s="16" t="s">
        <v>120</v>
      </c>
      <c r="H17" s="16" t="str">
        <f>COUNTIF(#REF!,'2020 Candidates'!G17)</f>
        <v>#REF!</v>
      </c>
      <c r="I17" s="16" t="s">
        <v>40</v>
      </c>
      <c r="J17" s="9"/>
      <c r="K17" s="9"/>
      <c r="O17" s="9"/>
    </row>
    <row r="18" ht="14.25" customHeight="1">
      <c r="A18" s="22" t="s">
        <v>121</v>
      </c>
      <c r="B18" s="14" t="s">
        <v>122</v>
      </c>
      <c r="C18" s="14" t="s">
        <v>123</v>
      </c>
      <c r="D18" s="14" t="s">
        <v>124</v>
      </c>
      <c r="E18" s="14"/>
      <c r="F18" s="14" t="s">
        <v>86</v>
      </c>
      <c r="G18" s="16" t="s">
        <v>125</v>
      </c>
      <c r="H18" s="16" t="str">
        <f>COUNTIF(#REF!,'2020 Candidates'!G18)</f>
        <v>#REF!</v>
      </c>
      <c r="I18" s="16" t="s">
        <v>40</v>
      </c>
      <c r="J18" s="9"/>
      <c r="K18" s="9"/>
      <c r="O18" s="9"/>
    </row>
    <row r="19" ht="14.25" customHeight="1">
      <c r="A19" s="14" t="s">
        <v>126</v>
      </c>
      <c r="B19" s="14" t="s">
        <v>127</v>
      </c>
      <c r="C19" s="14" t="s">
        <v>128</v>
      </c>
      <c r="D19" s="14" t="s">
        <v>129</v>
      </c>
      <c r="E19" s="14"/>
      <c r="F19" s="14" t="s">
        <v>46</v>
      </c>
      <c r="G19" s="16" t="s">
        <v>130</v>
      </c>
      <c r="H19" s="16" t="str">
        <f>COUNTIF(#REF!,'2020 Candidates'!G19)</f>
        <v>#REF!</v>
      </c>
      <c r="I19" s="16" t="s">
        <v>40</v>
      </c>
      <c r="J19" s="9"/>
      <c r="K19" s="9"/>
      <c r="O19" s="9"/>
    </row>
    <row r="20" ht="14.25" customHeight="1">
      <c r="A20" s="22" t="s">
        <v>33</v>
      </c>
      <c r="B20" s="14" t="s">
        <v>131</v>
      </c>
      <c r="C20" s="14" t="s">
        <v>132</v>
      </c>
      <c r="D20" s="14" t="s">
        <v>129</v>
      </c>
      <c r="E20" s="14"/>
      <c r="F20" s="14" t="s">
        <v>46</v>
      </c>
      <c r="G20" s="16" t="s">
        <v>133</v>
      </c>
      <c r="H20" s="16" t="str">
        <f>COUNTIF(#REF!,'2020 Candidates'!G20)</f>
        <v>#REF!</v>
      </c>
      <c r="I20" s="16" t="s">
        <v>40</v>
      </c>
      <c r="J20" s="9"/>
      <c r="K20" s="9"/>
      <c r="O20" s="9"/>
    </row>
    <row r="21" ht="14.25" customHeight="1">
      <c r="A21" s="14" t="s">
        <v>134</v>
      </c>
      <c r="B21" s="14" t="s">
        <v>135</v>
      </c>
      <c r="C21" s="14" t="s">
        <v>136</v>
      </c>
      <c r="D21" s="14" t="s">
        <v>137</v>
      </c>
      <c r="E21" s="14" t="s">
        <v>60</v>
      </c>
      <c r="F21" s="14" t="s">
        <v>24</v>
      </c>
      <c r="G21" s="16" t="s">
        <v>138</v>
      </c>
      <c r="H21" s="16" t="str">
        <f>COUNTIF(#REF!,'2020 Candidates'!G21)</f>
        <v>#REF!</v>
      </c>
      <c r="I21" s="19" t="s">
        <v>40</v>
      </c>
      <c r="J21" s="9"/>
      <c r="K21" s="9"/>
      <c r="O21" s="9"/>
    </row>
    <row r="22" ht="14.25" customHeight="1">
      <c r="A22" s="14" t="s">
        <v>116</v>
      </c>
      <c r="B22" s="14" t="s">
        <v>139</v>
      </c>
      <c r="C22" s="14" t="s">
        <v>140</v>
      </c>
      <c r="D22" s="14" t="s">
        <v>137</v>
      </c>
      <c r="E22" s="14" t="s">
        <v>38</v>
      </c>
      <c r="F22" s="14" t="s">
        <v>141</v>
      </c>
      <c r="G22" s="16" t="s">
        <v>142</v>
      </c>
      <c r="H22" s="16" t="str">
        <f>COUNTIF(#REF!,'2020 Candidates'!G22)</f>
        <v>#REF!</v>
      </c>
      <c r="I22" s="19" t="s">
        <v>40</v>
      </c>
      <c r="J22" s="9"/>
      <c r="K22" s="9"/>
      <c r="O22" s="9"/>
    </row>
    <row r="23" ht="14.25" customHeight="1">
      <c r="A23" s="14" t="s">
        <v>143</v>
      </c>
      <c r="B23" s="14" t="s">
        <v>144</v>
      </c>
      <c r="C23" s="14" t="s">
        <v>145</v>
      </c>
      <c r="D23" s="14" t="s">
        <v>146</v>
      </c>
      <c r="E23" s="14" t="s">
        <v>60</v>
      </c>
      <c r="F23" s="14" t="s">
        <v>24</v>
      </c>
      <c r="G23" s="16" t="s">
        <v>147</v>
      </c>
      <c r="H23" s="16" t="str">
        <f>COUNTIF(#REF!,'2020 Candidates'!G23)</f>
        <v>#REF!</v>
      </c>
      <c r="I23" s="19" t="s">
        <v>40</v>
      </c>
      <c r="J23" s="9"/>
      <c r="K23" s="9"/>
      <c r="O23" s="9"/>
    </row>
    <row r="24" ht="14.25" customHeight="1">
      <c r="A24" s="14" t="s">
        <v>148</v>
      </c>
      <c r="B24" s="14" t="s">
        <v>149</v>
      </c>
      <c r="C24" s="14" t="s">
        <v>30</v>
      </c>
      <c r="D24" s="14" t="s">
        <v>83</v>
      </c>
      <c r="E24" s="14" t="s">
        <v>23</v>
      </c>
      <c r="F24" s="14" t="s">
        <v>24</v>
      </c>
      <c r="G24" s="16" t="s">
        <v>150</v>
      </c>
      <c r="H24" s="16" t="str">
        <f>COUNTIF(#REF!,'2020 Candidates'!G24)</f>
        <v>#REF!</v>
      </c>
      <c r="I24" s="19" t="s">
        <v>12</v>
      </c>
      <c r="J24" s="9"/>
      <c r="K24" s="9"/>
      <c r="O24" s="9"/>
    </row>
    <row r="25" ht="14.25" customHeight="1">
      <c r="A25" s="14" t="s">
        <v>148</v>
      </c>
      <c r="B25" s="14" t="s">
        <v>151</v>
      </c>
      <c r="C25" s="14" t="s">
        <v>152</v>
      </c>
      <c r="D25" s="14" t="s">
        <v>153</v>
      </c>
      <c r="E25" s="14" t="s">
        <v>23</v>
      </c>
      <c r="F25" s="14" t="s">
        <v>24</v>
      </c>
      <c r="G25" s="16" t="s">
        <v>154</v>
      </c>
      <c r="H25" s="16" t="str">
        <f>COUNTIF(#REF!,'2020 Candidates'!G25)</f>
        <v>#REF!</v>
      </c>
      <c r="I25" s="19" t="s">
        <v>12</v>
      </c>
      <c r="J25" s="9"/>
      <c r="K25" s="9"/>
      <c r="O25" s="9"/>
    </row>
    <row r="26" ht="14.25" customHeight="1">
      <c r="A26" s="14" t="s">
        <v>155</v>
      </c>
      <c r="B26" s="14" t="s">
        <v>156</v>
      </c>
      <c r="C26" s="14" t="s">
        <v>157</v>
      </c>
      <c r="D26" s="14" t="s">
        <v>146</v>
      </c>
      <c r="E26" s="14" t="s">
        <v>38</v>
      </c>
      <c r="F26" s="14" t="s">
        <v>51</v>
      </c>
      <c r="G26" s="16" t="s">
        <v>158</v>
      </c>
      <c r="H26" s="16" t="str">
        <f>COUNTIF(#REF!,'2020 Candidates'!G26)</f>
        <v>#REF!</v>
      </c>
      <c r="I26" s="19" t="s">
        <v>40</v>
      </c>
      <c r="J26" s="9"/>
      <c r="K26" s="9"/>
      <c r="O26" s="9"/>
    </row>
    <row r="27" ht="14.25" customHeight="1">
      <c r="A27" s="14" t="s">
        <v>148</v>
      </c>
      <c r="B27" s="14" t="s">
        <v>160</v>
      </c>
      <c r="C27" s="14" t="s">
        <v>161</v>
      </c>
      <c r="D27" s="14" t="s">
        <v>162</v>
      </c>
      <c r="E27" s="14" t="s">
        <v>23</v>
      </c>
      <c r="F27" s="14" t="s">
        <v>51</v>
      </c>
      <c r="G27" s="16" t="s">
        <v>163</v>
      </c>
      <c r="H27" s="16" t="str">
        <f>COUNTIF(#REF!,'2020 Candidates'!G27)</f>
        <v>#REF!</v>
      </c>
      <c r="I27" s="19" t="s">
        <v>12</v>
      </c>
      <c r="J27" s="9"/>
      <c r="K27" s="9"/>
      <c r="O27" s="9"/>
    </row>
    <row r="28" ht="14.25" customHeight="1">
      <c r="A28" s="22" t="s">
        <v>79</v>
      </c>
      <c r="B28" s="14" t="s">
        <v>165</v>
      </c>
      <c r="C28" s="14" t="s">
        <v>166</v>
      </c>
      <c r="D28" s="14" t="s">
        <v>146</v>
      </c>
      <c r="E28" s="14" t="s">
        <v>23</v>
      </c>
      <c r="F28" s="14" t="s">
        <v>51</v>
      </c>
      <c r="G28" s="16" t="s">
        <v>168</v>
      </c>
      <c r="H28" s="16" t="str">
        <f>COUNTIF(#REF!,'2020 Candidates'!G28)</f>
        <v>#REF!</v>
      </c>
      <c r="I28" s="19" t="s">
        <v>40</v>
      </c>
      <c r="J28" s="9"/>
      <c r="K28" s="9"/>
      <c r="O28" s="9"/>
    </row>
    <row r="29" ht="14.25" customHeight="1">
      <c r="A29" s="14" t="s">
        <v>170</v>
      </c>
      <c r="B29" s="14" t="s">
        <v>171</v>
      </c>
      <c r="C29" s="14" t="s">
        <v>172</v>
      </c>
      <c r="D29" s="14" t="s">
        <v>173</v>
      </c>
      <c r="E29" s="14"/>
      <c r="F29" s="14" t="s">
        <v>71</v>
      </c>
      <c r="G29" s="16" t="s">
        <v>174</v>
      </c>
      <c r="H29" s="16" t="str">
        <f>COUNTIF(#REF!,'2020 Candidates'!G29)</f>
        <v>#REF!</v>
      </c>
      <c r="I29" s="16" t="s">
        <v>40</v>
      </c>
      <c r="J29" s="9"/>
      <c r="K29" s="9"/>
      <c r="O29" s="9"/>
    </row>
    <row r="30" ht="14.25" customHeight="1">
      <c r="A30" s="14" t="s">
        <v>176</v>
      </c>
      <c r="B30" s="14" t="s">
        <v>177</v>
      </c>
      <c r="C30" s="14" t="s">
        <v>179</v>
      </c>
      <c r="D30" s="14" t="s">
        <v>180</v>
      </c>
      <c r="E30" s="14" t="s">
        <v>23</v>
      </c>
      <c r="F30" s="14" t="s">
        <v>24</v>
      </c>
      <c r="G30" s="16" t="s">
        <v>181</v>
      </c>
      <c r="H30" s="16" t="str">
        <f>COUNTIF(#REF!,'2020 Candidates'!G30)</f>
        <v>#REF!</v>
      </c>
      <c r="I30" s="19" t="s">
        <v>12</v>
      </c>
      <c r="J30" s="9"/>
      <c r="K30" s="9"/>
      <c r="O30" s="9"/>
    </row>
    <row r="31" ht="14.25" customHeight="1">
      <c r="A31" s="14" t="s">
        <v>148</v>
      </c>
      <c r="B31" s="14" t="s">
        <v>182</v>
      </c>
      <c r="C31" s="14" t="s">
        <v>183</v>
      </c>
      <c r="D31" s="14" t="s">
        <v>184</v>
      </c>
      <c r="E31" s="14" t="s">
        <v>23</v>
      </c>
      <c r="F31" s="14" t="s">
        <v>141</v>
      </c>
      <c r="G31" s="16" t="s">
        <v>185</v>
      </c>
      <c r="H31" s="16" t="str">
        <f>COUNTIF(#REF!,'2020 Candidates'!G31)</f>
        <v>#REF!</v>
      </c>
      <c r="I31" s="19" t="s">
        <v>12</v>
      </c>
      <c r="J31" s="9"/>
      <c r="K31" s="9"/>
      <c r="O31" s="9"/>
    </row>
    <row r="32" ht="14.25" customHeight="1">
      <c r="A32" s="14" t="s">
        <v>148</v>
      </c>
      <c r="B32" s="14" t="s">
        <v>186</v>
      </c>
      <c r="C32" s="14" t="s">
        <v>183</v>
      </c>
      <c r="D32" s="14" t="s">
        <v>187</v>
      </c>
      <c r="E32" s="14"/>
      <c r="F32" s="14" t="s">
        <v>141</v>
      </c>
      <c r="G32" s="16" t="s">
        <v>188</v>
      </c>
      <c r="H32" s="16" t="str">
        <f>COUNTIF(#REF!,'2020 Candidates'!G32)</f>
        <v>#REF!</v>
      </c>
      <c r="I32" s="19" t="s">
        <v>12</v>
      </c>
      <c r="J32" s="9"/>
      <c r="K32" s="9"/>
      <c r="O32" s="9"/>
    </row>
    <row r="33" ht="14.25" customHeight="1">
      <c r="A33" s="14" t="s">
        <v>190</v>
      </c>
      <c r="B33" s="14" t="s">
        <v>191</v>
      </c>
      <c r="C33" s="14" t="s">
        <v>192</v>
      </c>
      <c r="D33" s="14" t="s">
        <v>153</v>
      </c>
      <c r="E33" s="14"/>
      <c r="F33" s="14" t="s">
        <v>71</v>
      </c>
      <c r="G33" s="16" t="s">
        <v>193</v>
      </c>
      <c r="H33" s="16" t="str">
        <f>COUNTIF(#REF!,'2020 Candidates'!G33)</f>
        <v>#REF!</v>
      </c>
      <c r="I33" s="16" t="s">
        <v>40</v>
      </c>
      <c r="J33" s="9"/>
      <c r="K33" s="9"/>
      <c r="O33" s="9"/>
    </row>
    <row r="34" ht="14.25" customHeight="1">
      <c r="A34" s="14" t="s">
        <v>194</v>
      </c>
      <c r="B34" s="14" t="s">
        <v>195</v>
      </c>
      <c r="C34" s="14" t="s">
        <v>196</v>
      </c>
      <c r="D34" s="14" t="s">
        <v>197</v>
      </c>
      <c r="E34" s="14" t="s">
        <v>23</v>
      </c>
      <c r="F34" s="14" t="s">
        <v>24</v>
      </c>
      <c r="G34" s="16" t="s">
        <v>198</v>
      </c>
      <c r="H34" s="16" t="str">
        <f>COUNTIF(#REF!,'2020 Candidates'!G34)</f>
        <v>#REF!</v>
      </c>
      <c r="I34" s="19" t="s">
        <v>12</v>
      </c>
      <c r="J34" s="9"/>
      <c r="K34" s="9"/>
      <c r="O34" s="9"/>
    </row>
    <row r="35" ht="14.25" customHeight="1">
      <c r="A35" s="14" t="s">
        <v>199</v>
      </c>
      <c r="B35" s="14" t="s">
        <v>200</v>
      </c>
      <c r="C35" s="14" t="s">
        <v>201</v>
      </c>
      <c r="D35" s="14" t="s">
        <v>202</v>
      </c>
      <c r="E35" s="14"/>
      <c r="F35" s="14" t="s">
        <v>46</v>
      </c>
      <c r="G35" s="16" t="s">
        <v>203</v>
      </c>
      <c r="H35" s="16" t="str">
        <f>COUNTIF(#REF!,'2020 Candidates'!G35)</f>
        <v>#REF!</v>
      </c>
      <c r="I35" s="16" t="s">
        <v>40</v>
      </c>
      <c r="J35" s="9"/>
      <c r="K35" s="9"/>
      <c r="O35" s="9"/>
    </row>
    <row r="36" ht="14.25" customHeight="1">
      <c r="A36" s="14" t="s">
        <v>194</v>
      </c>
      <c r="B36" s="14" t="s">
        <v>204</v>
      </c>
      <c r="C36" s="14" t="s">
        <v>205</v>
      </c>
      <c r="D36" s="14" t="s">
        <v>206</v>
      </c>
      <c r="E36" s="14" t="s">
        <v>23</v>
      </c>
      <c r="F36" s="14" t="s">
        <v>51</v>
      </c>
      <c r="G36" s="16" t="s">
        <v>207</v>
      </c>
      <c r="H36" s="16" t="str">
        <f>COUNTIF(#REF!,'2020 Candidates'!G36)</f>
        <v>#REF!</v>
      </c>
      <c r="I36" s="19" t="s">
        <v>12</v>
      </c>
      <c r="J36" s="9"/>
      <c r="K36" s="9"/>
      <c r="O36" s="9"/>
    </row>
    <row r="37" ht="14.25" customHeight="1">
      <c r="A37" s="14" t="s">
        <v>208</v>
      </c>
      <c r="B37" s="14" t="s">
        <v>209</v>
      </c>
      <c r="C37" s="14" t="s">
        <v>183</v>
      </c>
      <c r="D37" s="14" t="s">
        <v>210</v>
      </c>
      <c r="E37" s="14" t="s">
        <v>38</v>
      </c>
      <c r="F37" s="14" t="s">
        <v>24</v>
      </c>
      <c r="G37" s="16" t="s">
        <v>211</v>
      </c>
      <c r="H37" s="16" t="str">
        <f>COUNTIF(#REF!,'2020 Candidates'!G37)</f>
        <v>#REF!</v>
      </c>
      <c r="I37" s="19" t="s">
        <v>40</v>
      </c>
      <c r="J37" s="9"/>
      <c r="K37" s="9"/>
      <c r="O37" s="9"/>
    </row>
    <row r="38" ht="14.25" customHeight="1">
      <c r="A38" s="14" t="s">
        <v>194</v>
      </c>
      <c r="B38" s="14" t="s">
        <v>212</v>
      </c>
      <c r="C38" s="14" t="s">
        <v>30</v>
      </c>
      <c r="D38" s="14" t="s">
        <v>213</v>
      </c>
      <c r="E38" s="14" t="s">
        <v>23</v>
      </c>
      <c r="F38" s="14" t="s">
        <v>46</v>
      </c>
      <c r="G38" s="16" t="s">
        <v>214</v>
      </c>
      <c r="H38" s="16" t="str">
        <f>COUNTIF(#REF!,'2020 Candidates'!G38)</f>
        <v>#REF!</v>
      </c>
      <c r="I38" s="19" t="s">
        <v>12</v>
      </c>
      <c r="J38" s="9"/>
      <c r="K38" s="9"/>
      <c r="O38" s="9"/>
    </row>
    <row r="39" ht="14.25" customHeight="1">
      <c r="A39" s="14" t="s">
        <v>216</v>
      </c>
      <c r="B39" s="14" t="s">
        <v>217</v>
      </c>
      <c r="C39" s="14" t="s">
        <v>219</v>
      </c>
      <c r="D39" s="14" t="s">
        <v>220</v>
      </c>
      <c r="E39" s="14" t="s">
        <v>38</v>
      </c>
      <c r="F39" s="14" t="s">
        <v>24</v>
      </c>
      <c r="G39" s="16" t="s">
        <v>221</v>
      </c>
      <c r="H39" s="16" t="str">
        <f>COUNTIF(#REF!,'2020 Candidates'!G39)</f>
        <v>#REF!</v>
      </c>
      <c r="I39" s="19" t="s">
        <v>40</v>
      </c>
      <c r="J39" s="9"/>
      <c r="K39" s="9"/>
      <c r="O39" s="9"/>
    </row>
    <row r="40" ht="14.25" customHeight="1">
      <c r="A40" s="14" t="s">
        <v>91</v>
      </c>
      <c r="B40" s="14" t="s">
        <v>222</v>
      </c>
      <c r="C40" s="14" t="s">
        <v>223</v>
      </c>
      <c r="D40" s="14" t="s">
        <v>224</v>
      </c>
      <c r="E40" s="14" t="s">
        <v>225</v>
      </c>
      <c r="F40" s="14" t="s">
        <v>46</v>
      </c>
      <c r="G40" s="16" t="s">
        <v>226</v>
      </c>
      <c r="H40" s="16" t="str">
        <f>COUNTIF(#REF!,'2020 Candidates'!G40)</f>
        <v>#REF!</v>
      </c>
      <c r="I40" s="19" t="s">
        <v>40</v>
      </c>
      <c r="J40" s="9"/>
      <c r="K40" s="9"/>
      <c r="O40" s="9"/>
    </row>
    <row r="41" ht="14.25" customHeight="1">
      <c r="A41" s="14" t="s">
        <v>97</v>
      </c>
      <c r="B41" s="14" t="s">
        <v>227</v>
      </c>
      <c r="C41" s="14" t="s">
        <v>228</v>
      </c>
      <c r="D41" s="14" t="s">
        <v>229</v>
      </c>
      <c r="E41" s="14"/>
      <c r="F41" s="14" t="s">
        <v>141</v>
      </c>
      <c r="G41" s="16" t="s">
        <v>230</v>
      </c>
      <c r="H41" s="16" t="str">
        <f>COUNTIF(#REF!,'2020 Candidates'!G41)</f>
        <v>#REF!</v>
      </c>
      <c r="I41" s="16" t="s">
        <v>40</v>
      </c>
      <c r="J41" s="9"/>
      <c r="K41" s="9"/>
      <c r="O41" s="9"/>
    </row>
    <row r="42" ht="14.25" customHeight="1">
      <c r="A42" s="14" t="s">
        <v>231</v>
      </c>
      <c r="B42" s="14" t="s">
        <v>232</v>
      </c>
      <c r="C42" s="14" t="s">
        <v>233</v>
      </c>
      <c r="D42" s="14" t="s">
        <v>234</v>
      </c>
      <c r="E42" s="14" t="s">
        <v>38</v>
      </c>
      <c r="F42" s="14" t="s">
        <v>24</v>
      </c>
      <c r="G42" s="16" t="s">
        <v>235</v>
      </c>
      <c r="H42" s="16" t="str">
        <f>COUNTIF(#REF!,'2020 Candidates'!G42)</f>
        <v>#REF!</v>
      </c>
      <c r="I42" s="19" t="s">
        <v>40</v>
      </c>
      <c r="J42" s="9"/>
      <c r="K42" s="9"/>
      <c r="O42" s="9"/>
    </row>
    <row r="43" ht="14.25" customHeight="1">
      <c r="A43" s="14" t="s">
        <v>208</v>
      </c>
      <c r="B43" s="14" t="s">
        <v>236</v>
      </c>
      <c r="C43" s="14" t="s">
        <v>237</v>
      </c>
      <c r="D43" s="14" t="s">
        <v>238</v>
      </c>
      <c r="E43" s="14"/>
      <c r="F43" s="14" t="s">
        <v>46</v>
      </c>
      <c r="G43" s="16" t="s">
        <v>239</v>
      </c>
      <c r="H43" s="16" t="str">
        <f>COUNTIF(#REF!,'2020 Candidates'!G43)</f>
        <v>#REF!</v>
      </c>
      <c r="I43" s="16" t="s">
        <v>40</v>
      </c>
      <c r="J43" s="9"/>
      <c r="K43" s="9"/>
      <c r="O43" s="9"/>
    </row>
    <row r="44" ht="14.25" customHeight="1">
      <c r="A44" s="14" t="s">
        <v>190</v>
      </c>
      <c r="B44" s="14" t="s">
        <v>240</v>
      </c>
      <c r="C44" s="14" t="s">
        <v>241</v>
      </c>
      <c r="D44" s="14" t="s">
        <v>242</v>
      </c>
      <c r="E44" s="14" t="s">
        <v>60</v>
      </c>
      <c r="F44" s="14" t="s">
        <v>51</v>
      </c>
      <c r="G44" s="16" t="s">
        <v>243</v>
      </c>
      <c r="H44" s="16" t="str">
        <f>COUNTIF(#REF!,'2020 Candidates'!G44)</f>
        <v>#REF!</v>
      </c>
      <c r="I44" s="19" t="s">
        <v>40</v>
      </c>
      <c r="J44" s="9"/>
      <c r="K44" s="9"/>
      <c r="O44" s="9"/>
    </row>
    <row r="45" ht="14.25" customHeight="1">
      <c r="A45" s="14" t="s">
        <v>134</v>
      </c>
      <c r="B45" s="14" t="s">
        <v>244</v>
      </c>
      <c r="C45" s="14" t="s">
        <v>245</v>
      </c>
      <c r="D45" s="14" t="s">
        <v>246</v>
      </c>
      <c r="E45" s="14" t="s">
        <v>23</v>
      </c>
      <c r="F45" s="14" t="s">
        <v>247</v>
      </c>
      <c r="G45" s="16" t="s">
        <v>248</v>
      </c>
      <c r="H45" s="16" t="str">
        <f>COUNTIF(#REF!,'2020 Candidates'!G45)</f>
        <v>#REF!</v>
      </c>
      <c r="I45" s="19" t="s">
        <v>12</v>
      </c>
      <c r="J45" s="9"/>
      <c r="K45" s="9"/>
      <c r="O45" s="9"/>
    </row>
    <row r="46" ht="14.25" customHeight="1">
      <c r="A46" s="14" t="s">
        <v>249</v>
      </c>
      <c r="B46" s="14" t="s">
        <v>250</v>
      </c>
      <c r="C46" s="14" t="s">
        <v>251</v>
      </c>
      <c r="D46" s="14" t="s">
        <v>252</v>
      </c>
      <c r="E46" s="14" t="s">
        <v>38</v>
      </c>
      <c r="F46" s="14" t="s">
        <v>24</v>
      </c>
      <c r="G46" s="16" t="s">
        <v>253</v>
      </c>
      <c r="H46" s="16" t="str">
        <f>COUNTIF(#REF!,'2020 Candidates'!G46)</f>
        <v>#REF!</v>
      </c>
      <c r="I46" s="19" t="s">
        <v>40</v>
      </c>
      <c r="J46" s="9"/>
      <c r="K46" s="9"/>
      <c r="O46" s="9"/>
    </row>
    <row r="47" ht="14.25" customHeight="1">
      <c r="A47" s="14" t="s">
        <v>143</v>
      </c>
      <c r="B47" s="14" t="s">
        <v>254</v>
      </c>
      <c r="C47" s="14" t="s">
        <v>157</v>
      </c>
      <c r="D47" s="14" t="s">
        <v>255</v>
      </c>
      <c r="E47" s="14" t="s">
        <v>38</v>
      </c>
      <c r="F47" s="14" t="s">
        <v>51</v>
      </c>
      <c r="G47" s="16" t="s">
        <v>256</v>
      </c>
      <c r="H47" s="16" t="str">
        <f>COUNTIF(#REF!,'2020 Candidates'!G47)</f>
        <v>#REF!</v>
      </c>
      <c r="I47" s="19" t="s">
        <v>40</v>
      </c>
      <c r="J47" s="9"/>
      <c r="K47" s="9"/>
      <c r="O47" s="9"/>
    </row>
    <row r="48" ht="14.25" customHeight="1">
      <c r="A48" s="14" t="s">
        <v>257</v>
      </c>
      <c r="B48" s="14" t="s">
        <v>258</v>
      </c>
      <c r="C48" s="14" t="s">
        <v>183</v>
      </c>
      <c r="D48" s="14" t="s">
        <v>259</v>
      </c>
      <c r="E48" s="14" t="s">
        <v>23</v>
      </c>
      <c r="F48" s="14" t="s">
        <v>24</v>
      </c>
      <c r="G48" s="16" t="s">
        <v>260</v>
      </c>
      <c r="H48" s="16" t="str">
        <f>COUNTIF(#REF!,'2020 Candidates'!G48)</f>
        <v>#REF!</v>
      </c>
      <c r="I48" s="19" t="s">
        <v>12</v>
      </c>
      <c r="J48" s="9"/>
      <c r="K48" s="9"/>
      <c r="O48" s="9"/>
    </row>
    <row r="49" ht="14.25" customHeight="1">
      <c r="A49" s="22" t="s">
        <v>121</v>
      </c>
      <c r="B49" s="14" t="s">
        <v>261</v>
      </c>
      <c r="C49" s="14" t="s">
        <v>128</v>
      </c>
      <c r="D49" s="14" t="s">
        <v>262</v>
      </c>
      <c r="E49" s="14"/>
      <c r="F49" s="14" t="s">
        <v>263</v>
      </c>
      <c r="G49" s="16" t="s">
        <v>264</v>
      </c>
      <c r="H49" s="16" t="str">
        <f>COUNTIF(#REF!,'2020 Candidates'!G49)</f>
        <v>#REF!</v>
      </c>
      <c r="I49" s="16" t="s">
        <v>40</v>
      </c>
      <c r="J49" s="9"/>
      <c r="K49" s="9"/>
      <c r="O49" s="9"/>
    </row>
    <row r="50" ht="14.25" customHeight="1">
      <c r="A50" s="14" t="s">
        <v>257</v>
      </c>
      <c r="B50" s="14" t="s">
        <v>266</v>
      </c>
      <c r="C50" s="14" t="s">
        <v>183</v>
      </c>
      <c r="D50" s="14" t="s">
        <v>267</v>
      </c>
      <c r="E50" s="14" t="s">
        <v>23</v>
      </c>
      <c r="F50" s="14" t="s">
        <v>51</v>
      </c>
      <c r="G50" s="16" t="s">
        <v>268</v>
      </c>
      <c r="H50" s="16" t="str">
        <f>COUNTIF(#REF!,'2020 Candidates'!G50)</f>
        <v>#REF!</v>
      </c>
      <c r="I50" s="19" t="s">
        <v>12</v>
      </c>
      <c r="J50" s="9"/>
      <c r="K50" s="9"/>
      <c r="O50" s="9"/>
    </row>
    <row r="51" ht="14.25" customHeight="1">
      <c r="A51" s="14" t="s">
        <v>257</v>
      </c>
      <c r="B51" s="14" t="s">
        <v>269</v>
      </c>
      <c r="C51" s="14" t="s">
        <v>270</v>
      </c>
      <c r="D51" s="14" t="s">
        <v>267</v>
      </c>
      <c r="E51" s="14" t="s">
        <v>23</v>
      </c>
      <c r="F51" s="14" t="s">
        <v>51</v>
      </c>
      <c r="G51" s="16" t="s">
        <v>271</v>
      </c>
      <c r="H51" s="16" t="str">
        <f>COUNTIF(#REF!,'2020 Candidates'!G51)</f>
        <v>#REF!</v>
      </c>
      <c r="I51" s="19" t="s">
        <v>12</v>
      </c>
      <c r="J51" s="9"/>
      <c r="K51" s="9"/>
      <c r="O51" s="9"/>
    </row>
    <row r="52" ht="14.25" customHeight="1">
      <c r="A52" s="14" t="s">
        <v>199</v>
      </c>
      <c r="B52" s="14" t="s">
        <v>273</v>
      </c>
      <c r="C52" s="14" t="s">
        <v>274</v>
      </c>
      <c r="D52" s="14" t="s">
        <v>275</v>
      </c>
      <c r="E52" s="14" t="s">
        <v>38</v>
      </c>
      <c r="F52" s="14" t="s">
        <v>77</v>
      </c>
      <c r="G52" s="16" t="s">
        <v>276</v>
      </c>
      <c r="H52" s="16" t="str">
        <f>COUNTIF(#REF!,'2020 Candidates'!G52)</f>
        <v>#REF!</v>
      </c>
      <c r="I52" s="19" t="s">
        <v>40</v>
      </c>
      <c r="J52" s="9"/>
      <c r="K52" s="9"/>
      <c r="O52" s="9"/>
    </row>
    <row r="53" ht="14.25" customHeight="1">
      <c r="A53" s="14" t="s">
        <v>103</v>
      </c>
      <c r="B53" s="14" t="s">
        <v>277</v>
      </c>
      <c r="C53" s="14" t="s">
        <v>278</v>
      </c>
      <c r="D53" s="14" t="s">
        <v>275</v>
      </c>
      <c r="E53" s="14" t="s">
        <v>38</v>
      </c>
      <c r="F53" s="14" t="s">
        <v>51</v>
      </c>
      <c r="G53" s="16" t="s">
        <v>280</v>
      </c>
      <c r="H53" s="16" t="str">
        <f>COUNTIF(#REF!,'2020 Candidates'!G53)</f>
        <v>#REF!</v>
      </c>
      <c r="I53" s="19" t="s">
        <v>40</v>
      </c>
      <c r="J53" s="9"/>
      <c r="K53" s="9"/>
      <c r="O53" s="9"/>
    </row>
    <row r="54" ht="14.25" customHeight="1">
      <c r="A54" s="14" t="s">
        <v>148</v>
      </c>
      <c r="B54" s="14" t="s">
        <v>281</v>
      </c>
      <c r="C54" s="14" t="s">
        <v>132</v>
      </c>
      <c r="D54" s="14" t="s">
        <v>282</v>
      </c>
      <c r="E54" s="14" t="s">
        <v>60</v>
      </c>
      <c r="F54" s="14" t="s">
        <v>24</v>
      </c>
      <c r="G54" s="16" t="s">
        <v>283</v>
      </c>
      <c r="H54" s="16" t="str">
        <f>COUNTIF(#REF!,'2020 Candidates'!G54)</f>
        <v>#REF!</v>
      </c>
      <c r="I54" s="19" t="s">
        <v>40</v>
      </c>
      <c r="J54" s="9"/>
      <c r="K54" s="9"/>
      <c r="O54" s="9"/>
    </row>
    <row r="55" ht="14.25" customHeight="1">
      <c r="A55" s="14" t="s">
        <v>284</v>
      </c>
      <c r="B55" s="14" t="s">
        <v>285</v>
      </c>
      <c r="C55" s="14" t="s">
        <v>157</v>
      </c>
      <c r="D55" s="14" t="s">
        <v>282</v>
      </c>
      <c r="E55" s="14"/>
      <c r="F55" s="14" t="s">
        <v>141</v>
      </c>
      <c r="G55" s="16" t="s">
        <v>286</v>
      </c>
      <c r="H55" s="16" t="str">
        <f>COUNTIF(#REF!,'2020 Candidates'!G55)</f>
        <v>#REF!</v>
      </c>
      <c r="I55" s="16" t="s">
        <v>40</v>
      </c>
      <c r="J55" s="9"/>
      <c r="K55" s="9"/>
      <c r="O55" s="9"/>
    </row>
    <row r="56" ht="14.25" customHeight="1">
      <c r="A56" s="14" t="s">
        <v>73</v>
      </c>
      <c r="B56" s="14" t="s">
        <v>287</v>
      </c>
      <c r="C56" s="14" t="s">
        <v>288</v>
      </c>
      <c r="D56" s="14" t="s">
        <v>289</v>
      </c>
      <c r="E56" s="14" t="s">
        <v>23</v>
      </c>
      <c r="F56" s="14" t="s">
        <v>24</v>
      </c>
      <c r="G56" s="16" t="s">
        <v>290</v>
      </c>
      <c r="H56" s="16" t="str">
        <f>COUNTIF(#REF!,'2020 Candidates'!G56)</f>
        <v>#REF!</v>
      </c>
      <c r="I56" s="19" t="s">
        <v>12</v>
      </c>
      <c r="J56" s="9"/>
      <c r="K56" s="9"/>
      <c r="O56" s="9"/>
    </row>
    <row r="57" ht="14.25" customHeight="1">
      <c r="A57" s="14" t="s">
        <v>73</v>
      </c>
      <c r="B57" s="14" t="s">
        <v>291</v>
      </c>
      <c r="C57" s="14" t="s">
        <v>292</v>
      </c>
      <c r="D57" s="14" t="s">
        <v>293</v>
      </c>
      <c r="E57" s="14" t="s">
        <v>60</v>
      </c>
      <c r="F57" s="14" t="s">
        <v>24</v>
      </c>
      <c r="G57" s="16" t="s">
        <v>294</v>
      </c>
      <c r="H57" s="16" t="str">
        <f>COUNTIF(#REF!,'2020 Candidates'!G57)</f>
        <v>#REF!</v>
      </c>
      <c r="I57" s="19" t="s">
        <v>12</v>
      </c>
      <c r="J57" s="9"/>
      <c r="K57" s="9"/>
      <c r="O57" s="9"/>
    </row>
    <row r="58" ht="14.25" customHeight="1">
      <c r="A58" s="14" t="s">
        <v>73</v>
      </c>
      <c r="B58" s="14" t="s">
        <v>295</v>
      </c>
      <c r="C58" s="14" t="s">
        <v>296</v>
      </c>
      <c r="D58" s="14" t="s">
        <v>132</v>
      </c>
      <c r="E58" s="14" t="s">
        <v>23</v>
      </c>
      <c r="F58" s="14" t="s">
        <v>51</v>
      </c>
      <c r="G58" s="16" t="s">
        <v>297</v>
      </c>
      <c r="H58" s="16" t="str">
        <f>COUNTIF(#REF!,'2020 Candidates'!G58)</f>
        <v>#REF!</v>
      </c>
      <c r="I58" s="19" t="s">
        <v>12</v>
      </c>
      <c r="J58" s="9"/>
      <c r="K58" s="9"/>
      <c r="O58" s="9"/>
    </row>
    <row r="59" ht="14.25" customHeight="1">
      <c r="A59" s="14" t="s">
        <v>73</v>
      </c>
      <c r="B59" s="14" t="s">
        <v>298</v>
      </c>
      <c r="C59" s="14" t="s">
        <v>183</v>
      </c>
      <c r="D59" s="14" t="s">
        <v>299</v>
      </c>
      <c r="E59" s="14" t="s">
        <v>23</v>
      </c>
      <c r="F59" s="14" t="s">
        <v>51</v>
      </c>
      <c r="G59" s="16" t="s">
        <v>300</v>
      </c>
      <c r="H59" s="16" t="str">
        <f>COUNTIF(#REF!,'2020 Candidates'!G59)</f>
        <v>#REF!</v>
      </c>
      <c r="I59" s="19" t="s">
        <v>12</v>
      </c>
      <c r="J59" s="9"/>
      <c r="K59" s="9"/>
      <c r="O59" s="9"/>
    </row>
    <row r="60" ht="14.25" customHeight="1">
      <c r="A60" s="14" t="s">
        <v>73</v>
      </c>
      <c r="B60" s="14" t="s">
        <v>301</v>
      </c>
      <c r="C60" s="14" t="s">
        <v>302</v>
      </c>
      <c r="D60" s="14" t="s">
        <v>303</v>
      </c>
      <c r="E60" s="14" t="s">
        <v>23</v>
      </c>
      <c r="F60" s="14" t="s">
        <v>46</v>
      </c>
      <c r="G60" s="16" t="s">
        <v>304</v>
      </c>
      <c r="H60" s="16" t="str">
        <f>COUNTIF(#REF!,'2020 Candidates'!G60)</f>
        <v>#REF!</v>
      </c>
      <c r="I60" s="19" t="s">
        <v>12</v>
      </c>
      <c r="J60" s="9"/>
      <c r="K60" s="9"/>
      <c r="O60" s="9"/>
    </row>
    <row r="61" ht="14.25" customHeight="1">
      <c r="A61" s="14" t="s">
        <v>305</v>
      </c>
      <c r="B61" s="14" t="s">
        <v>306</v>
      </c>
      <c r="C61" s="14" t="s">
        <v>307</v>
      </c>
      <c r="D61" s="14" t="s">
        <v>308</v>
      </c>
      <c r="E61" s="14" t="s">
        <v>60</v>
      </c>
      <c r="F61" s="14" t="s">
        <v>46</v>
      </c>
      <c r="G61" s="16" t="s">
        <v>309</v>
      </c>
      <c r="H61" s="16" t="str">
        <f>COUNTIF(#REF!,'2020 Candidates'!G61)</f>
        <v>#REF!</v>
      </c>
      <c r="I61" s="19" t="s">
        <v>40</v>
      </c>
      <c r="J61" s="9"/>
      <c r="K61" s="9"/>
      <c r="O61" s="9"/>
    </row>
    <row r="62" ht="14.25" customHeight="1">
      <c r="A62" s="14" t="s">
        <v>284</v>
      </c>
      <c r="B62" s="14" t="s">
        <v>311</v>
      </c>
      <c r="C62" s="14" t="s">
        <v>312</v>
      </c>
      <c r="D62" s="14" t="s">
        <v>313</v>
      </c>
      <c r="E62" s="14"/>
      <c r="F62" s="14" t="s">
        <v>314</v>
      </c>
      <c r="G62" s="16" t="s">
        <v>315</v>
      </c>
      <c r="H62" s="16" t="str">
        <f>COUNTIF(#REF!,'2020 Candidates'!G62)</f>
        <v>#REF!</v>
      </c>
      <c r="I62" s="16" t="s">
        <v>40</v>
      </c>
      <c r="J62" s="9"/>
      <c r="K62" s="9"/>
      <c r="O62" s="9"/>
    </row>
    <row r="63" ht="14.25" customHeight="1">
      <c r="A63" s="14" t="s">
        <v>56</v>
      </c>
      <c r="B63" s="14" t="s">
        <v>316</v>
      </c>
      <c r="C63" s="14" t="s">
        <v>317</v>
      </c>
      <c r="D63" s="14" t="s">
        <v>318</v>
      </c>
      <c r="E63" s="14" t="s">
        <v>38</v>
      </c>
      <c r="F63" s="14" t="s">
        <v>77</v>
      </c>
      <c r="G63" s="16" t="s">
        <v>319</v>
      </c>
      <c r="H63" s="16" t="str">
        <f>COUNTIF(#REF!,'2020 Candidates'!G63)</f>
        <v>#REF!</v>
      </c>
      <c r="I63" s="19" t="s">
        <v>40</v>
      </c>
      <c r="J63" s="9"/>
      <c r="K63" s="9"/>
      <c r="O63" s="9"/>
    </row>
    <row r="64" ht="14.25" customHeight="1">
      <c r="A64" s="14" t="s">
        <v>320</v>
      </c>
      <c r="B64" s="14" t="s">
        <v>321</v>
      </c>
      <c r="C64" s="14" t="s">
        <v>322</v>
      </c>
      <c r="D64" s="14" t="s">
        <v>323</v>
      </c>
      <c r="E64" s="14"/>
      <c r="F64" s="14" t="s">
        <v>46</v>
      </c>
      <c r="G64" s="16" t="s">
        <v>324</v>
      </c>
      <c r="H64" s="16" t="str">
        <f>COUNTIF(#REF!,'2020 Candidates'!G64)</f>
        <v>#REF!</v>
      </c>
      <c r="I64" s="16" t="s">
        <v>40</v>
      </c>
      <c r="J64" s="9"/>
      <c r="K64" s="9"/>
      <c r="O64" s="9"/>
    </row>
    <row r="65" ht="14.25" customHeight="1">
      <c r="A65" s="14" t="s">
        <v>148</v>
      </c>
      <c r="B65" s="14" t="s">
        <v>325</v>
      </c>
      <c r="C65" s="14" t="s">
        <v>326</v>
      </c>
      <c r="D65" s="14" t="s">
        <v>327</v>
      </c>
      <c r="E65" s="14" t="s">
        <v>38</v>
      </c>
      <c r="F65" s="14" t="s">
        <v>51</v>
      </c>
      <c r="G65" s="16" t="s">
        <v>328</v>
      </c>
      <c r="H65" s="16" t="str">
        <f>COUNTIF(#REF!,'2020 Candidates'!G65)</f>
        <v>#REF!</v>
      </c>
      <c r="I65" s="19" t="s">
        <v>40</v>
      </c>
      <c r="J65" s="9"/>
      <c r="K65" s="9"/>
      <c r="O65" s="9"/>
    </row>
    <row r="66" ht="14.25" customHeight="1">
      <c r="A66" s="14" t="s">
        <v>249</v>
      </c>
      <c r="B66" s="14" t="s">
        <v>329</v>
      </c>
      <c r="C66" s="14" t="s">
        <v>330</v>
      </c>
      <c r="D66" s="14" t="s">
        <v>331</v>
      </c>
      <c r="E66" s="14" t="s">
        <v>23</v>
      </c>
      <c r="F66" s="14" t="s">
        <v>51</v>
      </c>
      <c r="G66" s="16" t="s">
        <v>332</v>
      </c>
      <c r="H66" s="16" t="str">
        <f>COUNTIF(#REF!,'2020 Candidates'!G66)</f>
        <v>#REF!</v>
      </c>
      <c r="I66" s="19" t="s">
        <v>12</v>
      </c>
      <c r="J66" s="9"/>
      <c r="K66" s="9"/>
      <c r="O66" s="9"/>
    </row>
    <row r="67" ht="14.25" customHeight="1">
      <c r="A67" s="14" t="s">
        <v>333</v>
      </c>
      <c r="B67" s="14" t="s">
        <v>334</v>
      </c>
      <c r="C67" s="14" t="s">
        <v>335</v>
      </c>
      <c r="D67" s="14" t="s">
        <v>327</v>
      </c>
      <c r="E67" s="14" t="s">
        <v>38</v>
      </c>
      <c r="F67" s="14" t="s">
        <v>51</v>
      </c>
      <c r="G67" s="16" t="s">
        <v>336</v>
      </c>
      <c r="H67" s="16" t="str">
        <f>COUNTIF(#REF!,'2020 Candidates'!G67)</f>
        <v>#REF!</v>
      </c>
      <c r="I67" s="19" t="s">
        <v>40</v>
      </c>
      <c r="J67" s="9"/>
      <c r="K67" s="9"/>
      <c r="O67" s="9"/>
    </row>
    <row r="68" ht="14.25" customHeight="1">
      <c r="A68" s="14" t="s">
        <v>333</v>
      </c>
      <c r="B68" s="14" t="s">
        <v>337</v>
      </c>
      <c r="C68" s="14" t="s">
        <v>338</v>
      </c>
      <c r="D68" s="14" t="s">
        <v>339</v>
      </c>
      <c r="E68" s="14" t="s">
        <v>38</v>
      </c>
      <c r="F68" s="14" t="s">
        <v>141</v>
      </c>
      <c r="G68" s="16" t="s">
        <v>340</v>
      </c>
      <c r="H68" s="16" t="str">
        <f>COUNTIF(#REF!,'2020 Candidates'!G68)</f>
        <v>#REF!</v>
      </c>
      <c r="I68" s="19" t="s">
        <v>40</v>
      </c>
      <c r="J68" s="9"/>
      <c r="K68" s="9"/>
      <c r="O68" s="9"/>
    </row>
    <row r="69" ht="14.25" customHeight="1">
      <c r="A69" s="22" t="s">
        <v>341</v>
      </c>
      <c r="B69" s="14" t="s">
        <v>342</v>
      </c>
      <c r="C69" s="14" t="s">
        <v>343</v>
      </c>
      <c r="D69" s="14" t="s">
        <v>344</v>
      </c>
      <c r="E69" s="14" t="s">
        <v>38</v>
      </c>
      <c r="F69" s="14" t="s">
        <v>24</v>
      </c>
      <c r="G69" s="16" t="s">
        <v>345</v>
      </c>
      <c r="H69" s="16" t="str">
        <f>COUNTIF(#REF!,'2020 Candidates'!G69)</f>
        <v>#REF!</v>
      </c>
      <c r="I69" s="19" t="s">
        <v>40</v>
      </c>
      <c r="J69" s="9"/>
      <c r="K69" s="9"/>
      <c r="O69" s="9"/>
    </row>
    <row r="70" ht="14.25" customHeight="1">
      <c r="A70" s="14" t="s">
        <v>249</v>
      </c>
      <c r="B70" s="14" t="s">
        <v>346</v>
      </c>
      <c r="C70" s="14" t="s">
        <v>183</v>
      </c>
      <c r="D70" s="14" t="s">
        <v>255</v>
      </c>
      <c r="E70" s="14" t="s">
        <v>23</v>
      </c>
      <c r="F70" s="14" t="s">
        <v>141</v>
      </c>
      <c r="G70" s="16" t="s">
        <v>347</v>
      </c>
      <c r="H70" s="16" t="str">
        <f>COUNTIF(#REF!,'2020 Candidates'!G70)</f>
        <v>#REF!</v>
      </c>
      <c r="I70" s="19" t="s">
        <v>12</v>
      </c>
      <c r="J70" s="9"/>
      <c r="K70" s="9"/>
      <c r="O70" s="9"/>
    </row>
    <row r="71" ht="14.25" customHeight="1">
      <c r="A71" s="14" t="s">
        <v>97</v>
      </c>
      <c r="B71" s="14" t="s">
        <v>348</v>
      </c>
      <c r="C71" s="14" t="s">
        <v>152</v>
      </c>
      <c r="D71" s="14" t="s">
        <v>349</v>
      </c>
      <c r="E71" s="14" t="s">
        <v>23</v>
      </c>
      <c r="F71" s="14" t="s">
        <v>24</v>
      </c>
      <c r="G71" s="16" t="s">
        <v>350</v>
      </c>
      <c r="H71" s="16" t="str">
        <f>COUNTIF(#REF!,'2020 Candidates'!G71)</f>
        <v>#REF!</v>
      </c>
      <c r="I71" s="19" t="s">
        <v>12</v>
      </c>
      <c r="J71" s="9"/>
      <c r="K71" s="9"/>
      <c r="O71" s="9"/>
    </row>
    <row r="72" ht="14.25" customHeight="1">
      <c r="A72" s="14" t="s">
        <v>351</v>
      </c>
      <c r="B72" s="14" t="s">
        <v>352</v>
      </c>
      <c r="C72" s="14" t="s">
        <v>353</v>
      </c>
      <c r="D72" s="14" t="s">
        <v>354</v>
      </c>
      <c r="E72" s="14" t="s">
        <v>38</v>
      </c>
      <c r="F72" s="14" t="s">
        <v>24</v>
      </c>
      <c r="G72" s="16" t="s">
        <v>355</v>
      </c>
      <c r="H72" s="16" t="str">
        <f>COUNTIF(#REF!,'2020 Candidates'!G72)</f>
        <v>#REF!</v>
      </c>
      <c r="I72" s="19" t="s">
        <v>40</v>
      </c>
      <c r="J72" s="9"/>
      <c r="K72" s="9"/>
      <c r="O72" s="9"/>
    </row>
    <row r="73" ht="14.25" customHeight="1">
      <c r="A73" s="14" t="s">
        <v>97</v>
      </c>
      <c r="B73" s="14" t="s">
        <v>356</v>
      </c>
      <c r="C73" s="14" t="s">
        <v>357</v>
      </c>
      <c r="D73" s="14" t="s">
        <v>358</v>
      </c>
      <c r="E73" s="14" t="s">
        <v>23</v>
      </c>
      <c r="F73" s="14" t="s">
        <v>51</v>
      </c>
      <c r="G73" s="16" t="s">
        <v>359</v>
      </c>
      <c r="H73" s="16" t="str">
        <f>COUNTIF(#REF!,'2020 Candidates'!G73)</f>
        <v>#REF!</v>
      </c>
      <c r="I73" s="19" t="s">
        <v>12</v>
      </c>
      <c r="J73" s="9"/>
      <c r="K73" s="9"/>
      <c r="O73" s="9"/>
    </row>
    <row r="74" ht="14.25" customHeight="1">
      <c r="A74" s="14" t="s">
        <v>97</v>
      </c>
      <c r="B74" s="14" t="s">
        <v>360</v>
      </c>
      <c r="C74" s="14" t="s">
        <v>362</v>
      </c>
      <c r="D74" s="14" t="s">
        <v>363</v>
      </c>
      <c r="E74" s="14" t="s">
        <v>23</v>
      </c>
      <c r="F74" s="14" t="s">
        <v>51</v>
      </c>
      <c r="G74" s="16" t="s">
        <v>364</v>
      </c>
      <c r="H74" s="16" t="str">
        <f>COUNTIF(#REF!,'2020 Candidates'!G74)</f>
        <v>#REF!</v>
      </c>
      <c r="I74" s="19" t="s">
        <v>12</v>
      </c>
      <c r="J74" s="9"/>
      <c r="K74" s="9"/>
      <c r="O74" s="9"/>
    </row>
    <row r="75" ht="14.25" customHeight="1">
      <c r="A75" s="14" t="s">
        <v>97</v>
      </c>
      <c r="B75" s="14" t="s">
        <v>365</v>
      </c>
      <c r="C75" s="14" t="s">
        <v>366</v>
      </c>
      <c r="D75" s="14" t="s">
        <v>367</v>
      </c>
      <c r="E75" s="14" t="s">
        <v>23</v>
      </c>
      <c r="F75" s="14" t="s">
        <v>46</v>
      </c>
      <c r="G75" s="16" t="s">
        <v>368</v>
      </c>
      <c r="H75" s="16" t="str">
        <f>COUNTIF(#REF!,'2020 Candidates'!G75)</f>
        <v>#REF!</v>
      </c>
      <c r="I75" s="19" t="s">
        <v>12</v>
      </c>
      <c r="J75" s="9"/>
      <c r="K75" s="9"/>
      <c r="O75" s="9"/>
    </row>
    <row r="76" ht="14.25" customHeight="1">
      <c r="A76" s="14" t="s">
        <v>126</v>
      </c>
      <c r="B76" s="14" t="s">
        <v>369</v>
      </c>
      <c r="C76" s="14" t="s">
        <v>343</v>
      </c>
      <c r="D76" s="14" t="s">
        <v>370</v>
      </c>
      <c r="E76" s="14"/>
      <c r="F76" s="14" t="s">
        <v>371</v>
      </c>
      <c r="G76" s="16" t="s">
        <v>372</v>
      </c>
      <c r="H76" s="16" t="str">
        <f>COUNTIF(#REF!,'2020 Candidates'!G76)</f>
        <v>#REF!</v>
      </c>
      <c r="I76" s="16" t="s">
        <v>40</v>
      </c>
      <c r="J76" s="9"/>
      <c r="K76" s="9"/>
      <c r="O76" s="9"/>
    </row>
    <row r="77" ht="14.25" customHeight="1">
      <c r="A77" s="14" t="s">
        <v>373</v>
      </c>
      <c r="B77" s="14" t="s">
        <v>374</v>
      </c>
      <c r="C77" s="14" t="s">
        <v>375</v>
      </c>
      <c r="D77" s="14" t="s">
        <v>376</v>
      </c>
      <c r="E77" s="14" t="s">
        <v>38</v>
      </c>
      <c r="F77" s="14" t="s">
        <v>46</v>
      </c>
      <c r="G77" s="16" t="s">
        <v>377</v>
      </c>
      <c r="H77" s="16" t="str">
        <f>COUNTIF(#REF!,'2020 Candidates'!G77)</f>
        <v>#REF!</v>
      </c>
      <c r="I77" s="19" t="s">
        <v>40</v>
      </c>
      <c r="J77" s="9"/>
      <c r="K77" s="9"/>
      <c r="O77" s="9"/>
    </row>
    <row r="78" ht="14.25" customHeight="1">
      <c r="A78" s="14" t="s">
        <v>305</v>
      </c>
      <c r="B78" s="14" t="s">
        <v>378</v>
      </c>
      <c r="C78" s="14" t="s">
        <v>152</v>
      </c>
      <c r="D78" s="14" t="s">
        <v>376</v>
      </c>
      <c r="E78" s="14"/>
      <c r="F78" s="14" t="s">
        <v>86</v>
      </c>
      <c r="G78" s="16" t="s">
        <v>379</v>
      </c>
      <c r="H78" s="16" t="str">
        <f>COUNTIF(#REF!,'2020 Candidates'!G78)</f>
        <v>#REF!</v>
      </c>
      <c r="I78" s="16" t="s">
        <v>40</v>
      </c>
      <c r="J78" s="9"/>
      <c r="K78" s="9"/>
      <c r="O78" s="9"/>
    </row>
    <row r="79" ht="14.25" customHeight="1">
      <c r="A79" s="14" t="s">
        <v>333</v>
      </c>
      <c r="B79" s="14" t="s">
        <v>380</v>
      </c>
      <c r="C79" s="14" t="s">
        <v>381</v>
      </c>
      <c r="D79" s="14" t="s">
        <v>382</v>
      </c>
      <c r="E79" s="14"/>
      <c r="F79" s="14" t="s">
        <v>371</v>
      </c>
      <c r="G79" s="16" t="s">
        <v>383</v>
      </c>
      <c r="H79" s="16" t="str">
        <f>COUNTIF(#REF!,'2020 Candidates'!G79)</f>
        <v>#REF!</v>
      </c>
      <c r="I79" s="16" t="s">
        <v>40</v>
      </c>
      <c r="J79" s="9"/>
      <c r="K79" s="9"/>
      <c r="O79" s="9"/>
    </row>
    <row r="80" ht="14.25" customHeight="1">
      <c r="A80" s="14" t="s">
        <v>97</v>
      </c>
      <c r="B80" s="14" t="s">
        <v>384</v>
      </c>
      <c r="C80" s="14" t="s">
        <v>385</v>
      </c>
      <c r="D80" s="14" t="s">
        <v>386</v>
      </c>
      <c r="E80" s="14" t="s">
        <v>23</v>
      </c>
      <c r="F80" s="14" t="s">
        <v>141</v>
      </c>
      <c r="G80" s="16" t="s">
        <v>387</v>
      </c>
      <c r="H80" s="16" t="str">
        <f>COUNTIF(#REF!,'2020 Candidates'!G80)</f>
        <v>#REF!</v>
      </c>
      <c r="I80" s="19" t="s">
        <v>12</v>
      </c>
      <c r="J80" s="9"/>
      <c r="K80" s="9"/>
      <c r="O80" s="9"/>
    </row>
    <row r="81" ht="14.25" customHeight="1">
      <c r="A81" s="14" t="s">
        <v>56</v>
      </c>
      <c r="B81" s="14" t="s">
        <v>388</v>
      </c>
      <c r="C81" s="14" t="s">
        <v>389</v>
      </c>
      <c r="D81" s="14" t="s">
        <v>390</v>
      </c>
      <c r="E81" s="14" t="s">
        <v>38</v>
      </c>
      <c r="F81" s="14" t="s">
        <v>71</v>
      </c>
      <c r="G81" s="16" t="s">
        <v>391</v>
      </c>
      <c r="H81" s="16" t="str">
        <f>COUNTIF(#REF!,'2020 Candidates'!G81)</f>
        <v>#REF!</v>
      </c>
      <c r="I81" s="19" t="s">
        <v>40</v>
      </c>
      <c r="J81" s="9"/>
      <c r="K81" s="9"/>
      <c r="O81" s="9"/>
    </row>
    <row r="82" ht="14.25" customHeight="1">
      <c r="A82" s="14" t="s">
        <v>116</v>
      </c>
      <c r="B82" s="14" t="s">
        <v>392</v>
      </c>
      <c r="C82" s="14" t="s">
        <v>393</v>
      </c>
      <c r="D82" s="14" t="s">
        <v>394</v>
      </c>
      <c r="E82" s="14" t="s">
        <v>23</v>
      </c>
      <c r="F82" s="14" t="s">
        <v>24</v>
      </c>
      <c r="G82" s="16" t="s">
        <v>395</v>
      </c>
      <c r="H82" s="16" t="str">
        <f>COUNTIF(#REF!,'2020 Candidates'!G82)</f>
        <v>#REF!</v>
      </c>
      <c r="I82" s="19" t="s">
        <v>12</v>
      </c>
      <c r="J82" s="9"/>
      <c r="K82" s="9"/>
      <c r="O82" s="9"/>
    </row>
    <row r="83" ht="14.25" customHeight="1">
      <c r="A83" s="14" t="s">
        <v>155</v>
      </c>
      <c r="B83" s="14" t="s">
        <v>396</v>
      </c>
      <c r="C83" s="14" t="s">
        <v>397</v>
      </c>
      <c r="D83" s="14" t="s">
        <v>398</v>
      </c>
      <c r="E83" s="14"/>
      <c r="F83" s="14" t="s">
        <v>77</v>
      </c>
      <c r="G83" s="16" t="s">
        <v>399</v>
      </c>
      <c r="H83" s="16" t="str">
        <f>COUNTIF(#REF!,'2020 Candidates'!G83)</f>
        <v>#REF!</v>
      </c>
      <c r="I83" s="16" t="s">
        <v>40</v>
      </c>
      <c r="J83" s="9"/>
      <c r="K83" s="9"/>
      <c r="O83" s="9"/>
    </row>
    <row r="84" ht="14.25" customHeight="1">
      <c r="A84" s="14" t="s">
        <v>56</v>
      </c>
      <c r="B84" s="14" t="s">
        <v>400</v>
      </c>
      <c r="C84" s="14" t="s">
        <v>401</v>
      </c>
      <c r="D84" s="14" t="s">
        <v>402</v>
      </c>
      <c r="E84" s="14" t="s">
        <v>60</v>
      </c>
      <c r="F84" s="14" t="s">
        <v>46</v>
      </c>
      <c r="G84" s="16" t="s">
        <v>403</v>
      </c>
      <c r="H84" s="16" t="str">
        <f>COUNTIF(#REF!,'2020 Candidates'!G84)</f>
        <v>#REF!</v>
      </c>
      <c r="I84" s="19" t="s">
        <v>40</v>
      </c>
      <c r="J84" s="9"/>
      <c r="K84" s="9"/>
      <c r="O84" s="9"/>
    </row>
    <row r="85" ht="14.25" customHeight="1">
      <c r="A85" s="14" t="s">
        <v>116</v>
      </c>
      <c r="B85" s="14" t="s">
        <v>404</v>
      </c>
      <c r="C85" s="14" t="s">
        <v>405</v>
      </c>
      <c r="D85" s="14" t="s">
        <v>406</v>
      </c>
      <c r="E85" s="14" t="s">
        <v>23</v>
      </c>
      <c r="F85" s="14" t="s">
        <v>46</v>
      </c>
      <c r="G85" s="16" t="s">
        <v>407</v>
      </c>
      <c r="H85" s="16" t="str">
        <f>COUNTIF(#REF!,'2020 Candidates'!G85)</f>
        <v>#REF!</v>
      </c>
      <c r="I85" s="19" t="s">
        <v>12</v>
      </c>
      <c r="J85" s="9"/>
      <c r="K85" s="9"/>
      <c r="O85" s="9"/>
    </row>
    <row r="86" ht="14.25" customHeight="1">
      <c r="A86" s="14" t="s">
        <v>116</v>
      </c>
      <c r="B86" s="14" t="s">
        <v>408</v>
      </c>
      <c r="C86" s="14" t="s">
        <v>152</v>
      </c>
      <c r="D86" s="14" t="s">
        <v>318</v>
      </c>
      <c r="E86" s="14" t="s">
        <v>38</v>
      </c>
      <c r="F86" s="14" t="s">
        <v>314</v>
      </c>
      <c r="G86" s="16" t="s">
        <v>409</v>
      </c>
      <c r="H86" s="16" t="str">
        <f>COUNTIF(#REF!,'2020 Candidates'!G86)</f>
        <v>#REF!</v>
      </c>
      <c r="I86" s="19" t="s">
        <v>12</v>
      </c>
      <c r="J86" s="9"/>
      <c r="K86" s="9"/>
      <c r="O86" s="9"/>
    </row>
    <row r="87" ht="14.25" customHeight="1">
      <c r="A87" s="14" t="s">
        <v>216</v>
      </c>
      <c r="B87" s="14" t="s">
        <v>410</v>
      </c>
      <c r="C87" s="14" t="s">
        <v>411</v>
      </c>
      <c r="D87" s="14" t="s">
        <v>412</v>
      </c>
      <c r="E87" s="14" t="s">
        <v>38</v>
      </c>
      <c r="F87" s="14" t="s">
        <v>51</v>
      </c>
      <c r="G87" s="16" t="s">
        <v>413</v>
      </c>
      <c r="H87" s="16" t="str">
        <f>COUNTIF(#REF!,'2020 Candidates'!G87)</f>
        <v>#REF!</v>
      </c>
      <c r="I87" s="19" t="s">
        <v>40</v>
      </c>
      <c r="J87" s="9"/>
      <c r="K87" s="9"/>
      <c r="O87" s="9"/>
    </row>
    <row r="88" ht="14.25" customHeight="1">
      <c r="A88" s="14" t="s">
        <v>305</v>
      </c>
      <c r="B88" s="14" t="s">
        <v>415</v>
      </c>
      <c r="C88" s="14" t="s">
        <v>416</v>
      </c>
      <c r="D88" s="14" t="s">
        <v>417</v>
      </c>
      <c r="E88" s="14"/>
      <c r="F88" s="14" t="s">
        <v>24</v>
      </c>
      <c r="G88" s="16" t="s">
        <v>418</v>
      </c>
      <c r="H88" s="16" t="str">
        <f>COUNTIF(#REF!,'2020 Candidates'!G88)</f>
        <v>#REF!</v>
      </c>
      <c r="I88" s="16" t="s">
        <v>40</v>
      </c>
      <c r="J88" s="9"/>
      <c r="K88" s="9"/>
      <c r="O88" s="9"/>
    </row>
    <row r="89" ht="14.25" customHeight="1">
      <c r="A89" s="14" t="s">
        <v>170</v>
      </c>
      <c r="B89" s="14" t="s">
        <v>419</v>
      </c>
      <c r="C89" s="14" t="s">
        <v>421</v>
      </c>
      <c r="D89" s="14" t="s">
        <v>422</v>
      </c>
      <c r="E89" s="14" t="s">
        <v>38</v>
      </c>
      <c r="F89" s="14" t="s">
        <v>24</v>
      </c>
      <c r="G89" s="16" t="s">
        <v>424</v>
      </c>
      <c r="H89" s="16" t="str">
        <f>COUNTIF(#REF!,'2020 Candidates'!G89)</f>
        <v>#REF!</v>
      </c>
      <c r="I89" s="19" t="s">
        <v>40</v>
      </c>
      <c r="J89" s="9"/>
      <c r="K89" s="9"/>
      <c r="O89" s="9"/>
    </row>
    <row r="90" ht="14.25" customHeight="1">
      <c r="A90" s="14" t="s">
        <v>351</v>
      </c>
      <c r="B90" s="14" t="s">
        <v>425</v>
      </c>
      <c r="C90" s="14" t="s">
        <v>426</v>
      </c>
      <c r="D90" s="14" t="s">
        <v>427</v>
      </c>
      <c r="E90" s="14" t="s">
        <v>38</v>
      </c>
      <c r="F90" s="14" t="s">
        <v>46</v>
      </c>
      <c r="G90" s="16" t="s">
        <v>428</v>
      </c>
      <c r="H90" s="16" t="str">
        <f>COUNTIF(#REF!,'2020 Candidates'!G90)</f>
        <v>#REF!</v>
      </c>
      <c r="I90" s="19" t="s">
        <v>40</v>
      </c>
      <c r="J90" s="9"/>
      <c r="K90" s="9"/>
      <c r="O90" s="9"/>
    </row>
    <row r="91" ht="14.25" customHeight="1">
      <c r="A91" s="22" t="s">
        <v>79</v>
      </c>
      <c r="B91" s="14" t="s">
        <v>429</v>
      </c>
      <c r="C91" s="14" t="s">
        <v>430</v>
      </c>
      <c r="D91" s="14" t="s">
        <v>431</v>
      </c>
      <c r="E91" s="14"/>
      <c r="F91" s="14" t="s">
        <v>77</v>
      </c>
      <c r="G91" s="16" t="s">
        <v>432</v>
      </c>
      <c r="H91" s="16" t="str">
        <f>COUNTIF(#REF!,'2020 Candidates'!G91)</f>
        <v>#REF!</v>
      </c>
      <c r="I91" s="16" t="s">
        <v>40</v>
      </c>
      <c r="J91" s="9"/>
      <c r="K91" s="9"/>
      <c r="O91" s="9"/>
    </row>
    <row r="92" ht="14.25" customHeight="1">
      <c r="A92" s="14" t="s">
        <v>116</v>
      </c>
      <c r="B92" s="14" t="s">
        <v>435</v>
      </c>
      <c r="C92" s="14" t="s">
        <v>278</v>
      </c>
      <c r="D92" s="14" t="s">
        <v>436</v>
      </c>
      <c r="E92" s="14"/>
      <c r="F92" s="14" t="s">
        <v>24</v>
      </c>
      <c r="G92" s="16" t="s">
        <v>438</v>
      </c>
      <c r="H92" s="16" t="str">
        <f>COUNTIF(#REF!,'2020 Candidates'!G92)</f>
        <v>#REF!</v>
      </c>
      <c r="I92" s="16" t="s">
        <v>40</v>
      </c>
      <c r="J92" s="9"/>
      <c r="K92" s="9"/>
      <c r="O92" s="9"/>
    </row>
    <row r="93" ht="14.25" customHeight="1">
      <c r="A93" s="14" t="s">
        <v>67</v>
      </c>
      <c r="B93" s="14" t="s">
        <v>440</v>
      </c>
      <c r="C93" s="14" t="s">
        <v>441</v>
      </c>
      <c r="D93" s="14" t="s">
        <v>436</v>
      </c>
      <c r="E93" s="14" t="s">
        <v>38</v>
      </c>
      <c r="F93" s="14" t="s">
        <v>77</v>
      </c>
      <c r="G93" s="16" t="s">
        <v>442</v>
      </c>
      <c r="H93" s="16" t="str">
        <f>COUNTIF(#REF!,'2020 Candidates'!G93)</f>
        <v>#REF!</v>
      </c>
      <c r="I93" s="19" t="s">
        <v>40</v>
      </c>
      <c r="J93" s="9"/>
      <c r="K93" s="9"/>
      <c r="O93" s="9"/>
    </row>
    <row r="94" ht="14.25" customHeight="1">
      <c r="A94" s="14" t="s">
        <v>231</v>
      </c>
      <c r="B94" s="14" t="s">
        <v>443</v>
      </c>
      <c r="C94" s="14" t="s">
        <v>343</v>
      </c>
      <c r="D94" s="14" t="s">
        <v>444</v>
      </c>
      <c r="E94" s="14" t="s">
        <v>23</v>
      </c>
      <c r="F94" s="14" t="s">
        <v>51</v>
      </c>
      <c r="G94" s="16" t="s">
        <v>445</v>
      </c>
      <c r="H94" s="16" t="str">
        <f>COUNTIF(#REF!,'2020 Candidates'!G94)</f>
        <v>#REF!</v>
      </c>
      <c r="I94" s="19" t="s">
        <v>12</v>
      </c>
      <c r="J94" s="9"/>
      <c r="K94" s="9"/>
      <c r="O94" s="9"/>
    </row>
    <row r="95" ht="14.25" customHeight="1">
      <c r="A95" s="22" t="s">
        <v>341</v>
      </c>
      <c r="B95" s="14" t="s">
        <v>446</v>
      </c>
      <c r="C95" s="14" t="s">
        <v>447</v>
      </c>
      <c r="D95" s="14" t="s">
        <v>448</v>
      </c>
      <c r="E95" s="14"/>
      <c r="F95" s="14" t="s">
        <v>86</v>
      </c>
      <c r="G95" s="16" t="s">
        <v>449</v>
      </c>
      <c r="H95" s="16" t="str">
        <f>COUNTIF(#REF!,'2020 Candidates'!G95)</f>
        <v>#REF!</v>
      </c>
      <c r="I95" s="16" t="s">
        <v>40</v>
      </c>
      <c r="J95" s="9"/>
      <c r="K95" s="9"/>
      <c r="O95" s="9"/>
    </row>
    <row r="96" ht="14.25" customHeight="1">
      <c r="A96" s="14" t="s">
        <v>231</v>
      </c>
      <c r="B96" s="14" t="s">
        <v>451</v>
      </c>
      <c r="C96" s="14" t="s">
        <v>452</v>
      </c>
      <c r="D96" s="14" t="s">
        <v>453</v>
      </c>
      <c r="E96" s="14" t="s">
        <v>23</v>
      </c>
      <c r="F96" s="14" t="s">
        <v>46</v>
      </c>
      <c r="G96" s="16" t="s">
        <v>456</v>
      </c>
      <c r="H96" s="16" t="str">
        <f>COUNTIF(#REF!,'2020 Candidates'!G96)</f>
        <v>#REF!</v>
      </c>
      <c r="I96" s="19" t="s">
        <v>12</v>
      </c>
      <c r="J96" s="9"/>
      <c r="K96" s="9"/>
      <c r="O96" s="9"/>
    </row>
    <row r="97" ht="14.25" customHeight="1">
      <c r="A97" s="14" t="s">
        <v>231</v>
      </c>
      <c r="B97" s="14" t="s">
        <v>457</v>
      </c>
      <c r="C97" s="14" t="s">
        <v>458</v>
      </c>
      <c r="D97" s="14" t="s">
        <v>459</v>
      </c>
      <c r="E97" s="14" t="s">
        <v>23</v>
      </c>
      <c r="F97" s="14" t="s">
        <v>86</v>
      </c>
      <c r="G97" s="16" t="s">
        <v>460</v>
      </c>
      <c r="H97" s="16" t="str">
        <f>COUNTIF(#REF!,'2020 Candidates'!G97)</f>
        <v>#REF!</v>
      </c>
      <c r="I97" s="19" t="s">
        <v>12</v>
      </c>
      <c r="J97" s="9"/>
      <c r="K97" s="9"/>
      <c r="O97" s="9"/>
    </row>
    <row r="98" ht="14.25" customHeight="1">
      <c r="A98" s="14" t="s">
        <v>41</v>
      </c>
      <c r="B98" s="14" t="s">
        <v>461</v>
      </c>
      <c r="C98" s="14" t="s">
        <v>462</v>
      </c>
      <c r="D98" s="14" t="s">
        <v>463</v>
      </c>
      <c r="E98" s="14"/>
      <c r="F98" s="14" t="s">
        <v>71</v>
      </c>
      <c r="G98" s="16" t="s">
        <v>465</v>
      </c>
      <c r="H98" s="16" t="str">
        <f>COUNTIF(#REF!,'2020 Candidates'!G98)</f>
        <v>#REF!</v>
      </c>
      <c r="I98" s="16" t="s">
        <v>40</v>
      </c>
      <c r="J98" s="9"/>
      <c r="K98" s="9"/>
      <c r="O98" s="9"/>
    </row>
    <row r="99" ht="14.25" customHeight="1">
      <c r="A99" s="14" t="s">
        <v>320</v>
      </c>
      <c r="B99" s="14" t="s">
        <v>466</v>
      </c>
      <c r="C99" s="14" t="s">
        <v>468</v>
      </c>
      <c r="D99" s="14" t="s">
        <v>469</v>
      </c>
      <c r="E99" s="14" t="s">
        <v>23</v>
      </c>
      <c r="F99" s="14" t="s">
        <v>24</v>
      </c>
      <c r="G99" s="16" t="s">
        <v>470</v>
      </c>
      <c r="H99" s="16" t="str">
        <f>COUNTIF(#REF!,'2020 Candidates'!G99)</f>
        <v>#REF!</v>
      </c>
      <c r="I99" s="19" t="s">
        <v>12</v>
      </c>
      <c r="J99" s="9"/>
      <c r="K99" s="9"/>
      <c r="O99" s="9"/>
    </row>
    <row r="100" ht="14.25" customHeight="1">
      <c r="A100" s="14" t="s">
        <v>284</v>
      </c>
      <c r="B100" s="14" t="s">
        <v>471</v>
      </c>
      <c r="C100" s="14" t="s">
        <v>472</v>
      </c>
      <c r="D100" s="14" t="s">
        <v>473</v>
      </c>
      <c r="E100" s="14"/>
      <c r="F100" s="14" t="s">
        <v>51</v>
      </c>
      <c r="G100" s="16" t="s">
        <v>474</v>
      </c>
      <c r="H100" s="16" t="str">
        <f>COUNTIF(#REF!,'2020 Candidates'!G100)</f>
        <v>#REF!</v>
      </c>
      <c r="I100" s="16" t="s">
        <v>40</v>
      </c>
      <c r="J100" s="9"/>
      <c r="K100" s="9"/>
      <c r="O100" s="9"/>
    </row>
    <row r="101" ht="14.25" customHeight="1">
      <c r="A101" s="14" t="s">
        <v>231</v>
      </c>
      <c r="B101" s="14" t="s">
        <v>475</v>
      </c>
      <c r="C101" s="14" t="s">
        <v>426</v>
      </c>
      <c r="D101" s="14" t="s">
        <v>476</v>
      </c>
      <c r="E101" s="14" t="s">
        <v>38</v>
      </c>
      <c r="F101" s="14" t="s">
        <v>141</v>
      </c>
      <c r="G101" s="16" t="s">
        <v>477</v>
      </c>
      <c r="H101" s="16" t="str">
        <f>COUNTIF(#REF!,'2020 Candidates'!G101)</f>
        <v>#REF!</v>
      </c>
      <c r="I101" s="19" t="s">
        <v>12</v>
      </c>
      <c r="J101" s="9"/>
      <c r="K101" s="9"/>
      <c r="O101" s="9"/>
    </row>
    <row r="102" ht="14.25" customHeight="1">
      <c r="A102" s="14" t="s">
        <v>333</v>
      </c>
      <c r="B102" s="14" t="s">
        <v>478</v>
      </c>
      <c r="C102" s="14" t="s">
        <v>479</v>
      </c>
      <c r="D102" s="14" t="s">
        <v>480</v>
      </c>
      <c r="E102" s="14"/>
      <c r="F102" s="14" t="s">
        <v>46</v>
      </c>
      <c r="G102" s="16" t="s">
        <v>481</v>
      </c>
      <c r="H102" s="16" t="str">
        <f>COUNTIF(#REF!,'2020 Candidates'!G102)</f>
        <v>#REF!</v>
      </c>
      <c r="I102" s="16" t="s">
        <v>40</v>
      </c>
      <c r="J102" s="9"/>
      <c r="K102" s="9"/>
      <c r="O102" s="9"/>
    </row>
    <row r="103" ht="14.25" customHeight="1">
      <c r="A103" s="22" t="s">
        <v>33</v>
      </c>
      <c r="B103" s="14" t="s">
        <v>482</v>
      </c>
      <c r="C103" s="14" t="s">
        <v>483</v>
      </c>
      <c r="D103" s="14" t="s">
        <v>480</v>
      </c>
      <c r="E103" s="14"/>
      <c r="F103" s="14" t="s">
        <v>51</v>
      </c>
      <c r="G103" s="16" t="s">
        <v>484</v>
      </c>
      <c r="H103" s="16" t="str">
        <f>COUNTIF(#REF!,'2020 Candidates'!G103)</f>
        <v>#REF!</v>
      </c>
      <c r="I103" s="16" t="s">
        <v>40</v>
      </c>
      <c r="J103" s="9"/>
      <c r="K103" s="9"/>
      <c r="O103" s="9"/>
    </row>
    <row r="104" ht="14.25" customHeight="1">
      <c r="A104" s="14" t="s">
        <v>190</v>
      </c>
      <c r="B104" s="14" t="s">
        <v>485</v>
      </c>
      <c r="C104" s="14" t="s">
        <v>416</v>
      </c>
      <c r="D104" s="14" t="s">
        <v>480</v>
      </c>
      <c r="E104" s="14" t="s">
        <v>23</v>
      </c>
      <c r="F104" s="14" t="s">
        <v>24</v>
      </c>
      <c r="G104" s="16" t="s">
        <v>486</v>
      </c>
      <c r="H104" s="16" t="str">
        <f>COUNTIF(#REF!,'2020 Candidates'!G104)</f>
        <v>#REF!</v>
      </c>
      <c r="I104" s="19" t="s">
        <v>12</v>
      </c>
      <c r="J104" s="9"/>
      <c r="K104" s="9"/>
      <c r="O104" s="9"/>
    </row>
    <row r="105" ht="14.25" customHeight="1">
      <c r="A105" s="14" t="s">
        <v>190</v>
      </c>
      <c r="B105" s="14" t="s">
        <v>487</v>
      </c>
      <c r="C105" s="14" t="s">
        <v>157</v>
      </c>
      <c r="D105" s="14" t="s">
        <v>488</v>
      </c>
      <c r="E105" s="14" t="s">
        <v>60</v>
      </c>
      <c r="F105" s="14" t="s">
        <v>24</v>
      </c>
      <c r="G105" s="16" t="s">
        <v>489</v>
      </c>
      <c r="H105" s="16" t="str">
        <f>COUNTIF(#REF!,'2020 Candidates'!G105)</f>
        <v>#REF!</v>
      </c>
      <c r="I105" s="19" t="s">
        <v>12</v>
      </c>
      <c r="J105" s="9"/>
      <c r="K105" s="9"/>
      <c r="O105" s="9"/>
    </row>
    <row r="106" ht="14.25" customHeight="1">
      <c r="A106" s="14" t="s">
        <v>190</v>
      </c>
      <c r="B106" s="14" t="s">
        <v>490</v>
      </c>
      <c r="C106" s="14" t="s">
        <v>491</v>
      </c>
      <c r="D106" s="14" t="s">
        <v>492</v>
      </c>
      <c r="E106" s="14" t="s">
        <v>23</v>
      </c>
      <c r="F106" s="14" t="s">
        <v>51</v>
      </c>
      <c r="G106" s="16" t="s">
        <v>493</v>
      </c>
      <c r="H106" s="16" t="str">
        <f>COUNTIF(#REF!,'2020 Candidates'!G106)</f>
        <v>#REF!</v>
      </c>
      <c r="I106" s="19" t="s">
        <v>12</v>
      </c>
      <c r="J106" s="9"/>
      <c r="K106" s="9"/>
      <c r="O106" s="9"/>
    </row>
    <row r="107" ht="14.25" customHeight="1">
      <c r="A107" s="14" t="s">
        <v>305</v>
      </c>
      <c r="B107" s="14" t="s">
        <v>494</v>
      </c>
      <c r="C107" s="14" t="s">
        <v>183</v>
      </c>
      <c r="D107" s="14" t="s">
        <v>495</v>
      </c>
      <c r="E107" s="14"/>
      <c r="F107" s="14" t="s">
        <v>371</v>
      </c>
      <c r="G107" s="16" t="s">
        <v>496</v>
      </c>
      <c r="H107" s="16" t="str">
        <f>COUNTIF(#REF!,'2020 Candidates'!G107)</f>
        <v>#REF!</v>
      </c>
      <c r="I107" s="16" t="s">
        <v>40</v>
      </c>
      <c r="J107" s="9"/>
      <c r="K107" s="9"/>
      <c r="O107" s="9"/>
    </row>
    <row r="108" ht="14.25" customHeight="1">
      <c r="A108" s="14" t="s">
        <v>190</v>
      </c>
      <c r="B108" s="14" t="s">
        <v>497</v>
      </c>
      <c r="C108" s="14" t="s">
        <v>498</v>
      </c>
      <c r="D108" s="14" t="s">
        <v>499</v>
      </c>
      <c r="E108" s="14" t="s">
        <v>23</v>
      </c>
      <c r="F108" s="14" t="s">
        <v>46</v>
      </c>
      <c r="G108" s="16" t="s">
        <v>500</v>
      </c>
      <c r="H108" s="16" t="str">
        <f>COUNTIF(#REF!,'2020 Candidates'!G108)</f>
        <v>#REF!</v>
      </c>
      <c r="I108" s="19" t="s">
        <v>12</v>
      </c>
      <c r="J108" s="9"/>
      <c r="K108" s="9"/>
      <c r="O108" s="9"/>
    </row>
    <row r="109" ht="14.25" customHeight="1">
      <c r="A109" s="14" t="s">
        <v>284</v>
      </c>
      <c r="B109" s="14" t="s">
        <v>501</v>
      </c>
      <c r="C109" s="14" t="s">
        <v>502</v>
      </c>
      <c r="D109" s="14" t="s">
        <v>503</v>
      </c>
      <c r="E109" s="14"/>
      <c r="F109" s="14" t="s">
        <v>371</v>
      </c>
      <c r="G109" s="16" t="s">
        <v>504</v>
      </c>
      <c r="H109" s="16" t="str">
        <f>COUNTIF(#REF!,'2020 Candidates'!G109)</f>
        <v>#REF!</v>
      </c>
      <c r="I109" s="16" t="s">
        <v>40</v>
      </c>
      <c r="J109" s="9"/>
      <c r="K109" s="9"/>
      <c r="O109" s="9"/>
    </row>
    <row r="110" ht="14.25" customHeight="1">
      <c r="A110" s="14" t="s">
        <v>257</v>
      </c>
      <c r="B110" s="14" t="s">
        <v>505</v>
      </c>
      <c r="C110" s="14" t="s">
        <v>506</v>
      </c>
      <c r="D110" s="14" t="s">
        <v>507</v>
      </c>
      <c r="E110" s="14"/>
      <c r="F110" s="14" t="s">
        <v>77</v>
      </c>
      <c r="G110" s="16" t="s">
        <v>508</v>
      </c>
      <c r="H110" s="16" t="str">
        <f>COUNTIF(#REF!,'2020 Candidates'!G110)</f>
        <v>#REF!</v>
      </c>
      <c r="I110" s="16" t="s">
        <v>40</v>
      </c>
      <c r="J110" s="9"/>
      <c r="K110" s="9"/>
      <c r="O110" s="9"/>
    </row>
    <row r="111" ht="14.25" customHeight="1">
      <c r="A111" s="14" t="s">
        <v>373</v>
      </c>
      <c r="B111" s="14" t="s">
        <v>509</v>
      </c>
      <c r="C111" s="14" t="s">
        <v>510</v>
      </c>
      <c r="D111" s="14" t="s">
        <v>511</v>
      </c>
      <c r="E111" s="14"/>
      <c r="F111" s="14" t="s">
        <v>86</v>
      </c>
      <c r="G111" s="16" t="s">
        <v>512</v>
      </c>
      <c r="H111" s="16" t="str">
        <f>COUNTIF(#REF!,'2020 Candidates'!G111)</f>
        <v>#REF!</v>
      </c>
      <c r="I111" s="16" t="s">
        <v>40</v>
      </c>
      <c r="J111" s="9"/>
      <c r="K111" s="9"/>
      <c r="O111" s="9"/>
    </row>
    <row r="112" ht="14.25" customHeight="1">
      <c r="A112" s="14" t="s">
        <v>513</v>
      </c>
      <c r="B112" s="14" t="s">
        <v>514</v>
      </c>
      <c r="C112" s="14" t="s">
        <v>515</v>
      </c>
      <c r="D112" s="14" t="s">
        <v>516</v>
      </c>
      <c r="E112" s="14" t="s">
        <v>23</v>
      </c>
      <c r="F112" s="14" t="s">
        <v>24</v>
      </c>
      <c r="G112" s="16" t="s">
        <v>310</v>
      </c>
      <c r="H112" s="16" t="str">
        <f>COUNTIF(#REF!,'2020 Candidates'!G112)</f>
        <v>#REF!</v>
      </c>
      <c r="I112" s="19" t="s">
        <v>12</v>
      </c>
      <c r="J112" s="9"/>
      <c r="K112" s="9"/>
      <c r="O112" s="9"/>
    </row>
    <row r="113" ht="14.25" customHeight="1">
      <c r="A113" s="14" t="s">
        <v>73</v>
      </c>
      <c r="B113" s="14" t="s">
        <v>517</v>
      </c>
      <c r="C113" s="14" t="s">
        <v>518</v>
      </c>
      <c r="D113" s="14" t="s">
        <v>519</v>
      </c>
      <c r="E113" s="14"/>
      <c r="F113" s="14" t="s">
        <v>86</v>
      </c>
      <c r="G113" s="16" t="s">
        <v>520</v>
      </c>
      <c r="H113" s="16" t="str">
        <f>COUNTIF(#REF!,'2020 Candidates'!G113)</f>
        <v>#REF!</v>
      </c>
      <c r="I113" s="16" t="s">
        <v>40</v>
      </c>
      <c r="J113" s="9"/>
      <c r="K113" s="9"/>
      <c r="O113" s="9"/>
    </row>
    <row r="114" ht="14.25" customHeight="1">
      <c r="A114" s="14" t="s">
        <v>513</v>
      </c>
      <c r="B114" s="14" t="s">
        <v>521</v>
      </c>
      <c r="C114" s="14" t="s">
        <v>522</v>
      </c>
      <c r="D114" s="14" t="s">
        <v>523</v>
      </c>
      <c r="E114" s="14" t="s">
        <v>23</v>
      </c>
      <c r="F114" s="14" t="s">
        <v>51</v>
      </c>
      <c r="G114" s="16" t="s">
        <v>524</v>
      </c>
      <c r="H114" s="16" t="str">
        <f>COUNTIF(#REF!,'2020 Candidates'!G114)</f>
        <v>#REF!</v>
      </c>
      <c r="I114" s="19" t="s">
        <v>12</v>
      </c>
      <c r="J114" s="9"/>
      <c r="K114" s="9"/>
      <c r="O114" s="9"/>
    </row>
    <row r="115" ht="14.25" customHeight="1">
      <c r="A115" s="14" t="s">
        <v>116</v>
      </c>
      <c r="B115" s="14" t="s">
        <v>525</v>
      </c>
      <c r="C115" s="14" t="s">
        <v>526</v>
      </c>
      <c r="D115" s="14" t="s">
        <v>527</v>
      </c>
      <c r="E115" s="14"/>
      <c r="F115" s="14" t="s">
        <v>51</v>
      </c>
      <c r="G115" s="16" t="s">
        <v>528</v>
      </c>
      <c r="H115" s="16" t="str">
        <f>COUNTIF(#REF!,'2020 Candidates'!G115)</f>
        <v>#REF!</v>
      </c>
      <c r="I115" s="16" t="s">
        <v>40</v>
      </c>
      <c r="J115" s="9"/>
      <c r="K115" s="9"/>
      <c r="O115" s="9"/>
    </row>
    <row r="116" ht="14.25" customHeight="1">
      <c r="A116" s="14" t="s">
        <v>513</v>
      </c>
      <c r="B116" s="14" t="s">
        <v>529</v>
      </c>
      <c r="C116" s="14" t="s">
        <v>530</v>
      </c>
      <c r="D116" s="14" t="s">
        <v>531</v>
      </c>
      <c r="E116" s="14" t="s">
        <v>23</v>
      </c>
      <c r="F116" s="14" t="s">
        <v>46</v>
      </c>
      <c r="G116" s="16" t="s">
        <v>532</v>
      </c>
      <c r="H116" s="16" t="str">
        <f>COUNTIF(#REF!,'2020 Candidates'!G116)</f>
        <v>#REF!</v>
      </c>
      <c r="I116" s="19" t="s">
        <v>12</v>
      </c>
      <c r="J116" s="9"/>
      <c r="K116" s="9"/>
      <c r="O116" s="9"/>
    </row>
    <row r="117" ht="14.25" customHeight="1">
      <c r="A117" s="14" t="s">
        <v>513</v>
      </c>
      <c r="B117" s="14" t="s">
        <v>533</v>
      </c>
      <c r="C117" s="14" t="s">
        <v>534</v>
      </c>
      <c r="D117" s="14" t="s">
        <v>535</v>
      </c>
      <c r="E117" s="14" t="s">
        <v>60</v>
      </c>
      <c r="F117" s="14" t="s">
        <v>314</v>
      </c>
      <c r="G117" s="16" t="s">
        <v>536</v>
      </c>
      <c r="H117" s="16" t="str">
        <f>COUNTIF(#REF!,'2020 Candidates'!G117)</f>
        <v>#REF!</v>
      </c>
      <c r="I117" s="19" t="s">
        <v>12</v>
      </c>
      <c r="J117" s="9"/>
      <c r="K117" s="9"/>
      <c r="O117" s="9"/>
    </row>
    <row r="118" ht="14.25" customHeight="1">
      <c r="A118" s="14" t="s">
        <v>208</v>
      </c>
      <c r="B118" s="14" t="s">
        <v>537</v>
      </c>
      <c r="C118" s="14" t="s">
        <v>152</v>
      </c>
      <c r="D118" s="14" t="s">
        <v>538</v>
      </c>
      <c r="E118" s="14" t="s">
        <v>38</v>
      </c>
      <c r="F118" s="14" t="s">
        <v>51</v>
      </c>
      <c r="G118" s="16" t="s">
        <v>539</v>
      </c>
      <c r="H118" s="16" t="str">
        <f>COUNTIF(#REF!,'2020 Candidates'!G118)</f>
        <v>#REF!</v>
      </c>
      <c r="I118" s="19" t="s">
        <v>40</v>
      </c>
      <c r="J118" s="9"/>
      <c r="K118" s="9"/>
      <c r="O118" s="9"/>
    </row>
    <row r="119" ht="14.25" customHeight="1">
      <c r="A119" s="14" t="s">
        <v>540</v>
      </c>
      <c r="B119" s="14" t="s">
        <v>541</v>
      </c>
      <c r="C119" s="14" t="s">
        <v>542</v>
      </c>
      <c r="D119" s="14" t="s">
        <v>543</v>
      </c>
      <c r="E119" s="14"/>
      <c r="F119" s="14" t="s">
        <v>51</v>
      </c>
      <c r="G119" s="16" t="s">
        <v>544</v>
      </c>
      <c r="H119" s="16" t="str">
        <f>COUNTIF(#REF!,'2020 Candidates'!G119)</f>
        <v>#REF!</v>
      </c>
      <c r="I119" s="16" t="s">
        <v>40</v>
      </c>
      <c r="J119" s="9"/>
      <c r="K119" s="9"/>
      <c r="O119" s="9"/>
    </row>
    <row r="120" ht="14.25" customHeight="1">
      <c r="A120" s="14" t="s">
        <v>513</v>
      </c>
      <c r="B120" s="14" t="s">
        <v>545</v>
      </c>
      <c r="C120" s="14" t="s">
        <v>343</v>
      </c>
      <c r="D120" s="14" t="s">
        <v>546</v>
      </c>
      <c r="E120" s="14" t="s">
        <v>38</v>
      </c>
      <c r="F120" s="14" t="s">
        <v>141</v>
      </c>
      <c r="G120" s="16" t="s">
        <v>547</v>
      </c>
      <c r="H120" s="16" t="str">
        <f>COUNTIF(#REF!,'2020 Candidates'!G120)</f>
        <v>#REF!</v>
      </c>
      <c r="I120" s="19" t="s">
        <v>12</v>
      </c>
      <c r="J120" s="9"/>
      <c r="K120" s="9"/>
      <c r="O120" s="9"/>
    </row>
    <row r="121" ht="14.25" customHeight="1">
      <c r="A121" s="14" t="s">
        <v>199</v>
      </c>
      <c r="B121" s="14" t="s">
        <v>548</v>
      </c>
      <c r="C121" s="14" t="s">
        <v>549</v>
      </c>
      <c r="D121" s="14" t="s">
        <v>550</v>
      </c>
      <c r="E121" s="14" t="s">
        <v>23</v>
      </c>
      <c r="F121" s="14" t="s">
        <v>24</v>
      </c>
      <c r="G121" s="16" t="s">
        <v>551</v>
      </c>
      <c r="H121" s="16" t="str">
        <f>COUNTIF(#REF!,'2020 Candidates'!G121)</f>
        <v>#REF!</v>
      </c>
      <c r="I121" s="19" t="s">
        <v>12</v>
      </c>
      <c r="J121" s="9"/>
      <c r="K121" s="9"/>
      <c r="O121" s="9"/>
    </row>
    <row r="122" ht="14.25" customHeight="1">
      <c r="A122" s="14" t="s">
        <v>373</v>
      </c>
      <c r="B122" s="14" t="s">
        <v>552</v>
      </c>
      <c r="C122" s="14" t="s">
        <v>553</v>
      </c>
      <c r="D122" s="14" t="s">
        <v>554</v>
      </c>
      <c r="E122" s="14" t="s">
        <v>38</v>
      </c>
      <c r="F122" s="14" t="s">
        <v>51</v>
      </c>
      <c r="G122" s="16" t="s">
        <v>555</v>
      </c>
      <c r="H122" s="16" t="str">
        <f>COUNTIF(#REF!,'2020 Candidates'!G122)</f>
        <v>#REF!</v>
      </c>
      <c r="I122" s="19" t="s">
        <v>40</v>
      </c>
      <c r="J122" s="9"/>
      <c r="K122" s="9"/>
      <c r="O122" s="9"/>
    </row>
    <row r="123" ht="14.25" customHeight="1">
      <c r="A123" s="14" t="s">
        <v>199</v>
      </c>
      <c r="B123" s="14" t="s">
        <v>556</v>
      </c>
      <c r="C123" s="14" t="s">
        <v>557</v>
      </c>
      <c r="D123" s="14" t="s">
        <v>473</v>
      </c>
      <c r="E123" s="14" t="s">
        <v>23</v>
      </c>
      <c r="F123" s="14" t="s">
        <v>46</v>
      </c>
      <c r="G123" s="16" t="s">
        <v>558</v>
      </c>
      <c r="H123" s="16" t="str">
        <f>COUNTIF(#REF!,'2020 Candidates'!G123)</f>
        <v>#REF!</v>
      </c>
      <c r="I123" s="19" t="s">
        <v>12</v>
      </c>
      <c r="J123" s="9"/>
      <c r="K123" s="9"/>
      <c r="O123" s="9"/>
    </row>
    <row r="124" ht="14.25" customHeight="1">
      <c r="A124" s="14" t="s">
        <v>373</v>
      </c>
      <c r="B124" s="14" t="s">
        <v>559</v>
      </c>
      <c r="C124" s="14" t="s">
        <v>560</v>
      </c>
      <c r="D124" s="14" t="s">
        <v>561</v>
      </c>
      <c r="E124" s="14"/>
      <c r="F124" s="14" t="s">
        <v>263</v>
      </c>
      <c r="G124" s="16" t="s">
        <v>562</v>
      </c>
      <c r="H124" s="16" t="str">
        <f>COUNTIF(#REF!,'2020 Candidates'!G124)</f>
        <v>#REF!</v>
      </c>
      <c r="I124" s="16" t="s">
        <v>40</v>
      </c>
      <c r="J124" s="9"/>
      <c r="K124" s="9"/>
      <c r="O124" s="9"/>
    </row>
    <row r="125" ht="14.25" customHeight="1">
      <c r="A125" s="14" t="s">
        <v>563</v>
      </c>
      <c r="B125" s="14" t="s">
        <v>564</v>
      </c>
      <c r="C125" s="14" t="s">
        <v>549</v>
      </c>
      <c r="D125" s="14" t="s">
        <v>565</v>
      </c>
      <c r="E125" s="14" t="s">
        <v>38</v>
      </c>
      <c r="F125" s="14" t="s">
        <v>24</v>
      </c>
      <c r="G125" s="16" t="s">
        <v>566</v>
      </c>
      <c r="H125" s="16" t="str">
        <f>COUNTIF(#REF!,'2020 Candidates'!G125)</f>
        <v>#REF!</v>
      </c>
      <c r="I125" s="19" t="s">
        <v>40</v>
      </c>
      <c r="J125" s="9"/>
      <c r="K125" s="9"/>
      <c r="O125" s="9"/>
    </row>
    <row r="126" ht="14.25" customHeight="1">
      <c r="A126" s="14" t="s">
        <v>91</v>
      </c>
      <c r="B126" s="14" t="s">
        <v>567</v>
      </c>
      <c r="C126" s="14" t="s">
        <v>568</v>
      </c>
      <c r="D126" s="14" t="s">
        <v>358</v>
      </c>
      <c r="E126" s="14" t="s">
        <v>60</v>
      </c>
      <c r="F126" s="14" t="s">
        <v>51</v>
      </c>
      <c r="G126" s="16" t="s">
        <v>569</v>
      </c>
      <c r="H126" s="16" t="str">
        <f>COUNTIF(#REF!,'2020 Candidates'!G126)</f>
        <v>#REF!</v>
      </c>
      <c r="I126" s="19" t="s">
        <v>40</v>
      </c>
      <c r="J126" s="9"/>
      <c r="K126" s="9"/>
      <c r="O126" s="9"/>
    </row>
    <row r="127" ht="14.25" customHeight="1">
      <c r="A127" s="14" t="s">
        <v>199</v>
      </c>
      <c r="B127" s="14" t="s">
        <v>570</v>
      </c>
      <c r="C127" s="14" t="s">
        <v>571</v>
      </c>
      <c r="D127" s="14" t="s">
        <v>572</v>
      </c>
      <c r="E127" s="14" t="s">
        <v>23</v>
      </c>
      <c r="F127" s="14" t="s">
        <v>71</v>
      </c>
      <c r="G127" s="16" t="s">
        <v>573</v>
      </c>
      <c r="H127" s="16" t="str">
        <f>COUNTIF(#REF!,'2020 Candidates'!G127)</f>
        <v>#REF!</v>
      </c>
      <c r="I127" s="19" t="s">
        <v>12</v>
      </c>
      <c r="J127" s="9"/>
      <c r="K127" s="9"/>
      <c r="O127" s="9"/>
    </row>
    <row r="128" ht="14.25" customHeight="1">
      <c r="A128" s="14" t="s">
        <v>284</v>
      </c>
      <c r="B128" s="14" t="s">
        <v>574</v>
      </c>
      <c r="C128" s="14" t="s">
        <v>575</v>
      </c>
      <c r="D128" s="14" t="s">
        <v>358</v>
      </c>
      <c r="E128" s="14"/>
      <c r="F128" s="14" t="s">
        <v>77</v>
      </c>
      <c r="G128" s="16" t="s">
        <v>576</v>
      </c>
      <c r="H128" s="16" t="str">
        <f>COUNTIF(#REF!,'2020 Candidates'!G128)</f>
        <v>#REF!</v>
      </c>
      <c r="I128" s="16" t="s">
        <v>40</v>
      </c>
      <c r="J128" s="9"/>
      <c r="K128" s="9"/>
      <c r="O128" s="9"/>
    </row>
    <row r="129" ht="14.25" customHeight="1">
      <c r="A129" s="14" t="s">
        <v>103</v>
      </c>
      <c r="B129" s="14" t="s">
        <v>577</v>
      </c>
      <c r="C129" s="14" t="s">
        <v>578</v>
      </c>
      <c r="D129" s="14" t="s">
        <v>579</v>
      </c>
      <c r="E129" s="14" t="s">
        <v>23</v>
      </c>
      <c r="F129" s="14" t="s">
        <v>24</v>
      </c>
      <c r="G129" s="16" t="s">
        <v>580</v>
      </c>
      <c r="H129" s="16" t="str">
        <f>COUNTIF(#REF!,'2020 Candidates'!G129)</f>
        <v>#REF!</v>
      </c>
      <c r="I129" s="19" t="s">
        <v>12</v>
      </c>
      <c r="J129" s="9"/>
      <c r="K129" s="9"/>
      <c r="O129" s="9"/>
    </row>
    <row r="130" ht="14.25" customHeight="1">
      <c r="A130" s="22" t="s">
        <v>341</v>
      </c>
      <c r="B130" s="14" t="s">
        <v>581</v>
      </c>
      <c r="C130" s="14" t="s">
        <v>183</v>
      </c>
      <c r="D130" s="14" t="s">
        <v>582</v>
      </c>
      <c r="E130" s="14"/>
      <c r="F130" s="14" t="s">
        <v>371</v>
      </c>
      <c r="G130" s="16" t="s">
        <v>583</v>
      </c>
      <c r="H130" s="16" t="str">
        <f>COUNTIF(#REF!,'2020 Candidates'!G130)</f>
        <v>#REF!</v>
      </c>
      <c r="I130" s="16" t="s">
        <v>40</v>
      </c>
      <c r="J130" s="9"/>
      <c r="K130" s="9"/>
      <c r="O130" s="9"/>
    </row>
    <row r="131" ht="14.25" customHeight="1">
      <c r="A131" s="14" t="s">
        <v>540</v>
      </c>
      <c r="B131" s="14" t="s">
        <v>584</v>
      </c>
      <c r="C131" s="14" t="s">
        <v>108</v>
      </c>
      <c r="D131" s="14" t="s">
        <v>585</v>
      </c>
      <c r="E131" s="14"/>
      <c r="F131" s="14" t="s">
        <v>371</v>
      </c>
      <c r="G131" s="16" t="s">
        <v>586</v>
      </c>
      <c r="H131" s="16" t="str">
        <f>COUNTIF(#REF!,'2020 Candidates'!G131)</f>
        <v>#REF!</v>
      </c>
      <c r="I131" s="16" t="s">
        <v>40</v>
      </c>
      <c r="J131" s="9"/>
      <c r="K131" s="9"/>
      <c r="O131" s="9"/>
    </row>
    <row r="132" ht="14.25" customHeight="1">
      <c r="A132" s="14" t="s">
        <v>116</v>
      </c>
      <c r="B132" s="14" t="s">
        <v>587</v>
      </c>
      <c r="C132" s="14" t="s">
        <v>588</v>
      </c>
      <c r="D132" s="14" t="s">
        <v>589</v>
      </c>
      <c r="E132" s="14" t="s">
        <v>38</v>
      </c>
      <c r="F132" s="14" t="s">
        <v>71</v>
      </c>
      <c r="G132" s="16" t="s">
        <v>590</v>
      </c>
      <c r="H132" s="16" t="str">
        <f>COUNTIF(#REF!,'2020 Candidates'!G132)</f>
        <v>#REF!</v>
      </c>
      <c r="I132" s="19" t="s">
        <v>40</v>
      </c>
      <c r="J132" s="9"/>
      <c r="K132" s="9"/>
      <c r="O132" s="9"/>
    </row>
    <row r="133" ht="14.25" customHeight="1">
      <c r="A133" s="14" t="s">
        <v>148</v>
      </c>
      <c r="B133" s="14" t="s">
        <v>591</v>
      </c>
      <c r="C133" s="14" t="s">
        <v>571</v>
      </c>
      <c r="D133" s="14" t="s">
        <v>592</v>
      </c>
      <c r="E133" s="14" t="s">
        <v>38</v>
      </c>
      <c r="F133" s="14" t="s">
        <v>77</v>
      </c>
      <c r="G133" s="16" t="s">
        <v>593</v>
      </c>
      <c r="H133" s="16" t="str">
        <f>COUNTIF(#REF!,'2020 Candidates'!G133)</f>
        <v>#REF!</v>
      </c>
      <c r="I133" s="19" t="s">
        <v>40</v>
      </c>
      <c r="J133" s="9"/>
      <c r="K133" s="9"/>
      <c r="O133" s="9"/>
    </row>
    <row r="134" ht="14.25" customHeight="1">
      <c r="A134" s="22" t="s">
        <v>341</v>
      </c>
      <c r="B134" s="14" t="s">
        <v>594</v>
      </c>
      <c r="C134" s="14" t="s">
        <v>595</v>
      </c>
      <c r="D134" s="14" t="s">
        <v>596</v>
      </c>
      <c r="E134" s="14" t="s">
        <v>38</v>
      </c>
      <c r="F134" s="14" t="s">
        <v>24</v>
      </c>
      <c r="G134" s="16" t="s">
        <v>597</v>
      </c>
      <c r="H134" s="16" t="str">
        <f>COUNTIF(#REF!,'2020 Candidates'!G134)</f>
        <v>#REF!</v>
      </c>
      <c r="I134" s="19" t="s">
        <v>40</v>
      </c>
      <c r="J134" s="9"/>
      <c r="K134" s="9"/>
      <c r="O134" s="9"/>
    </row>
    <row r="135" ht="14.25" customHeight="1">
      <c r="A135" s="14" t="s">
        <v>103</v>
      </c>
      <c r="B135" s="14" t="s">
        <v>598</v>
      </c>
      <c r="C135" s="14" t="s">
        <v>58</v>
      </c>
      <c r="D135" s="14" t="s">
        <v>132</v>
      </c>
      <c r="E135" s="14" t="s">
        <v>23</v>
      </c>
      <c r="F135" s="14" t="s">
        <v>77</v>
      </c>
      <c r="G135" s="16" t="s">
        <v>599</v>
      </c>
      <c r="H135" s="16" t="str">
        <f>COUNTIF(#REF!,'2020 Candidates'!G135)</f>
        <v>#REF!</v>
      </c>
      <c r="I135" s="19" t="s">
        <v>12</v>
      </c>
      <c r="J135" s="9"/>
      <c r="K135" s="9"/>
      <c r="O135" s="9"/>
    </row>
    <row r="136" ht="14.25" customHeight="1">
      <c r="A136" s="14" t="s">
        <v>103</v>
      </c>
      <c r="B136" s="14" t="s">
        <v>600</v>
      </c>
      <c r="C136" s="14" t="s">
        <v>472</v>
      </c>
      <c r="D136" s="14" t="s">
        <v>601</v>
      </c>
      <c r="E136" s="14" t="s">
        <v>23</v>
      </c>
      <c r="F136" s="14" t="s">
        <v>141</v>
      </c>
      <c r="G136" s="16" t="s">
        <v>115</v>
      </c>
      <c r="H136" s="16" t="str">
        <f>COUNTIF(#REF!,'2020 Candidates'!G136)</f>
        <v>#REF!</v>
      </c>
      <c r="I136" s="19" t="s">
        <v>12</v>
      </c>
      <c r="J136" s="9"/>
      <c r="K136" s="9"/>
      <c r="O136" s="9"/>
    </row>
    <row r="137" ht="14.25" customHeight="1">
      <c r="A137" s="14" t="s">
        <v>56</v>
      </c>
      <c r="B137" s="14" t="s">
        <v>602</v>
      </c>
      <c r="C137" s="14" t="s">
        <v>58</v>
      </c>
      <c r="D137" s="14" t="s">
        <v>146</v>
      </c>
      <c r="E137" s="14" t="s">
        <v>23</v>
      </c>
      <c r="F137" s="14" t="s">
        <v>24</v>
      </c>
      <c r="G137" s="16" t="s">
        <v>603</v>
      </c>
      <c r="H137" s="16" t="str">
        <f>COUNTIF(#REF!,'2020 Candidates'!G137)</f>
        <v>#REF!</v>
      </c>
      <c r="I137" s="19" t="s">
        <v>12</v>
      </c>
      <c r="J137" s="9"/>
      <c r="K137" s="9"/>
      <c r="O137" s="9"/>
    </row>
    <row r="138" ht="14.25" customHeight="1">
      <c r="A138" s="14" t="s">
        <v>604</v>
      </c>
      <c r="B138" s="14" t="s">
        <v>605</v>
      </c>
      <c r="C138" s="14" t="s">
        <v>278</v>
      </c>
      <c r="D138" s="14" t="s">
        <v>606</v>
      </c>
      <c r="E138" s="14" t="s">
        <v>38</v>
      </c>
      <c r="F138" s="14" t="s">
        <v>51</v>
      </c>
      <c r="G138" s="16" t="s">
        <v>607</v>
      </c>
      <c r="H138" s="16" t="str">
        <f>COUNTIF(#REF!,'2020 Candidates'!G138)</f>
        <v>#REF!</v>
      </c>
      <c r="I138" s="19" t="s">
        <v>40</v>
      </c>
      <c r="J138" s="9"/>
      <c r="K138" s="9"/>
      <c r="O138" s="9"/>
    </row>
    <row r="139" ht="14.25" customHeight="1">
      <c r="A139" s="14" t="s">
        <v>56</v>
      </c>
      <c r="B139" s="14" t="s">
        <v>608</v>
      </c>
      <c r="C139" s="14" t="s">
        <v>609</v>
      </c>
      <c r="D139" s="14" t="s">
        <v>610</v>
      </c>
      <c r="E139" s="14" t="s">
        <v>23</v>
      </c>
      <c r="F139" s="14" t="s">
        <v>46</v>
      </c>
      <c r="G139" s="16" t="s">
        <v>611</v>
      </c>
      <c r="H139" s="16" t="str">
        <f>COUNTIF(#REF!,'2020 Candidates'!G139)</f>
        <v>#REF!</v>
      </c>
      <c r="I139" s="19" t="s">
        <v>12</v>
      </c>
      <c r="J139" s="9"/>
      <c r="K139" s="9"/>
      <c r="O139" s="9"/>
    </row>
    <row r="140" ht="14.25" customHeight="1">
      <c r="A140" s="14" t="s">
        <v>216</v>
      </c>
      <c r="B140" s="14" t="s">
        <v>612</v>
      </c>
      <c r="C140" s="14" t="s">
        <v>613</v>
      </c>
      <c r="D140" s="14" t="s">
        <v>614</v>
      </c>
      <c r="E140" s="14"/>
      <c r="F140" s="14" t="s">
        <v>71</v>
      </c>
      <c r="G140" s="16" t="s">
        <v>615</v>
      </c>
      <c r="H140" s="16" t="str">
        <f>COUNTIF(#REF!,'2020 Candidates'!G140)</f>
        <v>#REF!</v>
      </c>
      <c r="I140" s="16" t="s">
        <v>40</v>
      </c>
      <c r="J140" s="9"/>
      <c r="K140" s="9"/>
      <c r="O140" s="9"/>
    </row>
    <row r="141" ht="14.25" customHeight="1">
      <c r="A141" s="14" t="s">
        <v>41</v>
      </c>
      <c r="B141" s="14" t="s">
        <v>616</v>
      </c>
      <c r="C141" s="14" t="s">
        <v>617</v>
      </c>
      <c r="D141" s="14" t="s">
        <v>618</v>
      </c>
      <c r="E141" s="14"/>
      <c r="F141" s="14" t="s">
        <v>371</v>
      </c>
      <c r="G141" s="16" t="s">
        <v>619</v>
      </c>
      <c r="H141" s="16" t="str">
        <f>COUNTIF(#REF!,'2020 Candidates'!G141)</f>
        <v>#REF!</v>
      </c>
      <c r="I141" s="16" t="s">
        <v>40</v>
      </c>
      <c r="J141" s="9"/>
      <c r="K141" s="9"/>
      <c r="O141" s="9"/>
    </row>
    <row r="142" ht="14.25" customHeight="1">
      <c r="A142" s="14" t="s">
        <v>56</v>
      </c>
      <c r="B142" s="14" t="s">
        <v>620</v>
      </c>
      <c r="C142" s="14" t="s">
        <v>621</v>
      </c>
      <c r="D142" s="14" t="s">
        <v>109</v>
      </c>
      <c r="E142" s="14" t="s">
        <v>23</v>
      </c>
      <c r="F142" s="14" t="s">
        <v>86</v>
      </c>
      <c r="G142" s="16" t="s">
        <v>178</v>
      </c>
      <c r="H142" s="16" t="str">
        <f>COUNTIF(#REF!,'2020 Candidates'!G142)</f>
        <v>#REF!</v>
      </c>
      <c r="I142" s="19" t="s">
        <v>12</v>
      </c>
      <c r="J142" s="9"/>
      <c r="K142" s="9"/>
      <c r="O142" s="9"/>
    </row>
    <row r="143" ht="14.25" customHeight="1">
      <c r="A143" s="22" t="s">
        <v>33</v>
      </c>
      <c r="B143" s="14" t="s">
        <v>622</v>
      </c>
      <c r="C143" s="14" t="s">
        <v>623</v>
      </c>
      <c r="D143" s="14" t="s">
        <v>624</v>
      </c>
      <c r="E143" s="14" t="s">
        <v>38</v>
      </c>
      <c r="F143" s="14" t="s">
        <v>51</v>
      </c>
      <c r="G143" s="16" t="s">
        <v>625</v>
      </c>
      <c r="H143" s="16" t="str">
        <f>COUNTIF(#REF!,'2020 Candidates'!G143)</f>
        <v>#REF!</v>
      </c>
      <c r="I143" s="19" t="s">
        <v>40</v>
      </c>
      <c r="J143" s="9"/>
      <c r="K143" s="9"/>
      <c r="O143" s="9"/>
    </row>
    <row r="144" ht="14.25" customHeight="1">
      <c r="A144" s="14" t="s">
        <v>563</v>
      </c>
      <c r="B144" s="14" t="s">
        <v>626</v>
      </c>
      <c r="C144" s="14" t="s">
        <v>627</v>
      </c>
      <c r="D144" s="14" t="s">
        <v>628</v>
      </c>
      <c r="E144" s="14" t="s">
        <v>38</v>
      </c>
      <c r="F144" s="14" t="s">
        <v>46</v>
      </c>
      <c r="G144" s="16" t="s">
        <v>629</v>
      </c>
      <c r="H144" s="16" t="str">
        <f>COUNTIF(#REF!,'2020 Candidates'!G144)</f>
        <v>#REF!</v>
      </c>
      <c r="I144" s="19" t="s">
        <v>40</v>
      </c>
      <c r="J144" s="9"/>
      <c r="K144" s="9"/>
      <c r="O144" s="9"/>
    </row>
    <row r="145" ht="14.25" customHeight="1">
      <c r="A145" s="14" t="s">
        <v>540</v>
      </c>
      <c r="B145" s="14" t="s">
        <v>633</v>
      </c>
      <c r="C145" s="14" t="s">
        <v>634</v>
      </c>
      <c r="D145" s="14" t="s">
        <v>635</v>
      </c>
      <c r="E145" s="14" t="s">
        <v>38</v>
      </c>
      <c r="F145" s="14" t="s">
        <v>77</v>
      </c>
      <c r="G145" s="16" t="s">
        <v>636</v>
      </c>
      <c r="H145" s="16" t="str">
        <f>COUNTIF(#REF!,'2020 Candidates'!G145)</f>
        <v>#REF!</v>
      </c>
      <c r="I145" s="19" t="s">
        <v>40</v>
      </c>
      <c r="J145" s="9"/>
      <c r="K145" s="9"/>
      <c r="O145" s="9"/>
    </row>
    <row r="146" ht="14.25" customHeight="1">
      <c r="A146" s="14" t="s">
        <v>134</v>
      </c>
      <c r="B146" s="14" t="s">
        <v>637</v>
      </c>
      <c r="C146" s="14" t="s">
        <v>613</v>
      </c>
      <c r="D146" s="14" t="s">
        <v>638</v>
      </c>
      <c r="E146" s="14"/>
      <c r="F146" s="14" t="s">
        <v>71</v>
      </c>
      <c r="G146" s="16" t="s">
        <v>639</v>
      </c>
      <c r="H146" s="16" t="str">
        <f>COUNTIF(#REF!,'2020 Candidates'!G146)</f>
        <v>#REF!</v>
      </c>
      <c r="I146" s="16" t="s">
        <v>40</v>
      </c>
      <c r="J146" s="9"/>
      <c r="K146" s="9"/>
      <c r="O146" s="9"/>
    </row>
    <row r="147" ht="14.25" customHeight="1">
      <c r="A147" s="14" t="s">
        <v>41</v>
      </c>
      <c r="B147" s="14" t="s">
        <v>640</v>
      </c>
      <c r="C147" s="14" t="s">
        <v>641</v>
      </c>
      <c r="D147" s="14" t="s">
        <v>642</v>
      </c>
      <c r="E147" s="14" t="s">
        <v>23</v>
      </c>
      <c r="F147" s="14" t="s">
        <v>24</v>
      </c>
      <c r="G147" s="16" t="s">
        <v>643</v>
      </c>
      <c r="H147" s="16" t="str">
        <f>COUNTIF(#REF!,'2020 Candidates'!G147)</f>
        <v>#REF!</v>
      </c>
      <c r="I147" s="19" t="s">
        <v>12</v>
      </c>
      <c r="J147" s="9"/>
      <c r="K147" s="9"/>
      <c r="O147" s="9"/>
    </row>
    <row r="148" ht="14.25" customHeight="1">
      <c r="A148" s="14" t="s">
        <v>41</v>
      </c>
      <c r="B148" s="14" t="s">
        <v>644</v>
      </c>
      <c r="C148" s="14" t="s">
        <v>645</v>
      </c>
      <c r="D148" s="14" t="s">
        <v>646</v>
      </c>
      <c r="E148" s="14" t="s">
        <v>23</v>
      </c>
      <c r="F148" s="14" t="s">
        <v>24</v>
      </c>
      <c r="G148" s="16" t="s">
        <v>647</v>
      </c>
      <c r="H148" s="16" t="str">
        <f>COUNTIF(#REF!,'2020 Candidates'!G148)</f>
        <v>#REF!</v>
      </c>
      <c r="I148" s="19" t="s">
        <v>12</v>
      </c>
      <c r="J148" s="9"/>
      <c r="K148" s="9"/>
      <c r="O148" s="9"/>
    </row>
    <row r="149" ht="14.25" customHeight="1">
      <c r="A149" s="14" t="s">
        <v>41</v>
      </c>
      <c r="B149" s="14" t="s">
        <v>648</v>
      </c>
      <c r="C149" s="14" t="s">
        <v>649</v>
      </c>
      <c r="D149" s="14" t="s">
        <v>650</v>
      </c>
      <c r="E149" s="14" t="s">
        <v>23</v>
      </c>
      <c r="F149" s="14" t="s">
        <v>51</v>
      </c>
      <c r="G149" s="16" t="s">
        <v>651</v>
      </c>
      <c r="H149" s="16" t="str">
        <f>COUNTIF(#REF!,'2020 Candidates'!G149)</f>
        <v>#REF!</v>
      </c>
      <c r="I149" s="19" t="s">
        <v>12</v>
      </c>
      <c r="J149" s="9"/>
      <c r="K149" s="9"/>
      <c r="O149" s="9"/>
    </row>
    <row r="150" ht="14.25" customHeight="1">
      <c r="A150" s="14" t="s">
        <v>97</v>
      </c>
      <c r="B150" s="14" t="s">
        <v>652</v>
      </c>
      <c r="C150" s="14" t="s">
        <v>132</v>
      </c>
      <c r="D150" s="14" t="s">
        <v>653</v>
      </c>
      <c r="E150" s="14" t="s">
        <v>38</v>
      </c>
      <c r="F150" s="14" t="s">
        <v>24</v>
      </c>
      <c r="G150" s="16" t="s">
        <v>654</v>
      </c>
      <c r="H150" s="16" t="str">
        <f>COUNTIF(#REF!,'2020 Candidates'!G150)</f>
        <v>#REF!</v>
      </c>
      <c r="I150" s="19" t="s">
        <v>40</v>
      </c>
      <c r="J150" s="9"/>
      <c r="K150" s="9"/>
      <c r="O150" s="9"/>
    </row>
    <row r="151" ht="14.25" customHeight="1">
      <c r="A151" s="14" t="s">
        <v>41</v>
      </c>
      <c r="B151" s="14" t="s">
        <v>655</v>
      </c>
      <c r="C151" s="14" t="s">
        <v>205</v>
      </c>
      <c r="D151" s="14" t="s">
        <v>95</v>
      </c>
      <c r="E151" s="14" t="s">
        <v>60</v>
      </c>
      <c r="F151" s="14" t="s">
        <v>314</v>
      </c>
      <c r="G151" s="16" t="s">
        <v>656</v>
      </c>
      <c r="H151" s="16" t="str">
        <f>COUNTIF(#REF!,'2020 Candidates'!G151)</f>
        <v>#REF!</v>
      </c>
      <c r="I151" s="19" t="s">
        <v>12</v>
      </c>
      <c r="J151" s="9"/>
      <c r="K151" s="9"/>
      <c r="O151" s="9"/>
    </row>
    <row r="152" ht="14.25" customHeight="1">
      <c r="A152" s="14" t="s">
        <v>249</v>
      </c>
      <c r="B152" s="14" t="s">
        <v>657</v>
      </c>
      <c r="C152" s="14" t="s">
        <v>426</v>
      </c>
      <c r="D152" s="14" t="s">
        <v>658</v>
      </c>
      <c r="E152" s="14" t="s">
        <v>38</v>
      </c>
      <c r="F152" s="14" t="s">
        <v>46</v>
      </c>
      <c r="G152" s="16" t="s">
        <v>659</v>
      </c>
      <c r="H152" s="16" t="str">
        <f>COUNTIF(#REF!,'2020 Candidates'!G152)</f>
        <v>#REF!</v>
      </c>
      <c r="I152" s="19" t="s">
        <v>40</v>
      </c>
      <c r="J152" s="9"/>
      <c r="K152" s="9"/>
      <c r="O152" s="9"/>
    </row>
    <row r="153" ht="14.25" customHeight="1">
      <c r="A153" s="14" t="s">
        <v>41</v>
      </c>
      <c r="B153" s="14" t="s">
        <v>660</v>
      </c>
      <c r="C153" s="14" t="s">
        <v>661</v>
      </c>
      <c r="D153" s="14" t="s">
        <v>662</v>
      </c>
      <c r="E153" s="14" t="s">
        <v>23</v>
      </c>
      <c r="F153" s="14" t="s">
        <v>77</v>
      </c>
      <c r="G153" s="16" t="s">
        <v>663</v>
      </c>
      <c r="H153" s="16" t="str">
        <f>COUNTIF(#REF!,'2020 Candidates'!G153)</f>
        <v>#REF!</v>
      </c>
      <c r="I153" s="19" t="s">
        <v>12</v>
      </c>
      <c r="J153" s="9"/>
      <c r="K153" s="9"/>
      <c r="O153" s="9"/>
    </row>
    <row r="154" ht="14.25" customHeight="1">
      <c r="A154" s="14" t="s">
        <v>513</v>
      </c>
      <c r="B154" s="14" t="s">
        <v>664</v>
      </c>
      <c r="C154" s="14" t="s">
        <v>196</v>
      </c>
      <c r="D154" s="14" t="s">
        <v>665</v>
      </c>
      <c r="E154" s="14" t="s">
        <v>38</v>
      </c>
      <c r="F154" s="14" t="s">
        <v>77</v>
      </c>
      <c r="G154" s="16" t="s">
        <v>666</v>
      </c>
      <c r="H154" s="16" t="str">
        <f>COUNTIF(#REF!,'2020 Candidates'!G154)</f>
        <v>#REF!</v>
      </c>
      <c r="I154" s="19" t="s">
        <v>40</v>
      </c>
      <c r="J154" s="9"/>
      <c r="K154" s="9"/>
      <c r="O154" s="9"/>
    </row>
    <row r="155" ht="14.25" customHeight="1">
      <c r="A155" s="14" t="s">
        <v>67</v>
      </c>
      <c r="B155" s="14" t="s">
        <v>667</v>
      </c>
      <c r="C155" s="14" t="s">
        <v>136</v>
      </c>
      <c r="D155" s="14" t="s">
        <v>668</v>
      </c>
      <c r="E155" s="14" t="s">
        <v>23</v>
      </c>
      <c r="F155" s="14" t="s">
        <v>24</v>
      </c>
      <c r="G155" s="16" t="s">
        <v>669</v>
      </c>
      <c r="H155" s="16" t="str">
        <f>COUNTIF(#REF!,'2020 Candidates'!G155)</f>
        <v>#REF!</v>
      </c>
      <c r="I155" s="19" t="s">
        <v>12</v>
      </c>
      <c r="J155" s="9"/>
      <c r="K155" s="9"/>
      <c r="O155" s="9"/>
    </row>
    <row r="156" ht="14.25" customHeight="1">
      <c r="A156" s="14" t="s">
        <v>208</v>
      </c>
      <c r="B156" s="14" t="s">
        <v>670</v>
      </c>
      <c r="C156" s="14" t="s">
        <v>498</v>
      </c>
      <c r="D156" s="14" t="s">
        <v>671</v>
      </c>
      <c r="E156" s="14" t="s">
        <v>38</v>
      </c>
      <c r="F156" s="14" t="s">
        <v>77</v>
      </c>
      <c r="G156" s="16" t="s">
        <v>672</v>
      </c>
      <c r="H156" s="16" t="str">
        <f>COUNTIF(#REF!,'2020 Candidates'!G156)</f>
        <v>#REF!</v>
      </c>
      <c r="I156" s="19" t="s">
        <v>40</v>
      </c>
      <c r="J156" s="9"/>
      <c r="K156" s="9"/>
      <c r="O156" s="9"/>
    </row>
    <row r="157" ht="14.25" customHeight="1">
      <c r="A157" s="14" t="s">
        <v>67</v>
      </c>
      <c r="B157" s="14" t="s">
        <v>673</v>
      </c>
      <c r="C157" s="14" t="s">
        <v>343</v>
      </c>
      <c r="D157" s="14" t="s">
        <v>674</v>
      </c>
      <c r="E157" s="14" t="s">
        <v>23</v>
      </c>
      <c r="F157" s="14" t="s">
        <v>51</v>
      </c>
      <c r="G157" s="16" t="s">
        <v>675</v>
      </c>
      <c r="H157" s="16" t="str">
        <f>COUNTIF(#REF!,'2020 Candidates'!G157)</f>
        <v>#REF!</v>
      </c>
      <c r="I157" s="19" t="s">
        <v>12</v>
      </c>
      <c r="J157" s="9"/>
      <c r="K157" s="9"/>
      <c r="O157" s="9"/>
    </row>
    <row r="158" ht="14.25" customHeight="1">
      <c r="A158" s="14" t="s">
        <v>513</v>
      </c>
      <c r="B158" s="14" t="s">
        <v>676</v>
      </c>
      <c r="C158" s="14" t="s">
        <v>278</v>
      </c>
      <c r="D158" s="14" t="s">
        <v>677</v>
      </c>
      <c r="E158" s="14" t="s">
        <v>38</v>
      </c>
      <c r="F158" s="14" t="s">
        <v>51</v>
      </c>
      <c r="G158" s="16" t="s">
        <v>678</v>
      </c>
      <c r="H158" s="16" t="str">
        <f>COUNTIF(#REF!,'2020 Candidates'!G158)</f>
        <v>#REF!</v>
      </c>
      <c r="I158" s="19" t="s">
        <v>40</v>
      </c>
      <c r="J158" s="9"/>
      <c r="K158" s="9"/>
      <c r="O158" s="9"/>
    </row>
    <row r="159" ht="14.25" customHeight="1">
      <c r="A159" s="14" t="s">
        <v>231</v>
      </c>
      <c r="B159" s="14" t="s">
        <v>679</v>
      </c>
      <c r="C159" s="14" t="s">
        <v>353</v>
      </c>
      <c r="D159" s="14" t="s">
        <v>680</v>
      </c>
      <c r="E159" s="14" t="s">
        <v>38</v>
      </c>
      <c r="F159" s="14" t="s">
        <v>24</v>
      </c>
      <c r="G159" s="16" t="s">
        <v>681</v>
      </c>
      <c r="H159" s="16" t="str">
        <f>COUNTIF(#REF!,'2020 Candidates'!G159)</f>
        <v>#REF!</v>
      </c>
      <c r="I159" s="19" t="s">
        <v>40</v>
      </c>
      <c r="J159" s="9"/>
      <c r="K159" s="9"/>
      <c r="O159" s="9"/>
    </row>
    <row r="160" ht="14.25" customHeight="1">
      <c r="A160" s="14" t="s">
        <v>67</v>
      </c>
      <c r="B160" s="14" t="s">
        <v>682</v>
      </c>
      <c r="C160" s="14" t="s">
        <v>522</v>
      </c>
      <c r="D160" s="14" t="s">
        <v>327</v>
      </c>
      <c r="E160" s="14" t="s">
        <v>23</v>
      </c>
      <c r="F160" s="14" t="s">
        <v>46</v>
      </c>
      <c r="G160" s="16" t="s">
        <v>683</v>
      </c>
      <c r="H160" s="16" t="str">
        <f>COUNTIF(#REF!,'2020 Candidates'!G160)</f>
        <v>#REF!</v>
      </c>
      <c r="I160" s="19" t="s">
        <v>12</v>
      </c>
      <c r="J160" s="9"/>
      <c r="K160" s="9"/>
      <c r="O160" s="9"/>
    </row>
    <row r="161" ht="14.25" customHeight="1">
      <c r="A161" s="14" t="s">
        <v>116</v>
      </c>
      <c r="B161" s="14" t="s">
        <v>684</v>
      </c>
      <c r="C161" s="14" t="s">
        <v>685</v>
      </c>
      <c r="D161" s="14" t="s">
        <v>686</v>
      </c>
      <c r="E161" s="14" t="s">
        <v>38</v>
      </c>
      <c r="F161" s="14" t="s">
        <v>77</v>
      </c>
      <c r="G161" s="16" t="s">
        <v>687</v>
      </c>
      <c r="H161" s="16" t="str">
        <f>COUNTIF(#REF!,'2020 Candidates'!G161)</f>
        <v>#REF!</v>
      </c>
      <c r="I161" s="19" t="s">
        <v>40</v>
      </c>
      <c r="J161" s="9"/>
      <c r="K161" s="9"/>
      <c r="O161" s="9"/>
    </row>
    <row r="162" ht="14.25" customHeight="1">
      <c r="A162" s="14" t="s">
        <v>231</v>
      </c>
      <c r="B162" s="14" t="s">
        <v>689</v>
      </c>
      <c r="C162" s="14" t="s">
        <v>690</v>
      </c>
      <c r="D162" s="14" t="s">
        <v>691</v>
      </c>
      <c r="E162" s="14"/>
      <c r="F162" s="14" t="s">
        <v>371</v>
      </c>
      <c r="G162" s="16" t="s">
        <v>692</v>
      </c>
      <c r="H162" s="16" t="str">
        <f>COUNTIF(#REF!,'2020 Candidates'!G162)</f>
        <v>#REF!</v>
      </c>
      <c r="I162" s="16" t="s">
        <v>40</v>
      </c>
      <c r="J162" s="9"/>
      <c r="K162" s="9"/>
      <c r="O162" s="9"/>
    </row>
    <row r="163" ht="14.25" customHeight="1">
      <c r="A163" s="14" t="s">
        <v>351</v>
      </c>
      <c r="B163" s="14" t="s">
        <v>694</v>
      </c>
      <c r="C163" s="14" t="s">
        <v>695</v>
      </c>
      <c r="D163" s="14" t="s">
        <v>696</v>
      </c>
      <c r="E163" s="14" t="s">
        <v>23</v>
      </c>
      <c r="F163" s="14" t="s">
        <v>24</v>
      </c>
      <c r="G163" s="16" t="s">
        <v>361</v>
      </c>
      <c r="H163" s="16" t="str">
        <f>COUNTIF(#REF!,'2020 Candidates'!G163)</f>
        <v>#REF!</v>
      </c>
      <c r="I163" s="19" t="s">
        <v>12</v>
      </c>
      <c r="J163" s="9"/>
      <c r="K163" s="9"/>
      <c r="O163" s="9"/>
    </row>
    <row r="164" ht="14.25" customHeight="1">
      <c r="A164" s="14" t="s">
        <v>16</v>
      </c>
      <c r="B164" s="14" t="s">
        <v>698</v>
      </c>
      <c r="C164" s="14" t="s">
        <v>699</v>
      </c>
      <c r="D164" s="14" t="s">
        <v>700</v>
      </c>
      <c r="E164" s="14" t="s">
        <v>38</v>
      </c>
      <c r="F164" s="14" t="s">
        <v>314</v>
      </c>
      <c r="G164" s="16" t="s">
        <v>701</v>
      </c>
      <c r="H164" s="16" t="str">
        <f>COUNTIF(#REF!,'2020 Candidates'!G164)</f>
        <v>#REF!</v>
      </c>
      <c r="I164" s="19" t="s">
        <v>40</v>
      </c>
      <c r="J164" s="9"/>
      <c r="K164" s="9"/>
      <c r="O164" s="9"/>
    </row>
    <row r="165" ht="14.25" customHeight="1">
      <c r="A165" s="14" t="s">
        <v>351</v>
      </c>
      <c r="B165" s="14" t="s">
        <v>702</v>
      </c>
      <c r="C165" s="14" t="s">
        <v>703</v>
      </c>
      <c r="D165" s="14" t="s">
        <v>704</v>
      </c>
      <c r="E165" s="14" t="s">
        <v>23</v>
      </c>
      <c r="F165" s="14" t="s">
        <v>51</v>
      </c>
      <c r="G165" s="16" t="s">
        <v>706</v>
      </c>
      <c r="H165" s="16" t="str">
        <f>COUNTIF(#REF!,'2020 Candidates'!G165)</f>
        <v>#REF!</v>
      </c>
      <c r="I165" s="19" t="s">
        <v>12</v>
      </c>
      <c r="J165" s="9"/>
      <c r="K165" s="9"/>
      <c r="O165" s="9"/>
    </row>
    <row r="166" ht="14.25" customHeight="1">
      <c r="A166" s="14" t="s">
        <v>231</v>
      </c>
      <c r="B166" s="14" t="s">
        <v>707</v>
      </c>
      <c r="C166" s="14" t="s">
        <v>228</v>
      </c>
      <c r="D166" s="14" t="s">
        <v>708</v>
      </c>
      <c r="E166" s="14" t="s">
        <v>38</v>
      </c>
      <c r="F166" s="14" t="s">
        <v>77</v>
      </c>
      <c r="G166" s="16" t="s">
        <v>710</v>
      </c>
      <c r="H166" s="16" t="str">
        <f>COUNTIF(#REF!,'2020 Candidates'!G166)</f>
        <v>#REF!</v>
      </c>
      <c r="I166" s="19" t="s">
        <v>40</v>
      </c>
      <c r="J166" s="9"/>
      <c r="K166" s="9"/>
      <c r="O166" s="9"/>
    </row>
    <row r="167" ht="14.25" customHeight="1">
      <c r="A167" s="14" t="s">
        <v>351</v>
      </c>
      <c r="B167" s="14" t="s">
        <v>711</v>
      </c>
      <c r="C167" s="14" t="s">
        <v>712</v>
      </c>
      <c r="D167" s="14" t="s">
        <v>713</v>
      </c>
      <c r="E167" s="14" t="s">
        <v>23</v>
      </c>
      <c r="F167" s="14" t="s">
        <v>314</v>
      </c>
      <c r="G167" s="16" t="s">
        <v>714</v>
      </c>
      <c r="H167" s="16" t="str">
        <f>COUNTIF(#REF!,'2020 Candidates'!G167)</f>
        <v>#REF!</v>
      </c>
      <c r="I167" s="19" t="s">
        <v>12</v>
      </c>
      <c r="J167" s="9"/>
      <c r="K167" s="9"/>
      <c r="O167" s="9"/>
    </row>
    <row r="168" ht="14.25" customHeight="1">
      <c r="A168" s="14" t="s">
        <v>257</v>
      </c>
      <c r="B168" s="14" t="s">
        <v>715</v>
      </c>
      <c r="C168" s="14" t="s">
        <v>716</v>
      </c>
      <c r="D168" s="14" t="s">
        <v>717</v>
      </c>
      <c r="E168" s="14"/>
      <c r="F168" s="14" t="s">
        <v>263</v>
      </c>
      <c r="G168" s="16" t="s">
        <v>718</v>
      </c>
      <c r="H168" s="16" t="str">
        <f>COUNTIF(#REF!,'2020 Candidates'!G168)</f>
        <v>#REF!</v>
      </c>
      <c r="I168" s="16" t="s">
        <v>40</v>
      </c>
      <c r="J168" s="9"/>
      <c r="K168" s="9"/>
      <c r="O168" s="9"/>
    </row>
    <row r="169" ht="14.25" customHeight="1">
      <c r="A169" s="14" t="s">
        <v>126</v>
      </c>
      <c r="B169" s="14" t="s">
        <v>719</v>
      </c>
      <c r="C169" s="14" t="s">
        <v>720</v>
      </c>
      <c r="D169" s="14" t="s">
        <v>721</v>
      </c>
      <c r="E169" s="14"/>
      <c r="F169" s="14" t="s">
        <v>77</v>
      </c>
      <c r="G169" s="16" t="s">
        <v>722</v>
      </c>
      <c r="H169" s="16" t="str">
        <f>COUNTIF(#REF!,'2020 Candidates'!G169)</f>
        <v>#REF!</v>
      </c>
      <c r="I169" s="16" t="s">
        <v>40</v>
      </c>
      <c r="J169" s="9"/>
      <c r="K169" s="9"/>
      <c r="O169" s="9"/>
    </row>
    <row r="170" ht="14.25" customHeight="1">
      <c r="A170" s="14" t="s">
        <v>216</v>
      </c>
      <c r="B170" s="14" t="s">
        <v>723</v>
      </c>
      <c r="C170" s="14" t="s">
        <v>526</v>
      </c>
      <c r="D170" s="14" t="s">
        <v>724</v>
      </c>
      <c r="E170" s="14" t="s">
        <v>23</v>
      </c>
      <c r="F170" s="14" t="s">
        <v>24</v>
      </c>
      <c r="G170" s="16" t="s">
        <v>725</v>
      </c>
      <c r="H170" s="16" t="str">
        <f>COUNTIF(#REF!,'2020 Candidates'!G170)</f>
        <v>#REF!</v>
      </c>
      <c r="I170" s="19" t="s">
        <v>12</v>
      </c>
      <c r="J170" s="9"/>
      <c r="K170" s="9"/>
      <c r="O170" s="9"/>
    </row>
    <row r="171" ht="14.25" customHeight="1">
      <c r="A171" s="14" t="s">
        <v>199</v>
      </c>
      <c r="B171" s="14" t="s">
        <v>726</v>
      </c>
      <c r="C171" s="14" t="s">
        <v>727</v>
      </c>
      <c r="D171" s="14" t="s">
        <v>728</v>
      </c>
      <c r="E171" s="14"/>
      <c r="F171" s="14" t="s">
        <v>86</v>
      </c>
      <c r="G171" s="16" t="s">
        <v>729</v>
      </c>
      <c r="H171" s="16" t="str">
        <f>COUNTIF(#REF!,'2020 Candidates'!G171)</f>
        <v>#REF!</v>
      </c>
      <c r="I171" s="16" t="s">
        <v>40</v>
      </c>
      <c r="J171" s="9"/>
      <c r="K171" s="9"/>
      <c r="O171" s="9"/>
    </row>
    <row r="172" ht="14.25" customHeight="1">
      <c r="A172" s="14" t="s">
        <v>333</v>
      </c>
      <c r="B172" s="14" t="s">
        <v>730</v>
      </c>
      <c r="C172" s="14" t="s">
        <v>731</v>
      </c>
      <c r="D172" s="102" t="s">
        <v>732</v>
      </c>
      <c r="E172" s="14"/>
      <c r="F172" s="102" t="s">
        <v>247</v>
      </c>
      <c r="G172" s="16" t="s">
        <v>733</v>
      </c>
      <c r="H172" s="16" t="str">
        <f>COUNTIF(#REF!,'2020 Candidates'!G172)</f>
        <v>#REF!</v>
      </c>
      <c r="I172" s="16" t="s">
        <v>40</v>
      </c>
      <c r="J172" s="9"/>
      <c r="K172" s="9"/>
      <c r="O172" s="9"/>
    </row>
    <row r="173" ht="14.25" customHeight="1">
      <c r="A173" s="14" t="s">
        <v>373</v>
      </c>
      <c r="B173" s="14" t="s">
        <v>734</v>
      </c>
      <c r="C173" s="14" t="s">
        <v>338</v>
      </c>
      <c r="D173" s="14" t="s">
        <v>735</v>
      </c>
      <c r="E173" s="14" t="s">
        <v>38</v>
      </c>
      <c r="F173" s="14" t="s">
        <v>24</v>
      </c>
      <c r="G173" s="16" t="s">
        <v>736</v>
      </c>
      <c r="H173" s="16" t="str">
        <f>COUNTIF(#REF!,'2020 Candidates'!G173)</f>
        <v>#REF!</v>
      </c>
      <c r="I173" s="19" t="s">
        <v>40</v>
      </c>
      <c r="J173" s="9"/>
      <c r="K173" s="9"/>
      <c r="O173" s="9"/>
    </row>
    <row r="174" ht="14.25" customHeight="1">
      <c r="A174" s="14" t="s">
        <v>216</v>
      </c>
      <c r="B174" s="14" t="s">
        <v>737</v>
      </c>
      <c r="C174" s="14" t="s">
        <v>526</v>
      </c>
      <c r="D174" s="14" t="s">
        <v>738</v>
      </c>
      <c r="E174" s="14" t="s">
        <v>38</v>
      </c>
      <c r="F174" s="14" t="s">
        <v>51</v>
      </c>
      <c r="G174" s="16" t="s">
        <v>739</v>
      </c>
      <c r="H174" s="16" t="str">
        <f>COUNTIF(#REF!,'2020 Candidates'!G174)</f>
        <v>#REF!</v>
      </c>
      <c r="I174" s="19" t="s">
        <v>12</v>
      </c>
      <c r="J174" s="9"/>
      <c r="K174" s="9"/>
      <c r="O174" s="9"/>
    </row>
    <row r="175" ht="14.25" customHeight="1">
      <c r="A175" s="14" t="s">
        <v>604</v>
      </c>
      <c r="B175" s="14" t="s">
        <v>740</v>
      </c>
      <c r="C175" s="14" t="s">
        <v>123</v>
      </c>
      <c r="D175" s="14" t="s">
        <v>741</v>
      </c>
      <c r="E175" s="14" t="s">
        <v>38</v>
      </c>
      <c r="F175" s="14" t="s">
        <v>141</v>
      </c>
      <c r="G175" s="16" t="s">
        <v>742</v>
      </c>
      <c r="H175" s="16" t="str">
        <f>COUNTIF(#REF!,'2020 Candidates'!G175)</f>
        <v>#REF!</v>
      </c>
      <c r="I175" s="19" t="s">
        <v>40</v>
      </c>
      <c r="J175" s="9"/>
      <c r="K175" s="9"/>
      <c r="O175" s="9"/>
    </row>
    <row r="176" ht="14.25" customHeight="1">
      <c r="A176" s="14" t="s">
        <v>216</v>
      </c>
      <c r="B176" s="14" t="s">
        <v>743</v>
      </c>
      <c r="C176" s="14" t="s">
        <v>515</v>
      </c>
      <c r="D176" s="14" t="s">
        <v>744</v>
      </c>
      <c r="E176" s="14" t="s">
        <v>23</v>
      </c>
      <c r="F176" s="14" t="s">
        <v>86</v>
      </c>
      <c r="G176" s="16" t="s">
        <v>745</v>
      </c>
      <c r="H176" s="16" t="str">
        <f>COUNTIF(#REF!,'2020 Candidates'!G176)</f>
        <v>#REF!</v>
      </c>
      <c r="I176" s="19" t="s">
        <v>12</v>
      </c>
      <c r="J176" s="9"/>
      <c r="K176" s="9"/>
      <c r="O176" s="9"/>
    </row>
    <row r="177" ht="14.25" customHeight="1">
      <c r="A177" s="14" t="s">
        <v>170</v>
      </c>
      <c r="B177" s="14" t="s">
        <v>746</v>
      </c>
      <c r="C177" s="14" t="s">
        <v>720</v>
      </c>
      <c r="D177" s="14" t="s">
        <v>747</v>
      </c>
      <c r="E177" s="14"/>
      <c r="F177" s="14" t="s">
        <v>46</v>
      </c>
      <c r="G177" s="16" t="s">
        <v>748</v>
      </c>
      <c r="H177" s="16" t="str">
        <f>COUNTIF(#REF!,'2020 Candidates'!G177)</f>
        <v>#REF!</v>
      </c>
      <c r="I177" s="16" t="s">
        <v>40</v>
      </c>
      <c r="J177" s="9"/>
      <c r="K177" s="9"/>
      <c r="O177" s="9"/>
    </row>
    <row r="178" ht="14.25" customHeight="1">
      <c r="A178" s="14" t="s">
        <v>208</v>
      </c>
      <c r="B178" s="14" t="s">
        <v>749</v>
      </c>
      <c r="C178" s="14" t="s">
        <v>750</v>
      </c>
      <c r="D178" s="14" t="s">
        <v>751</v>
      </c>
      <c r="E178" s="14"/>
      <c r="F178" s="14" t="s">
        <v>141</v>
      </c>
      <c r="G178" s="16" t="s">
        <v>752</v>
      </c>
      <c r="H178" s="16" t="str">
        <f>COUNTIF(#REF!,'2020 Candidates'!G178)</f>
        <v>#REF!</v>
      </c>
      <c r="I178" s="16" t="s">
        <v>40</v>
      </c>
      <c r="J178" s="9"/>
      <c r="K178" s="9"/>
      <c r="O178" s="9"/>
    </row>
    <row r="179" ht="14.25" customHeight="1">
      <c r="A179" s="14" t="s">
        <v>305</v>
      </c>
      <c r="B179" s="14" t="s">
        <v>753</v>
      </c>
      <c r="C179" s="14" t="s">
        <v>426</v>
      </c>
      <c r="D179" s="14" t="s">
        <v>754</v>
      </c>
      <c r="E179" s="14"/>
      <c r="F179" s="14" t="s">
        <v>263</v>
      </c>
      <c r="G179" s="16" t="s">
        <v>755</v>
      </c>
      <c r="H179" s="16" t="str">
        <f>COUNTIF(#REF!,'2020 Candidates'!G179)</f>
        <v>#REF!</v>
      </c>
      <c r="I179" s="16" t="s">
        <v>40</v>
      </c>
      <c r="J179" s="9"/>
      <c r="K179" s="9"/>
      <c r="O179" s="9"/>
    </row>
    <row r="180" ht="14.25" customHeight="1">
      <c r="A180" s="14" t="s">
        <v>540</v>
      </c>
      <c r="B180" s="14" t="s">
        <v>756</v>
      </c>
      <c r="C180" s="14" t="s">
        <v>343</v>
      </c>
      <c r="D180" s="14" t="s">
        <v>757</v>
      </c>
      <c r="E180" s="14" t="s">
        <v>38</v>
      </c>
      <c r="F180" s="14" t="s">
        <v>141</v>
      </c>
      <c r="G180" s="16" t="s">
        <v>758</v>
      </c>
      <c r="H180" s="16" t="str">
        <f>COUNTIF(#REF!,'2020 Candidates'!G180)</f>
        <v>#REF!</v>
      </c>
      <c r="I180" s="19" t="s">
        <v>40</v>
      </c>
      <c r="J180" s="9"/>
      <c r="K180" s="9"/>
      <c r="O180" s="9"/>
    </row>
    <row r="181" ht="14.25" customHeight="1">
      <c r="A181" s="14" t="s">
        <v>176</v>
      </c>
      <c r="B181" s="14" t="s">
        <v>759</v>
      </c>
      <c r="C181" s="14" t="s">
        <v>760</v>
      </c>
      <c r="D181" s="14" t="s">
        <v>761</v>
      </c>
      <c r="E181" s="14" t="s">
        <v>23</v>
      </c>
      <c r="F181" s="14" t="s">
        <v>51</v>
      </c>
      <c r="G181" s="16" t="s">
        <v>762</v>
      </c>
      <c r="H181" s="16" t="str">
        <f>COUNTIF(#REF!,'2020 Candidates'!G181)</f>
        <v>#REF!</v>
      </c>
      <c r="I181" s="19" t="s">
        <v>12</v>
      </c>
      <c r="J181" s="9"/>
      <c r="K181" s="9"/>
      <c r="O181" s="9"/>
    </row>
    <row r="182" ht="14.25" customHeight="1">
      <c r="A182" s="14" t="s">
        <v>143</v>
      </c>
      <c r="B182" s="14" t="s">
        <v>763</v>
      </c>
      <c r="C182" s="14" t="s">
        <v>510</v>
      </c>
      <c r="D182" s="14" t="s">
        <v>764</v>
      </c>
      <c r="E182" s="14" t="s">
        <v>38</v>
      </c>
      <c r="F182" s="14" t="s">
        <v>77</v>
      </c>
      <c r="G182" s="16" t="s">
        <v>765</v>
      </c>
      <c r="H182" s="16" t="str">
        <f>COUNTIF(#REF!,'2020 Candidates'!G182)</f>
        <v>#REF!</v>
      </c>
      <c r="I182" s="19" t="s">
        <v>40</v>
      </c>
      <c r="J182" s="9"/>
      <c r="K182" s="9"/>
      <c r="O182" s="9"/>
    </row>
    <row r="183" ht="14.25" customHeight="1">
      <c r="A183" s="22" t="s">
        <v>79</v>
      </c>
      <c r="B183" s="14" t="s">
        <v>766</v>
      </c>
      <c r="C183" s="14" t="s">
        <v>196</v>
      </c>
      <c r="D183" s="14" t="s">
        <v>767</v>
      </c>
      <c r="E183" s="14"/>
      <c r="F183" s="102" t="s">
        <v>697</v>
      </c>
      <c r="G183" s="16" t="s">
        <v>768</v>
      </c>
      <c r="H183" s="16" t="str">
        <f>COUNTIF(#REF!,'2020 Candidates'!G183)</f>
        <v>#REF!</v>
      </c>
      <c r="I183" s="16" t="s">
        <v>40</v>
      </c>
      <c r="J183" s="9"/>
      <c r="K183" s="9"/>
      <c r="O183" s="9"/>
    </row>
    <row r="184" ht="14.25" customHeight="1">
      <c r="A184" s="14" t="s">
        <v>249</v>
      </c>
      <c r="B184" s="14" t="s">
        <v>771</v>
      </c>
      <c r="C184" s="14" t="s">
        <v>772</v>
      </c>
      <c r="D184" s="14" t="s">
        <v>774</v>
      </c>
      <c r="E184" s="14" t="s">
        <v>60</v>
      </c>
      <c r="F184" s="14" t="s">
        <v>24</v>
      </c>
      <c r="G184" s="16" t="s">
        <v>775</v>
      </c>
      <c r="H184" s="16" t="str">
        <f>COUNTIF(#REF!,'2020 Candidates'!G184)</f>
        <v>#REF!</v>
      </c>
      <c r="I184" s="19" t="s">
        <v>40</v>
      </c>
      <c r="J184" s="9"/>
      <c r="K184" s="9"/>
      <c r="O184" s="9"/>
    </row>
    <row r="185" ht="14.25" customHeight="1">
      <c r="A185" s="14" t="s">
        <v>333</v>
      </c>
      <c r="B185" s="14" t="s">
        <v>776</v>
      </c>
      <c r="C185" s="14" t="s">
        <v>152</v>
      </c>
      <c r="D185" s="14" t="s">
        <v>777</v>
      </c>
      <c r="E185" s="14"/>
      <c r="F185" s="14" t="s">
        <v>86</v>
      </c>
      <c r="G185" s="16" t="s">
        <v>778</v>
      </c>
      <c r="H185" s="16" t="str">
        <f>COUNTIF(#REF!,'2020 Candidates'!G185)</f>
        <v>#REF!</v>
      </c>
      <c r="I185" s="16" t="s">
        <v>40</v>
      </c>
      <c r="J185" s="9"/>
      <c r="K185" s="9"/>
      <c r="O185" s="9"/>
    </row>
    <row r="186" ht="14.25" customHeight="1">
      <c r="A186" s="14" t="s">
        <v>176</v>
      </c>
      <c r="B186" s="14" t="s">
        <v>779</v>
      </c>
      <c r="C186" s="14" t="s">
        <v>522</v>
      </c>
      <c r="D186" s="14" t="s">
        <v>780</v>
      </c>
      <c r="E186" s="14" t="s">
        <v>23</v>
      </c>
      <c r="F186" s="14" t="s">
        <v>141</v>
      </c>
      <c r="G186" s="16" t="s">
        <v>781</v>
      </c>
      <c r="H186" s="16" t="str">
        <f>COUNTIF(#REF!,'2020 Candidates'!G186)</f>
        <v>#REF!</v>
      </c>
      <c r="I186" s="19" t="s">
        <v>12</v>
      </c>
      <c r="J186" s="9"/>
      <c r="K186" s="9"/>
      <c r="O186" s="9"/>
    </row>
    <row r="187" ht="14.25" customHeight="1">
      <c r="A187" s="14" t="s">
        <v>333</v>
      </c>
      <c r="B187" s="14" t="s">
        <v>782</v>
      </c>
      <c r="C187" s="14" t="s">
        <v>783</v>
      </c>
      <c r="D187" s="14" t="s">
        <v>784</v>
      </c>
      <c r="E187" s="14" t="s">
        <v>23</v>
      </c>
      <c r="F187" s="14" t="s">
        <v>24</v>
      </c>
      <c r="G187" s="16" t="s">
        <v>785</v>
      </c>
      <c r="H187" s="16" t="str">
        <f>COUNTIF(#REF!,'2020 Candidates'!G187)</f>
        <v>#REF!</v>
      </c>
      <c r="I187" s="19" t="s">
        <v>12</v>
      </c>
      <c r="J187" s="9"/>
      <c r="K187" s="9"/>
      <c r="O187" s="9"/>
    </row>
    <row r="188" ht="14.25" customHeight="1">
      <c r="A188" s="14" t="s">
        <v>333</v>
      </c>
      <c r="B188" s="14" t="s">
        <v>786</v>
      </c>
      <c r="C188" s="14" t="s">
        <v>522</v>
      </c>
      <c r="D188" s="14" t="s">
        <v>787</v>
      </c>
      <c r="E188" s="14" t="s">
        <v>23</v>
      </c>
      <c r="F188" s="14" t="s">
        <v>24</v>
      </c>
      <c r="G188" s="16" t="s">
        <v>789</v>
      </c>
      <c r="H188" s="16" t="str">
        <f>COUNTIF(#REF!,'2020 Candidates'!G188)</f>
        <v>#REF!</v>
      </c>
      <c r="I188" s="19" t="s">
        <v>12</v>
      </c>
      <c r="J188" s="9"/>
      <c r="K188" s="9"/>
      <c r="O188" s="9"/>
    </row>
    <row r="189" ht="14.25" customHeight="1">
      <c r="A189" s="14" t="s">
        <v>333</v>
      </c>
      <c r="B189" s="14" t="s">
        <v>793</v>
      </c>
      <c r="C189" s="14" t="s">
        <v>794</v>
      </c>
      <c r="D189" s="14" t="s">
        <v>795</v>
      </c>
      <c r="E189" s="14" t="s">
        <v>23</v>
      </c>
      <c r="F189" s="14" t="s">
        <v>51</v>
      </c>
      <c r="G189" s="16" t="s">
        <v>796</v>
      </c>
      <c r="H189" s="16" t="str">
        <f>COUNTIF(#REF!,'2020 Candidates'!G189)</f>
        <v>#REF!</v>
      </c>
      <c r="I189" s="19" t="s">
        <v>12</v>
      </c>
      <c r="J189" s="9"/>
      <c r="K189" s="9"/>
      <c r="O189" s="9"/>
    </row>
    <row r="190" ht="14.25" customHeight="1">
      <c r="A190" s="14" t="s">
        <v>257</v>
      </c>
      <c r="B190" s="14" t="s">
        <v>797</v>
      </c>
      <c r="C190" s="14" t="s">
        <v>798</v>
      </c>
      <c r="D190" s="14" t="s">
        <v>546</v>
      </c>
      <c r="E190" s="14"/>
      <c r="F190" s="14" t="s">
        <v>46</v>
      </c>
      <c r="G190" s="16" t="s">
        <v>799</v>
      </c>
      <c r="H190" s="16" t="str">
        <f>COUNTIF(#REF!,'2020 Candidates'!G190)</f>
        <v>#REF!</v>
      </c>
      <c r="I190" s="16" t="s">
        <v>40</v>
      </c>
      <c r="J190" s="9"/>
      <c r="K190" s="9"/>
      <c r="O190" s="9"/>
    </row>
    <row r="191" ht="14.25" customHeight="1">
      <c r="A191" s="14" t="s">
        <v>97</v>
      </c>
      <c r="B191" s="14" t="s">
        <v>800</v>
      </c>
      <c r="C191" s="14" t="s">
        <v>801</v>
      </c>
      <c r="D191" s="14" t="s">
        <v>802</v>
      </c>
      <c r="E191" s="14" t="s">
        <v>60</v>
      </c>
      <c r="F191" s="14" t="s">
        <v>46</v>
      </c>
      <c r="G191" s="16" t="s">
        <v>803</v>
      </c>
      <c r="H191" s="16" t="str">
        <f>COUNTIF(#REF!,'2020 Candidates'!G191)</f>
        <v>#REF!</v>
      </c>
      <c r="I191" s="19" t="s">
        <v>12</v>
      </c>
      <c r="J191" s="9"/>
      <c r="K191" s="9"/>
      <c r="O191" s="9"/>
    </row>
    <row r="192" ht="14.25" customHeight="1">
      <c r="A192" s="14" t="s">
        <v>284</v>
      </c>
      <c r="B192" s="14" t="s">
        <v>804</v>
      </c>
      <c r="C192" s="14" t="s">
        <v>44</v>
      </c>
      <c r="D192" s="14" t="s">
        <v>805</v>
      </c>
      <c r="E192" s="14" t="s">
        <v>38</v>
      </c>
      <c r="F192" s="14" t="s">
        <v>46</v>
      </c>
      <c r="G192" s="16" t="s">
        <v>806</v>
      </c>
      <c r="H192" s="16" t="str">
        <f>COUNTIF(#REF!,'2020 Candidates'!G192)</f>
        <v>#REF!</v>
      </c>
      <c r="I192" s="19" t="s">
        <v>40</v>
      </c>
      <c r="J192" s="9"/>
      <c r="K192" s="9"/>
      <c r="O192" s="9"/>
    </row>
    <row r="193" ht="14.25" customHeight="1">
      <c r="A193" s="14" t="s">
        <v>176</v>
      </c>
      <c r="B193" s="14" t="s">
        <v>807</v>
      </c>
      <c r="C193" s="14" t="s">
        <v>452</v>
      </c>
      <c r="D193" s="14" t="s">
        <v>808</v>
      </c>
      <c r="E193" s="14"/>
      <c r="F193" s="14" t="s">
        <v>77</v>
      </c>
      <c r="G193" s="16" t="s">
        <v>809</v>
      </c>
      <c r="H193" s="16" t="str">
        <f>COUNTIF(#REF!,'2020 Candidates'!G193)</f>
        <v>#REF!</v>
      </c>
      <c r="I193" s="16" t="s">
        <v>40</v>
      </c>
      <c r="J193" s="9"/>
      <c r="K193" s="9"/>
      <c r="O193" s="9"/>
    </row>
    <row r="194" ht="14.25" customHeight="1">
      <c r="A194" s="14" t="s">
        <v>208</v>
      </c>
      <c r="B194" s="14" t="s">
        <v>810</v>
      </c>
      <c r="C194" s="14" t="s">
        <v>416</v>
      </c>
      <c r="D194" s="14" t="s">
        <v>811</v>
      </c>
      <c r="E194" s="14"/>
      <c r="F194" s="14" t="s">
        <v>314</v>
      </c>
      <c r="G194" s="16" t="s">
        <v>812</v>
      </c>
      <c r="H194" s="16" t="str">
        <f>COUNTIF(#REF!,'2020 Candidates'!G194)</f>
        <v>#REF!</v>
      </c>
      <c r="I194" s="16" t="s">
        <v>40</v>
      </c>
      <c r="J194" s="9"/>
      <c r="K194" s="9"/>
      <c r="O194" s="9"/>
    </row>
    <row r="195" ht="14.25" customHeight="1">
      <c r="A195" s="14" t="s">
        <v>320</v>
      </c>
      <c r="B195" s="14" t="s">
        <v>813</v>
      </c>
      <c r="C195" s="14" t="s">
        <v>814</v>
      </c>
      <c r="D195" s="14" t="s">
        <v>132</v>
      </c>
      <c r="E195" s="14" t="s">
        <v>38</v>
      </c>
      <c r="F195" s="14" t="s">
        <v>77</v>
      </c>
      <c r="G195" s="16" t="s">
        <v>815</v>
      </c>
      <c r="H195" s="16" t="str">
        <f>COUNTIF(#REF!,'2020 Candidates'!G195)</f>
        <v>#REF!</v>
      </c>
      <c r="I195" s="19" t="s">
        <v>40</v>
      </c>
      <c r="J195" s="9"/>
      <c r="K195" s="9"/>
      <c r="O195" s="9"/>
    </row>
    <row r="196" ht="14.25" customHeight="1">
      <c r="A196" s="22" t="s">
        <v>121</v>
      </c>
      <c r="B196" s="14" t="s">
        <v>816</v>
      </c>
      <c r="C196" s="14" t="s">
        <v>817</v>
      </c>
      <c r="D196" s="14" t="s">
        <v>818</v>
      </c>
      <c r="E196" s="14" t="s">
        <v>38</v>
      </c>
      <c r="F196" s="14" t="s">
        <v>77</v>
      </c>
      <c r="G196" s="16" t="s">
        <v>819</v>
      </c>
      <c r="H196" s="16" t="str">
        <f>COUNTIF(#REF!,'2020 Candidates'!G196)</f>
        <v>#REF!</v>
      </c>
      <c r="I196" s="19" t="s">
        <v>40</v>
      </c>
      <c r="J196" s="9"/>
      <c r="K196" s="9"/>
      <c r="O196" s="9"/>
    </row>
    <row r="197" ht="14.25" customHeight="1">
      <c r="A197" s="14" t="s">
        <v>199</v>
      </c>
      <c r="B197" s="14" t="s">
        <v>820</v>
      </c>
      <c r="C197" s="14" t="s">
        <v>426</v>
      </c>
      <c r="D197" s="14" t="s">
        <v>821</v>
      </c>
      <c r="E197" s="14" t="s">
        <v>38</v>
      </c>
      <c r="F197" s="14" t="s">
        <v>51</v>
      </c>
      <c r="G197" s="16" t="s">
        <v>822</v>
      </c>
      <c r="H197" s="16" t="str">
        <f>COUNTIF(#REF!,'2020 Candidates'!G197)</f>
        <v>#REF!</v>
      </c>
      <c r="I197" s="19" t="s">
        <v>40</v>
      </c>
      <c r="J197" s="9"/>
      <c r="K197" s="9"/>
      <c r="O197" s="9"/>
    </row>
    <row r="198" ht="14.25" customHeight="1">
      <c r="A198" s="14" t="s">
        <v>604</v>
      </c>
      <c r="B198" s="14" t="s">
        <v>823</v>
      </c>
      <c r="C198" s="14" t="s">
        <v>522</v>
      </c>
      <c r="D198" s="14" t="s">
        <v>824</v>
      </c>
      <c r="E198" s="14"/>
      <c r="F198" s="14" t="s">
        <v>77</v>
      </c>
      <c r="G198" s="16" t="s">
        <v>825</v>
      </c>
      <c r="H198" s="16" t="str">
        <f>COUNTIF(#REF!,'2020 Candidates'!G198)</f>
        <v>#REF!</v>
      </c>
      <c r="I198" s="16" t="s">
        <v>40</v>
      </c>
      <c r="J198" s="9"/>
      <c r="K198" s="9"/>
      <c r="O198" s="9"/>
    </row>
    <row r="199" ht="14.25" customHeight="1">
      <c r="A199" s="14" t="s">
        <v>373</v>
      </c>
      <c r="B199" s="14" t="s">
        <v>826</v>
      </c>
      <c r="C199" s="14" t="s">
        <v>108</v>
      </c>
      <c r="D199" s="14" t="s">
        <v>827</v>
      </c>
      <c r="E199" s="14" t="s">
        <v>23</v>
      </c>
      <c r="F199" s="14" t="s">
        <v>24</v>
      </c>
      <c r="G199" s="16" t="s">
        <v>828</v>
      </c>
      <c r="H199" s="16" t="str">
        <f>COUNTIF(#REF!,'2020 Candidates'!G199)</f>
        <v>#REF!</v>
      </c>
      <c r="I199" s="19" t="s">
        <v>12</v>
      </c>
      <c r="J199" s="9"/>
      <c r="K199" s="9"/>
      <c r="O199" s="9"/>
    </row>
    <row r="200" ht="14.25" customHeight="1">
      <c r="A200" s="14" t="s">
        <v>257</v>
      </c>
      <c r="B200" s="14" t="s">
        <v>829</v>
      </c>
      <c r="C200" s="14" t="s">
        <v>179</v>
      </c>
      <c r="D200" s="14" t="s">
        <v>830</v>
      </c>
      <c r="E200" s="14"/>
      <c r="F200" s="14" t="s">
        <v>71</v>
      </c>
      <c r="G200" s="16" t="s">
        <v>831</v>
      </c>
      <c r="H200" s="16" t="str">
        <f>COUNTIF(#REF!,'2020 Candidates'!G200)</f>
        <v>#REF!</v>
      </c>
      <c r="I200" s="16" t="s">
        <v>40</v>
      </c>
      <c r="J200" s="9"/>
      <c r="K200" s="9"/>
      <c r="O200" s="9"/>
    </row>
    <row r="201" ht="14.25" customHeight="1">
      <c r="A201" s="14" t="s">
        <v>373</v>
      </c>
      <c r="B201" s="14" t="s">
        <v>832</v>
      </c>
      <c r="C201" s="14" t="s">
        <v>343</v>
      </c>
      <c r="D201" s="14" t="s">
        <v>833</v>
      </c>
      <c r="E201" s="14" t="s">
        <v>23</v>
      </c>
      <c r="F201" s="14" t="s">
        <v>51</v>
      </c>
      <c r="G201" s="16" t="s">
        <v>834</v>
      </c>
      <c r="H201" s="16" t="str">
        <f>COUNTIF(#REF!,'2020 Candidates'!G201)</f>
        <v>#REF!</v>
      </c>
      <c r="I201" s="19" t="s">
        <v>12</v>
      </c>
      <c r="J201" s="9"/>
      <c r="K201" s="9"/>
      <c r="O201" s="9"/>
    </row>
    <row r="202" ht="14.25" customHeight="1">
      <c r="A202" s="14" t="s">
        <v>103</v>
      </c>
      <c r="B202" s="14" t="s">
        <v>835</v>
      </c>
      <c r="C202" s="14" t="s">
        <v>836</v>
      </c>
      <c r="D202" s="14" t="s">
        <v>830</v>
      </c>
      <c r="E202" s="14" t="s">
        <v>38</v>
      </c>
      <c r="F202" s="14" t="s">
        <v>314</v>
      </c>
      <c r="G202" s="16" t="s">
        <v>837</v>
      </c>
      <c r="H202" s="16" t="str">
        <f>COUNTIF(#REF!,'2020 Candidates'!G202)</f>
        <v>#REF!</v>
      </c>
      <c r="I202" s="19" t="s">
        <v>40</v>
      </c>
      <c r="J202" s="9"/>
      <c r="K202" s="9"/>
      <c r="O202" s="9"/>
    </row>
    <row r="203" ht="14.25" customHeight="1">
      <c r="A203" s="14" t="s">
        <v>231</v>
      </c>
      <c r="B203" s="14" t="s">
        <v>838</v>
      </c>
      <c r="C203" s="14" t="s">
        <v>839</v>
      </c>
      <c r="D203" s="14" t="s">
        <v>840</v>
      </c>
      <c r="E203" s="14"/>
      <c r="F203" s="14" t="s">
        <v>51</v>
      </c>
      <c r="G203" s="16" t="s">
        <v>841</v>
      </c>
      <c r="H203" s="16" t="str">
        <f>COUNTIF(#REF!,'2020 Candidates'!G203)</f>
        <v>#REF!</v>
      </c>
      <c r="I203" s="16" t="s">
        <v>40</v>
      </c>
      <c r="J203" s="9"/>
      <c r="K203" s="9"/>
      <c r="O203" s="9"/>
    </row>
    <row r="204" ht="14.25" customHeight="1">
      <c r="A204" s="22" t="s">
        <v>79</v>
      </c>
      <c r="B204" s="14" t="s">
        <v>842</v>
      </c>
      <c r="C204" s="14" t="s">
        <v>843</v>
      </c>
      <c r="D204" s="14" t="s">
        <v>406</v>
      </c>
      <c r="E204" s="14" t="s">
        <v>38</v>
      </c>
      <c r="F204" s="14" t="s">
        <v>51</v>
      </c>
      <c r="G204" s="16" t="s">
        <v>844</v>
      </c>
      <c r="H204" s="16" t="str">
        <f>COUNTIF(#REF!,'2020 Candidates'!G204)</f>
        <v>#REF!</v>
      </c>
      <c r="I204" s="19" t="s">
        <v>40</v>
      </c>
      <c r="J204" s="9"/>
      <c r="K204" s="9"/>
      <c r="O204" s="9"/>
    </row>
    <row r="205" ht="14.25" customHeight="1">
      <c r="A205" s="14" t="s">
        <v>563</v>
      </c>
      <c r="B205" s="14" t="s">
        <v>845</v>
      </c>
      <c r="C205" s="14" t="s">
        <v>192</v>
      </c>
      <c r="D205" s="14" t="s">
        <v>846</v>
      </c>
      <c r="E205" s="14"/>
      <c r="F205" s="14" t="s">
        <v>314</v>
      </c>
      <c r="G205" s="16" t="s">
        <v>847</v>
      </c>
      <c r="H205" s="16" t="str">
        <f>COUNTIF(#REF!,'2020 Candidates'!G205)</f>
        <v>#REF!</v>
      </c>
      <c r="I205" s="16" t="s">
        <v>40</v>
      </c>
      <c r="J205" s="9"/>
      <c r="K205" s="9"/>
      <c r="O205" s="9"/>
    </row>
    <row r="206" ht="14.25" customHeight="1">
      <c r="A206" s="14" t="s">
        <v>155</v>
      </c>
      <c r="B206" s="14" t="s">
        <v>848</v>
      </c>
      <c r="C206" s="14" t="s">
        <v>343</v>
      </c>
      <c r="D206" s="14" t="s">
        <v>849</v>
      </c>
      <c r="E206" s="14" t="s">
        <v>38</v>
      </c>
      <c r="F206" s="14" t="s">
        <v>24</v>
      </c>
      <c r="G206" s="16" t="s">
        <v>850</v>
      </c>
      <c r="H206" s="16" t="str">
        <f>COUNTIF(#REF!,'2020 Candidates'!G206)</f>
        <v>#REF!</v>
      </c>
      <c r="I206" s="19" t="s">
        <v>40</v>
      </c>
      <c r="J206" s="9"/>
      <c r="K206" s="9"/>
      <c r="O206" s="9"/>
    </row>
    <row r="207" ht="14.25" customHeight="1">
      <c r="A207" s="14" t="s">
        <v>16</v>
      </c>
      <c r="B207" s="14" t="s">
        <v>851</v>
      </c>
      <c r="C207" s="14" t="s">
        <v>343</v>
      </c>
      <c r="D207" s="14" t="s">
        <v>852</v>
      </c>
      <c r="E207" s="14" t="s">
        <v>23</v>
      </c>
      <c r="F207" s="14" t="s">
        <v>51</v>
      </c>
      <c r="G207" s="16" t="s">
        <v>853</v>
      </c>
      <c r="H207" s="16" t="str">
        <f>COUNTIF(#REF!,'2020 Candidates'!G207)</f>
        <v>#REF!</v>
      </c>
      <c r="I207" s="19" t="s">
        <v>12</v>
      </c>
      <c r="J207" s="9"/>
      <c r="K207" s="9"/>
      <c r="O207" s="9"/>
    </row>
    <row r="208" ht="14.25" customHeight="1">
      <c r="A208" s="14" t="s">
        <v>373</v>
      </c>
      <c r="B208" s="14" t="s">
        <v>854</v>
      </c>
      <c r="C208" s="14" t="s">
        <v>183</v>
      </c>
      <c r="D208" s="14" t="s">
        <v>855</v>
      </c>
      <c r="E208" s="14" t="s">
        <v>23</v>
      </c>
      <c r="F208" s="14" t="s">
        <v>141</v>
      </c>
      <c r="G208" s="16" t="s">
        <v>218</v>
      </c>
      <c r="H208" s="16" t="str">
        <f>COUNTIF(#REF!,'2020 Candidates'!G208)</f>
        <v>#REF!</v>
      </c>
      <c r="I208" s="19" t="s">
        <v>12</v>
      </c>
      <c r="J208" s="9"/>
      <c r="K208" s="9"/>
      <c r="O208" s="9"/>
    </row>
    <row r="209" ht="14.25" customHeight="1">
      <c r="A209" s="14" t="s">
        <v>373</v>
      </c>
      <c r="B209" s="14" t="s">
        <v>856</v>
      </c>
      <c r="C209" s="14" t="s">
        <v>857</v>
      </c>
      <c r="D209" s="14" t="s">
        <v>855</v>
      </c>
      <c r="E209" s="14" t="s">
        <v>23</v>
      </c>
      <c r="F209" s="14" t="s">
        <v>141</v>
      </c>
      <c r="G209" s="16" t="s">
        <v>265</v>
      </c>
      <c r="H209" s="16" t="str">
        <f>COUNTIF(#REF!,'2020 Candidates'!G209)</f>
        <v>#REF!</v>
      </c>
      <c r="I209" s="19" t="s">
        <v>12</v>
      </c>
      <c r="J209" s="9"/>
      <c r="K209" s="9"/>
      <c r="O209" s="9"/>
    </row>
    <row r="210" ht="14.25" customHeight="1">
      <c r="A210" s="14" t="s">
        <v>305</v>
      </c>
      <c r="B210" s="14" t="s">
        <v>858</v>
      </c>
      <c r="C210" s="14" t="s">
        <v>859</v>
      </c>
      <c r="D210" s="14" t="s">
        <v>349</v>
      </c>
      <c r="E210" s="14"/>
      <c r="F210" s="14" t="s">
        <v>77</v>
      </c>
      <c r="G210" s="16" t="s">
        <v>860</v>
      </c>
      <c r="H210" s="16" t="str">
        <f>COUNTIF(#REF!,'2020 Candidates'!G210)</f>
        <v>#REF!</v>
      </c>
      <c r="I210" s="16" t="s">
        <v>40</v>
      </c>
      <c r="J210" s="9"/>
      <c r="K210" s="9"/>
      <c r="O210" s="9"/>
    </row>
    <row r="211" ht="14.25" customHeight="1">
      <c r="A211" s="14" t="s">
        <v>320</v>
      </c>
      <c r="B211" s="14" t="s">
        <v>861</v>
      </c>
      <c r="C211" s="14" t="s">
        <v>862</v>
      </c>
      <c r="D211" s="14" t="s">
        <v>863</v>
      </c>
      <c r="E211" s="14" t="s">
        <v>60</v>
      </c>
      <c r="F211" s="14" t="s">
        <v>24</v>
      </c>
      <c r="G211" s="16" t="s">
        <v>864</v>
      </c>
      <c r="H211" s="16" t="str">
        <f>COUNTIF(#REF!,'2020 Candidates'!G211)</f>
        <v>#REF!</v>
      </c>
      <c r="I211" s="19" t="s">
        <v>12</v>
      </c>
      <c r="J211" s="9"/>
      <c r="K211" s="9"/>
      <c r="O211" s="9"/>
    </row>
    <row r="212" ht="14.25" customHeight="1">
      <c r="A212" s="14" t="s">
        <v>320</v>
      </c>
      <c r="B212" s="14" t="s">
        <v>865</v>
      </c>
      <c r="C212" s="14" t="s">
        <v>750</v>
      </c>
      <c r="D212" s="14" t="s">
        <v>866</v>
      </c>
      <c r="E212" s="14" t="s">
        <v>23</v>
      </c>
      <c r="F212" s="14" t="s">
        <v>51</v>
      </c>
      <c r="G212" s="16" t="s">
        <v>867</v>
      </c>
      <c r="H212" s="16" t="str">
        <f>COUNTIF(#REF!,'2020 Candidates'!G212)</f>
        <v>#REF!</v>
      </c>
      <c r="I212" s="19" t="s">
        <v>12</v>
      </c>
      <c r="J212" s="9"/>
      <c r="K212" s="9"/>
      <c r="O212" s="9"/>
    </row>
    <row r="213" ht="14.25" customHeight="1">
      <c r="A213" s="14" t="s">
        <v>320</v>
      </c>
      <c r="B213" s="14" t="s">
        <v>868</v>
      </c>
      <c r="C213" s="14" t="s">
        <v>157</v>
      </c>
      <c r="D213" s="14" t="s">
        <v>754</v>
      </c>
      <c r="E213" s="14" t="s">
        <v>23</v>
      </c>
      <c r="F213" s="14" t="s">
        <v>51</v>
      </c>
      <c r="G213" s="16" t="s">
        <v>869</v>
      </c>
      <c r="H213" s="16" t="str">
        <f>COUNTIF(#REF!,'2020 Candidates'!G213)</f>
        <v>#REF!</v>
      </c>
      <c r="I213" s="19" t="s">
        <v>12</v>
      </c>
      <c r="J213" s="9"/>
      <c r="K213" s="9"/>
      <c r="O213" s="9"/>
    </row>
    <row r="214" ht="14.25" customHeight="1">
      <c r="A214" s="14" t="s">
        <v>148</v>
      </c>
      <c r="B214" s="14" t="s">
        <v>870</v>
      </c>
      <c r="C214" s="14" t="s">
        <v>871</v>
      </c>
      <c r="D214" s="14" t="s">
        <v>872</v>
      </c>
      <c r="E214" s="14"/>
      <c r="F214" s="14" t="s">
        <v>51</v>
      </c>
      <c r="G214" s="16" t="s">
        <v>873</v>
      </c>
      <c r="H214" s="16" t="str">
        <f>COUNTIF(#REF!,'2020 Candidates'!G214)</f>
        <v>#REF!</v>
      </c>
      <c r="I214" s="16" t="s">
        <v>40</v>
      </c>
      <c r="J214" s="9"/>
      <c r="K214" s="9"/>
      <c r="O214" s="9"/>
    </row>
    <row r="215" ht="14.25" customHeight="1">
      <c r="A215" s="14" t="s">
        <v>320</v>
      </c>
      <c r="B215" s="14" t="s">
        <v>874</v>
      </c>
      <c r="C215" s="14" t="s">
        <v>875</v>
      </c>
      <c r="D215" s="14" t="s">
        <v>876</v>
      </c>
      <c r="E215" s="14"/>
      <c r="F215" s="14" t="s">
        <v>314</v>
      </c>
      <c r="G215" s="16" t="s">
        <v>877</v>
      </c>
      <c r="H215" s="16" t="str">
        <f>COUNTIF(#REF!,'2020 Candidates'!G215)</f>
        <v>#REF!</v>
      </c>
      <c r="I215" s="19" t="s">
        <v>12</v>
      </c>
      <c r="J215" s="9"/>
      <c r="K215" s="9"/>
      <c r="O215" s="9"/>
    </row>
    <row r="216" ht="14.25" customHeight="1">
      <c r="A216" s="14" t="s">
        <v>320</v>
      </c>
      <c r="B216" s="14" t="s">
        <v>878</v>
      </c>
      <c r="C216" s="14" t="s">
        <v>58</v>
      </c>
      <c r="D216" s="14" t="s">
        <v>642</v>
      </c>
      <c r="E216" s="14" t="s">
        <v>23</v>
      </c>
      <c r="F216" s="14" t="s">
        <v>71</v>
      </c>
      <c r="G216" s="16" t="s">
        <v>879</v>
      </c>
      <c r="H216" s="16" t="str">
        <f>COUNTIF(#REF!,'2020 Candidates'!G216)</f>
        <v>#REF!</v>
      </c>
      <c r="I216" s="19" t="s">
        <v>12</v>
      </c>
      <c r="J216" s="9"/>
      <c r="K216" s="9"/>
      <c r="O216" s="9"/>
    </row>
    <row r="217" ht="14.25" customHeight="1">
      <c r="A217" s="14" t="s">
        <v>91</v>
      </c>
      <c r="B217" s="14" t="s">
        <v>880</v>
      </c>
      <c r="C217" s="14" t="s">
        <v>483</v>
      </c>
      <c r="D217" s="14" t="s">
        <v>881</v>
      </c>
      <c r="E217" s="14"/>
      <c r="F217" s="14" t="s">
        <v>24</v>
      </c>
      <c r="G217" s="16" t="s">
        <v>882</v>
      </c>
      <c r="H217" s="16" t="str">
        <f>COUNTIF(#REF!,'2020 Candidates'!G217)</f>
        <v>#REF!</v>
      </c>
      <c r="I217" s="16" t="s">
        <v>40</v>
      </c>
      <c r="J217" s="9"/>
      <c r="K217" s="9"/>
      <c r="O217" s="9"/>
    </row>
    <row r="218" ht="14.25" customHeight="1">
      <c r="A218" s="14" t="s">
        <v>249</v>
      </c>
      <c r="B218" s="14" t="s">
        <v>883</v>
      </c>
      <c r="C218" s="14" t="s">
        <v>884</v>
      </c>
      <c r="D218" s="14" t="s">
        <v>885</v>
      </c>
      <c r="E218" s="14" t="s">
        <v>38</v>
      </c>
      <c r="F218" s="14" t="s">
        <v>71</v>
      </c>
      <c r="G218" s="16" t="s">
        <v>886</v>
      </c>
      <c r="H218" s="16" t="str">
        <f>COUNTIF(#REF!,'2020 Candidates'!G218)</f>
        <v>#REF!</v>
      </c>
      <c r="I218" s="19" t="s">
        <v>40</v>
      </c>
      <c r="J218" s="9"/>
      <c r="K218" s="9"/>
      <c r="O218" s="9"/>
    </row>
    <row r="219" ht="14.25" customHeight="1">
      <c r="A219" s="14" t="s">
        <v>540</v>
      </c>
      <c r="B219" s="14" t="s">
        <v>887</v>
      </c>
      <c r="C219" s="14" t="s">
        <v>888</v>
      </c>
      <c r="D219" s="14" t="s">
        <v>889</v>
      </c>
      <c r="E219" s="14" t="s">
        <v>23</v>
      </c>
      <c r="F219" s="14" t="s">
        <v>24</v>
      </c>
      <c r="G219" s="16" t="s">
        <v>890</v>
      </c>
      <c r="H219" s="16" t="str">
        <f>COUNTIF(#REF!,'2020 Candidates'!G219)</f>
        <v>#REF!</v>
      </c>
      <c r="I219" s="19" t="s">
        <v>12</v>
      </c>
      <c r="J219" s="9"/>
      <c r="K219" s="9"/>
      <c r="O219" s="9"/>
    </row>
    <row r="220" ht="14.25" customHeight="1">
      <c r="A220" s="14" t="s">
        <v>540</v>
      </c>
      <c r="B220" s="14" t="s">
        <v>891</v>
      </c>
      <c r="C220" s="14" t="s">
        <v>892</v>
      </c>
      <c r="D220" s="14" t="s">
        <v>543</v>
      </c>
      <c r="E220" s="14" t="s">
        <v>23</v>
      </c>
      <c r="F220" s="14" t="s">
        <v>24</v>
      </c>
      <c r="G220" s="16" t="s">
        <v>893</v>
      </c>
      <c r="H220" s="16" t="str">
        <f>COUNTIF(#REF!,'2020 Candidates'!G220)</f>
        <v>#REF!</v>
      </c>
      <c r="I220" s="19" t="s">
        <v>12</v>
      </c>
      <c r="J220" s="9"/>
      <c r="K220" s="9"/>
      <c r="O220" s="9"/>
    </row>
    <row r="221" ht="14.25" customHeight="1">
      <c r="A221" s="14" t="s">
        <v>540</v>
      </c>
      <c r="B221" s="14" t="s">
        <v>894</v>
      </c>
      <c r="C221" s="14" t="s">
        <v>246</v>
      </c>
      <c r="D221" s="14" t="s">
        <v>895</v>
      </c>
      <c r="E221" s="14" t="s">
        <v>23</v>
      </c>
      <c r="F221" s="14" t="s">
        <v>51</v>
      </c>
      <c r="G221" s="16" t="s">
        <v>896</v>
      </c>
      <c r="H221" s="16" t="str">
        <f>COUNTIF(#REF!,'2020 Candidates'!G221)</f>
        <v>#REF!</v>
      </c>
      <c r="I221" s="19" t="s">
        <v>12</v>
      </c>
      <c r="J221" s="9"/>
      <c r="K221" s="9"/>
      <c r="O221" s="9"/>
    </row>
    <row r="222" ht="14.25" customHeight="1">
      <c r="A222" s="14" t="s">
        <v>540</v>
      </c>
      <c r="B222" s="14" t="s">
        <v>897</v>
      </c>
      <c r="C222" s="14" t="s">
        <v>522</v>
      </c>
      <c r="D222" s="14" t="s">
        <v>898</v>
      </c>
      <c r="E222" s="14" t="s">
        <v>23</v>
      </c>
      <c r="F222" s="14" t="s">
        <v>51</v>
      </c>
      <c r="G222" s="16" t="s">
        <v>899</v>
      </c>
      <c r="H222" s="16" t="str">
        <f>COUNTIF(#REF!,'2020 Candidates'!G222)</f>
        <v>#REF!</v>
      </c>
      <c r="I222" s="19" t="s">
        <v>12</v>
      </c>
      <c r="J222" s="9"/>
      <c r="K222" s="9"/>
      <c r="O222" s="9"/>
    </row>
    <row r="223" ht="14.25" customHeight="1">
      <c r="A223" s="14" t="s">
        <v>563</v>
      </c>
      <c r="B223" s="14" t="s">
        <v>900</v>
      </c>
      <c r="C223" s="14" t="s">
        <v>128</v>
      </c>
      <c r="D223" s="14" t="s">
        <v>901</v>
      </c>
      <c r="E223" s="14"/>
      <c r="F223" s="14" t="s">
        <v>77</v>
      </c>
      <c r="G223" s="16" t="s">
        <v>902</v>
      </c>
      <c r="H223" s="16" t="str">
        <f>COUNTIF(#REF!,'2020 Candidates'!G223)</f>
        <v>#REF!</v>
      </c>
      <c r="I223" s="16" t="s">
        <v>40</v>
      </c>
      <c r="J223" s="9"/>
      <c r="K223" s="9"/>
      <c r="O223" s="9"/>
    </row>
    <row r="224" ht="14.25" customHeight="1">
      <c r="A224" s="14" t="s">
        <v>231</v>
      </c>
      <c r="B224" s="14" t="s">
        <v>903</v>
      </c>
      <c r="C224" s="14" t="s">
        <v>904</v>
      </c>
      <c r="D224" s="14" t="s">
        <v>905</v>
      </c>
      <c r="E224" s="14"/>
      <c r="F224" s="14" t="s">
        <v>71</v>
      </c>
      <c r="G224" s="16" t="s">
        <v>906</v>
      </c>
      <c r="H224" s="16" t="str">
        <f>COUNTIF(#REF!,'2020 Candidates'!G224)</f>
        <v>#REF!</v>
      </c>
      <c r="I224" s="16" t="s">
        <v>40</v>
      </c>
      <c r="J224" s="9"/>
      <c r="K224" s="9"/>
      <c r="O224" s="9"/>
    </row>
    <row r="225" ht="14.25" customHeight="1">
      <c r="A225" s="14" t="s">
        <v>540</v>
      </c>
      <c r="B225" s="14" t="s">
        <v>907</v>
      </c>
      <c r="C225" s="14" t="s">
        <v>510</v>
      </c>
      <c r="D225" s="14" t="s">
        <v>908</v>
      </c>
      <c r="E225" s="14" t="s">
        <v>23</v>
      </c>
      <c r="F225" s="14" t="s">
        <v>46</v>
      </c>
      <c r="G225" s="16" t="s">
        <v>909</v>
      </c>
      <c r="H225" s="16" t="str">
        <f>COUNTIF(#REF!,'2020 Candidates'!G225)</f>
        <v>#REF!</v>
      </c>
      <c r="I225" s="19" t="s">
        <v>12</v>
      </c>
      <c r="J225" s="9"/>
      <c r="K225" s="9"/>
      <c r="O225" s="9"/>
    </row>
    <row r="226" ht="14.25" customHeight="1">
      <c r="A226" s="14" t="s">
        <v>333</v>
      </c>
      <c r="B226" s="14" t="s">
        <v>910</v>
      </c>
      <c r="C226" s="14" t="s">
        <v>911</v>
      </c>
      <c r="D226" s="14" t="s">
        <v>912</v>
      </c>
      <c r="E226" s="14" t="s">
        <v>38</v>
      </c>
      <c r="F226" s="14" t="s">
        <v>314</v>
      </c>
      <c r="G226" s="16" t="s">
        <v>913</v>
      </c>
      <c r="H226" s="16" t="str">
        <f>COUNTIF(#REF!,'2020 Candidates'!G226)</f>
        <v>#REF!</v>
      </c>
      <c r="I226" s="19" t="s">
        <v>40</v>
      </c>
      <c r="J226" s="9"/>
      <c r="K226" s="9"/>
      <c r="O226" s="9"/>
    </row>
    <row r="227" ht="14.25" customHeight="1">
      <c r="A227" s="14" t="s">
        <v>97</v>
      </c>
      <c r="B227" s="14" t="s">
        <v>914</v>
      </c>
      <c r="C227" s="14" t="s">
        <v>915</v>
      </c>
      <c r="D227" s="14" t="s">
        <v>916</v>
      </c>
      <c r="E227" s="14"/>
      <c r="F227" s="14" t="s">
        <v>371</v>
      </c>
      <c r="G227" s="16" t="s">
        <v>917</v>
      </c>
      <c r="H227" s="16" t="str">
        <f>COUNTIF(#REF!,'2020 Candidates'!G227)</f>
        <v>#REF!</v>
      </c>
      <c r="I227" s="16" t="s">
        <v>40</v>
      </c>
      <c r="J227" s="9"/>
      <c r="K227" s="9"/>
      <c r="O227" s="9"/>
    </row>
    <row r="228" ht="14.25" customHeight="1">
      <c r="A228" s="14" t="s">
        <v>199</v>
      </c>
      <c r="B228" s="14" t="s">
        <v>918</v>
      </c>
      <c r="C228" s="14" t="s">
        <v>727</v>
      </c>
      <c r="D228" s="14" t="s">
        <v>919</v>
      </c>
      <c r="E228" s="14" t="s">
        <v>38</v>
      </c>
      <c r="F228" s="14" t="s">
        <v>314</v>
      </c>
      <c r="G228" s="16" t="s">
        <v>920</v>
      </c>
      <c r="H228" s="16" t="str">
        <f>COUNTIF(#REF!,'2020 Candidates'!G228)</f>
        <v>#REF!</v>
      </c>
      <c r="I228" s="19" t="s">
        <v>40</v>
      </c>
      <c r="J228" s="9"/>
      <c r="K228" s="9"/>
      <c r="O228" s="9"/>
    </row>
    <row r="229" ht="14.25" customHeight="1">
      <c r="A229" s="14" t="s">
        <v>563</v>
      </c>
      <c r="B229" s="14" t="s">
        <v>921</v>
      </c>
      <c r="C229" s="14" t="s">
        <v>922</v>
      </c>
      <c r="D229" s="14" t="s">
        <v>923</v>
      </c>
      <c r="E229" s="14" t="s">
        <v>38</v>
      </c>
      <c r="F229" s="14" t="s">
        <v>71</v>
      </c>
      <c r="G229" s="16" t="s">
        <v>924</v>
      </c>
      <c r="H229" s="16" t="str">
        <f>COUNTIF(#REF!,'2020 Candidates'!G229)</f>
        <v>#REF!</v>
      </c>
      <c r="I229" s="19" t="s">
        <v>40</v>
      </c>
      <c r="J229" s="9"/>
      <c r="K229" s="9"/>
      <c r="O229" s="9"/>
    </row>
    <row r="230" ht="14.25" customHeight="1">
      <c r="A230" s="14" t="s">
        <v>540</v>
      </c>
      <c r="B230" s="14" t="s">
        <v>925</v>
      </c>
      <c r="C230" s="14" t="s">
        <v>926</v>
      </c>
      <c r="D230" s="14" t="s">
        <v>927</v>
      </c>
      <c r="E230" s="14" t="s">
        <v>23</v>
      </c>
      <c r="F230" s="14" t="s">
        <v>141</v>
      </c>
      <c r="G230" s="16" t="s">
        <v>928</v>
      </c>
      <c r="H230" s="16" t="str">
        <f>COUNTIF(#REF!,'2020 Candidates'!G230)</f>
        <v>#REF!</v>
      </c>
      <c r="I230" s="19" t="s">
        <v>12</v>
      </c>
      <c r="J230" s="9"/>
      <c r="K230" s="9"/>
      <c r="O230" s="9"/>
    </row>
    <row r="231" ht="14.25" customHeight="1">
      <c r="A231" s="14" t="s">
        <v>134</v>
      </c>
      <c r="B231" s="14" t="s">
        <v>929</v>
      </c>
      <c r="C231" s="14" t="s">
        <v>930</v>
      </c>
      <c r="D231" s="14" t="s">
        <v>931</v>
      </c>
      <c r="E231" s="14" t="s">
        <v>38</v>
      </c>
      <c r="F231" s="14" t="s">
        <v>77</v>
      </c>
      <c r="G231" s="16" t="s">
        <v>932</v>
      </c>
      <c r="H231" s="16" t="str">
        <f>COUNTIF(#REF!,'2020 Candidates'!G231)</f>
        <v>#REF!</v>
      </c>
      <c r="I231" s="19" t="s">
        <v>40</v>
      </c>
      <c r="J231" s="9"/>
      <c r="K231" s="9"/>
      <c r="O231" s="9"/>
    </row>
    <row r="232" ht="14.25" customHeight="1">
      <c r="A232" s="14" t="s">
        <v>373</v>
      </c>
      <c r="B232" s="14" t="s">
        <v>933</v>
      </c>
      <c r="C232" s="14" t="s">
        <v>553</v>
      </c>
      <c r="D232" s="14" t="s">
        <v>934</v>
      </c>
      <c r="E232" s="14" t="s">
        <v>38</v>
      </c>
      <c r="F232" s="14" t="s">
        <v>51</v>
      </c>
      <c r="G232" s="16" t="s">
        <v>935</v>
      </c>
      <c r="H232" s="16" t="str">
        <f>COUNTIF(#REF!,'2020 Candidates'!G232)</f>
        <v>#REF!</v>
      </c>
      <c r="I232" s="19" t="s">
        <v>40</v>
      </c>
      <c r="J232" s="9"/>
      <c r="K232" s="9"/>
      <c r="O232" s="9"/>
    </row>
    <row r="233" ht="14.25" customHeight="1">
      <c r="A233" s="14" t="s">
        <v>143</v>
      </c>
      <c r="B233" s="14" t="s">
        <v>936</v>
      </c>
      <c r="C233" s="14" t="s">
        <v>937</v>
      </c>
      <c r="D233" s="14" t="s">
        <v>938</v>
      </c>
      <c r="E233" s="14" t="s">
        <v>60</v>
      </c>
      <c r="F233" s="14" t="s">
        <v>24</v>
      </c>
      <c r="G233" s="16" t="s">
        <v>939</v>
      </c>
      <c r="H233" s="16" t="str">
        <f>COUNTIF(#REF!,'2020 Candidates'!G233)</f>
        <v>#REF!</v>
      </c>
      <c r="I233" s="19" t="s">
        <v>12</v>
      </c>
      <c r="J233" s="9"/>
      <c r="K233" s="9"/>
      <c r="O233" s="9"/>
    </row>
    <row r="234" ht="14.25" customHeight="1">
      <c r="A234" s="14" t="s">
        <v>143</v>
      </c>
      <c r="B234" s="14" t="s">
        <v>940</v>
      </c>
      <c r="C234" s="14" t="s">
        <v>941</v>
      </c>
      <c r="D234" s="14" t="s">
        <v>942</v>
      </c>
      <c r="E234" s="14" t="s">
        <v>23</v>
      </c>
      <c r="F234" s="14" t="s">
        <v>51</v>
      </c>
      <c r="G234" s="16" t="s">
        <v>943</v>
      </c>
      <c r="H234" s="16" t="str">
        <f>COUNTIF(#REF!,'2020 Candidates'!G234)</f>
        <v>#REF!</v>
      </c>
      <c r="I234" s="19" t="s">
        <v>12</v>
      </c>
      <c r="J234" s="9"/>
      <c r="K234" s="9"/>
      <c r="O234" s="9"/>
    </row>
    <row r="235" ht="14.25" customHeight="1">
      <c r="A235" s="14" t="s">
        <v>56</v>
      </c>
      <c r="B235" s="14" t="s">
        <v>944</v>
      </c>
      <c r="C235" s="14" t="s">
        <v>945</v>
      </c>
      <c r="D235" s="14" t="s">
        <v>267</v>
      </c>
      <c r="E235" s="14" t="s">
        <v>38</v>
      </c>
      <c r="F235" s="14" t="s">
        <v>314</v>
      </c>
      <c r="G235" s="16" t="s">
        <v>946</v>
      </c>
      <c r="H235" s="16" t="str">
        <f>COUNTIF(#REF!,'2020 Candidates'!G235)</f>
        <v>#REF!</v>
      </c>
      <c r="I235" s="19" t="s">
        <v>40</v>
      </c>
      <c r="J235" s="9"/>
      <c r="K235" s="9"/>
      <c r="O235" s="9"/>
    </row>
    <row r="236" ht="14.25" customHeight="1">
      <c r="A236" s="14" t="s">
        <v>143</v>
      </c>
      <c r="B236" s="14" t="s">
        <v>947</v>
      </c>
      <c r="C236" s="14" t="s">
        <v>948</v>
      </c>
      <c r="D236" s="14" t="s">
        <v>949</v>
      </c>
      <c r="E236" s="14" t="s">
        <v>23</v>
      </c>
      <c r="F236" s="14" t="s">
        <v>46</v>
      </c>
      <c r="G236" s="16" t="s">
        <v>950</v>
      </c>
      <c r="H236" s="16" t="str">
        <f>COUNTIF(#REF!,'2020 Candidates'!G236)</f>
        <v>#REF!</v>
      </c>
      <c r="I236" s="19" t="s">
        <v>12</v>
      </c>
      <c r="J236" s="9"/>
      <c r="K236" s="9"/>
      <c r="O236" s="9"/>
    </row>
    <row r="237" ht="14.25" customHeight="1">
      <c r="A237" s="14" t="s">
        <v>143</v>
      </c>
      <c r="B237" s="14" t="s">
        <v>951</v>
      </c>
      <c r="C237" s="14" t="s">
        <v>952</v>
      </c>
      <c r="D237" s="14" t="s">
        <v>953</v>
      </c>
      <c r="E237" s="14" t="s">
        <v>23</v>
      </c>
      <c r="F237" s="14" t="s">
        <v>314</v>
      </c>
      <c r="G237" s="16" t="s">
        <v>954</v>
      </c>
      <c r="H237" s="16" t="str">
        <f>COUNTIF(#REF!,'2020 Candidates'!G237)</f>
        <v>#REF!</v>
      </c>
      <c r="I237" s="19" t="s">
        <v>12</v>
      </c>
      <c r="J237" s="9"/>
      <c r="K237" s="9"/>
      <c r="O237" s="9"/>
    </row>
    <row r="238" ht="14.25" customHeight="1">
      <c r="A238" s="14" t="s">
        <v>190</v>
      </c>
      <c r="B238" s="14" t="s">
        <v>955</v>
      </c>
      <c r="C238" s="14" t="s">
        <v>956</v>
      </c>
      <c r="D238" s="14" t="s">
        <v>957</v>
      </c>
      <c r="E238" s="14" t="s">
        <v>38</v>
      </c>
      <c r="F238" s="14" t="s">
        <v>693</v>
      </c>
      <c r="G238" s="16" t="s">
        <v>958</v>
      </c>
      <c r="H238" s="16" t="str">
        <f>COUNTIF(#REF!,'2020 Candidates'!G238)</f>
        <v>#REF!</v>
      </c>
      <c r="I238" s="19" t="s">
        <v>40</v>
      </c>
      <c r="J238" s="9"/>
      <c r="K238" s="9"/>
      <c r="O238" s="9"/>
    </row>
    <row r="239" ht="14.25" customHeight="1">
      <c r="A239" s="22" t="s">
        <v>341</v>
      </c>
      <c r="B239" s="14" t="s">
        <v>959</v>
      </c>
      <c r="C239" s="14" t="s">
        <v>960</v>
      </c>
      <c r="D239" s="14" t="s">
        <v>957</v>
      </c>
      <c r="E239" s="14" t="s">
        <v>38</v>
      </c>
      <c r="F239" s="14" t="s">
        <v>51</v>
      </c>
      <c r="G239" s="16" t="s">
        <v>961</v>
      </c>
      <c r="H239" s="16" t="str">
        <f>COUNTIF(#REF!,'2020 Candidates'!G239)</f>
        <v>#REF!</v>
      </c>
      <c r="I239" s="19" t="s">
        <v>40</v>
      </c>
      <c r="J239" s="9"/>
      <c r="K239" s="9"/>
      <c r="O239" s="9"/>
    </row>
    <row r="240" ht="14.25" customHeight="1">
      <c r="A240" s="14" t="s">
        <v>126</v>
      </c>
      <c r="B240" s="14" t="s">
        <v>962</v>
      </c>
      <c r="C240" s="14" t="s">
        <v>317</v>
      </c>
      <c r="D240" s="14" t="s">
        <v>963</v>
      </c>
      <c r="E240" s="14" t="s">
        <v>23</v>
      </c>
      <c r="F240" s="14" t="s">
        <v>24</v>
      </c>
      <c r="G240" s="16" t="s">
        <v>964</v>
      </c>
      <c r="H240" s="16" t="str">
        <f>COUNTIF(#REF!,'2020 Candidates'!G240)</f>
        <v>#REF!</v>
      </c>
      <c r="I240" s="19" t="s">
        <v>12</v>
      </c>
      <c r="J240" s="9"/>
      <c r="K240" s="9"/>
      <c r="O240" s="9"/>
    </row>
    <row r="241" ht="14.25" customHeight="1">
      <c r="A241" s="14" t="s">
        <v>126</v>
      </c>
      <c r="B241" s="14" t="s">
        <v>965</v>
      </c>
      <c r="C241" s="14" t="s">
        <v>966</v>
      </c>
      <c r="D241" s="14" t="s">
        <v>967</v>
      </c>
      <c r="E241" s="14" t="s">
        <v>23</v>
      </c>
      <c r="F241" s="14" t="s">
        <v>24</v>
      </c>
      <c r="G241" s="16" t="s">
        <v>968</v>
      </c>
      <c r="H241" s="16" t="str">
        <f>COUNTIF(#REF!,'2020 Candidates'!G241)</f>
        <v>#REF!</v>
      </c>
      <c r="I241" s="19" t="s">
        <v>12</v>
      </c>
      <c r="J241" s="9"/>
      <c r="K241" s="9"/>
      <c r="O241" s="9"/>
    </row>
    <row r="242" ht="14.25" customHeight="1">
      <c r="A242" s="14" t="s">
        <v>126</v>
      </c>
      <c r="B242" s="14" t="s">
        <v>969</v>
      </c>
      <c r="C242" s="14" t="s">
        <v>911</v>
      </c>
      <c r="D242" s="14" t="s">
        <v>255</v>
      </c>
      <c r="E242" s="14" t="s">
        <v>23</v>
      </c>
      <c r="F242" s="14" t="s">
        <v>51</v>
      </c>
      <c r="G242" s="16" t="s">
        <v>970</v>
      </c>
      <c r="H242" s="16" t="str">
        <f>COUNTIF(#REF!,'2020 Candidates'!G242)</f>
        <v>#REF!</v>
      </c>
      <c r="I242" s="19" t="s">
        <v>12</v>
      </c>
      <c r="J242" s="9"/>
      <c r="K242" s="9"/>
      <c r="O242" s="9"/>
    </row>
    <row r="243" ht="14.25" customHeight="1">
      <c r="A243" s="14" t="s">
        <v>16</v>
      </c>
      <c r="B243" s="14" t="s">
        <v>971</v>
      </c>
      <c r="C243" s="14" t="s">
        <v>219</v>
      </c>
      <c r="D243" s="14" t="s">
        <v>972</v>
      </c>
      <c r="E243" s="14" t="s">
        <v>60</v>
      </c>
      <c r="F243" s="14" t="s">
        <v>51</v>
      </c>
      <c r="G243" s="16" t="s">
        <v>973</v>
      </c>
      <c r="H243" s="16" t="str">
        <f>COUNTIF(#REF!,'2020 Candidates'!G243)</f>
        <v>#REF!</v>
      </c>
      <c r="I243" s="19" t="s">
        <v>40</v>
      </c>
      <c r="J243" s="9"/>
      <c r="K243" s="9"/>
      <c r="O243" s="9"/>
    </row>
    <row r="244" ht="14.25" customHeight="1">
      <c r="A244" s="14" t="s">
        <v>194</v>
      </c>
      <c r="B244" s="14" t="s">
        <v>974</v>
      </c>
      <c r="C244" s="14" t="s">
        <v>975</v>
      </c>
      <c r="D244" s="14" t="s">
        <v>642</v>
      </c>
      <c r="E244" s="14"/>
      <c r="F244" s="14" t="s">
        <v>71</v>
      </c>
      <c r="G244" s="16" t="s">
        <v>976</v>
      </c>
      <c r="H244" s="16" t="str">
        <f>COUNTIF(#REF!,'2020 Candidates'!G244)</f>
        <v>#REF!</v>
      </c>
      <c r="I244" s="16" t="s">
        <v>40</v>
      </c>
      <c r="J244" s="9"/>
      <c r="K244" s="9"/>
      <c r="O244" s="9"/>
    </row>
    <row r="245" ht="14.25" customHeight="1">
      <c r="A245" s="14" t="s">
        <v>373</v>
      </c>
      <c r="B245" s="14" t="s">
        <v>977</v>
      </c>
      <c r="C245" s="14" t="s">
        <v>978</v>
      </c>
      <c r="D245" s="14" t="s">
        <v>642</v>
      </c>
      <c r="E245" s="14"/>
      <c r="F245" s="14" t="s">
        <v>77</v>
      </c>
      <c r="G245" s="16" t="s">
        <v>979</v>
      </c>
      <c r="H245" s="16" t="str">
        <f>COUNTIF(#REF!,'2020 Candidates'!G245)</f>
        <v>#REF!</v>
      </c>
      <c r="I245" s="16" t="s">
        <v>40</v>
      </c>
      <c r="J245" s="9"/>
      <c r="K245" s="9"/>
      <c r="O245" s="9"/>
    </row>
    <row r="246" ht="14.25" customHeight="1">
      <c r="A246" s="14" t="s">
        <v>56</v>
      </c>
      <c r="B246" s="14" t="s">
        <v>980</v>
      </c>
      <c r="C246" s="14" t="s">
        <v>981</v>
      </c>
      <c r="D246" s="14" t="s">
        <v>982</v>
      </c>
      <c r="E246" s="14"/>
      <c r="F246" s="14" t="s">
        <v>371</v>
      </c>
      <c r="G246" s="16" t="s">
        <v>983</v>
      </c>
      <c r="H246" s="16" t="str">
        <f>COUNTIF(#REF!,'2020 Candidates'!G246)</f>
        <v>#REF!</v>
      </c>
      <c r="I246" s="16" t="s">
        <v>40</v>
      </c>
      <c r="J246" s="9"/>
      <c r="K246" s="9"/>
      <c r="O246" s="9"/>
    </row>
    <row r="247" ht="14.25" customHeight="1">
      <c r="A247" s="14" t="s">
        <v>208</v>
      </c>
      <c r="B247" s="14" t="s">
        <v>984</v>
      </c>
      <c r="C247" s="14" t="s">
        <v>228</v>
      </c>
      <c r="D247" s="14" t="s">
        <v>137</v>
      </c>
      <c r="E247" s="14" t="s">
        <v>23</v>
      </c>
      <c r="F247" s="14" t="s">
        <v>24</v>
      </c>
      <c r="G247" s="16" t="s">
        <v>985</v>
      </c>
      <c r="H247" s="16" t="str">
        <f>COUNTIF(#REF!,'2020 Candidates'!G247)</f>
        <v>#REF!</v>
      </c>
      <c r="I247" s="19" t="s">
        <v>12</v>
      </c>
      <c r="J247" s="9"/>
      <c r="K247" s="9"/>
      <c r="O247" s="9"/>
    </row>
    <row r="248" ht="14.25" customHeight="1">
      <c r="A248" s="14" t="s">
        <v>208</v>
      </c>
      <c r="B248" s="14" t="s">
        <v>986</v>
      </c>
      <c r="C248" s="14" t="s">
        <v>987</v>
      </c>
      <c r="D248" s="14" t="s">
        <v>988</v>
      </c>
      <c r="E248" s="14" t="s">
        <v>60</v>
      </c>
      <c r="F248" s="14" t="s">
        <v>24</v>
      </c>
      <c r="G248" s="16" t="s">
        <v>989</v>
      </c>
      <c r="H248" s="16" t="str">
        <f>COUNTIF(#REF!,'2020 Candidates'!G248)</f>
        <v>#REF!</v>
      </c>
      <c r="I248" s="19" t="s">
        <v>12</v>
      </c>
      <c r="J248" s="9"/>
      <c r="K248" s="9"/>
      <c r="O248" s="9"/>
    </row>
    <row r="249" ht="14.25" customHeight="1">
      <c r="A249" s="14" t="s">
        <v>56</v>
      </c>
      <c r="B249" s="14" t="s">
        <v>990</v>
      </c>
      <c r="C249" s="14" t="s">
        <v>515</v>
      </c>
      <c r="D249" s="14" t="s">
        <v>982</v>
      </c>
      <c r="E249" s="14"/>
      <c r="F249" s="14" t="s">
        <v>141</v>
      </c>
      <c r="G249" s="16" t="s">
        <v>991</v>
      </c>
      <c r="H249" s="16" t="str">
        <f>COUNTIF(#REF!,'2020 Candidates'!G249)</f>
        <v>#REF!</v>
      </c>
      <c r="I249" s="16" t="s">
        <v>40</v>
      </c>
      <c r="J249" s="9"/>
      <c r="K249" s="9"/>
      <c r="O249" s="9"/>
    </row>
    <row r="250" ht="14.25" customHeight="1">
      <c r="A250" s="14" t="s">
        <v>208</v>
      </c>
      <c r="B250" s="14" t="s">
        <v>992</v>
      </c>
      <c r="C250" s="14" t="s">
        <v>993</v>
      </c>
      <c r="D250" s="14" t="s">
        <v>994</v>
      </c>
      <c r="E250" s="14" t="s">
        <v>23</v>
      </c>
      <c r="F250" s="14" t="s">
        <v>51</v>
      </c>
      <c r="G250" s="16" t="s">
        <v>995</v>
      </c>
      <c r="H250" s="16" t="str">
        <f>COUNTIF(#REF!,'2020 Candidates'!G250)</f>
        <v>#REF!</v>
      </c>
      <c r="I250" s="19" t="s">
        <v>12</v>
      </c>
      <c r="J250" s="9"/>
      <c r="K250" s="9"/>
      <c r="O250" s="9"/>
    </row>
    <row r="251" ht="14.25" customHeight="1">
      <c r="A251" s="22" t="s">
        <v>79</v>
      </c>
      <c r="B251" s="14" t="s">
        <v>996</v>
      </c>
      <c r="C251" s="14" t="s">
        <v>627</v>
      </c>
      <c r="D251" s="14" t="s">
        <v>997</v>
      </c>
      <c r="E251" s="14"/>
      <c r="F251" s="14" t="s">
        <v>46</v>
      </c>
      <c r="G251" s="16" t="s">
        <v>998</v>
      </c>
      <c r="H251" s="16" t="str">
        <f>COUNTIF(#REF!,'2020 Candidates'!G251)</f>
        <v>#REF!</v>
      </c>
      <c r="I251" s="16" t="s">
        <v>40</v>
      </c>
      <c r="J251" s="9"/>
      <c r="K251" s="9"/>
      <c r="O251" s="9"/>
    </row>
    <row r="252" ht="14.25" customHeight="1">
      <c r="A252" s="22" t="s">
        <v>33</v>
      </c>
      <c r="B252" s="14" t="s">
        <v>999</v>
      </c>
      <c r="C252" s="14" t="s">
        <v>526</v>
      </c>
      <c r="D252" s="14" t="s">
        <v>1000</v>
      </c>
      <c r="E252" s="14"/>
      <c r="F252" s="14" t="s">
        <v>24</v>
      </c>
      <c r="G252" s="16" t="s">
        <v>1001</v>
      </c>
      <c r="H252" s="16" t="str">
        <f>COUNTIF(#REF!,'2020 Candidates'!G252)</f>
        <v>#REF!</v>
      </c>
      <c r="I252" s="16" t="s">
        <v>40</v>
      </c>
      <c r="J252" s="9"/>
      <c r="K252" s="9"/>
      <c r="O252" s="9"/>
    </row>
    <row r="253" ht="14.25" customHeight="1">
      <c r="A253" s="14" t="s">
        <v>103</v>
      </c>
      <c r="B253" s="14" t="s">
        <v>1002</v>
      </c>
      <c r="C253" s="14" t="s">
        <v>1003</v>
      </c>
      <c r="D253" s="14" t="s">
        <v>1004</v>
      </c>
      <c r="E253" s="14"/>
      <c r="F253" s="14" t="s">
        <v>46</v>
      </c>
      <c r="G253" s="16" t="s">
        <v>1005</v>
      </c>
      <c r="H253" s="16" t="str">
        <f>COUNTIF(#REF!,'2020 Candidates'!G253)</f>
        <v>#REF!</v>
      </c>
      <c r="I253" s="16" t="s">
        <v>40</v>
      </c>
      <c r="J253" s="9"/>
      <c r="K253" s="9"/>
      <c r="O253" s="9"/>
    </row>
    <row r="254" ht="14.25" customHeight="1">
      <c r="A254" s="14" t="s">
        <v>231</v>
      </c>
      <c r="B254" s="14" t="s">
        <v>1006</v>
      </c>
      <c r="C254" s="14" t="s">
        <v>1007</v>
      </c>
      <c r="D254" s="14" t="s">
        <v>927</v>
      </c>
      <c r="E254" s="14"/>
      <c r="F254" s="14" t="s">
        <v>693</v>
      </c>
      <c r="G254" s="16" t="s">
        <v>1008</v>
      </c>
      <c r="H254" s="16" t="str">
        <f>COUNTIF(#REF!,'2020 Candidates'!G254)</f>
        <v>#REF!</v>
      </c>
      <c r="I254" s="16" t="s">
        <v>40</v>
      </c>
      <c r="J254" s="9"/>
      <c r="K254" s="9"/>
      <c r="O254" s="9"/>
    </row>
    <row r="255" ht="14.25" customHeight="1">
      <c r="A255" s="14" t="s">
        <v>208</v>
      </c>
      <c r="B255" s="14" t="s">
        <v>1009</v>
      </c>
      <c r="C255" s="14" t="s">
        <v>1010</v>
      </c>
      <c r="D255" s="14" t="s">
        <v>931</v>
      </c>
      <c r="E255" s="14" t="s">
        <v>23</v>
      </c>
      <c r="F255" s="14" t="s">
        <v>141</v>
      </c>
      <c r="G255" s="16" t="s">
        <v>1011</v>
      </c>
      <c r="H255" s="16" t="str">
        <f>COUNTIF(#REF!,'2020 Candidates'!G255)</f>
        <v>#REF!</v>
      </c>
      <c r="I255" s="19" t="s">
        <v>12</v>
      </c>
      <c r="J255" s="9"/>
      <c r="K255" s="9"/>
      <c r="O255" s="9"/>
    </row>
    <row r="256" ht="14.25" customHeight="1">
      <c r="A256" s="14" t="s">
        <v>16</v>
      </c>
      <c r="B256" s="14" t="s">
        <v>1012</v>
      </c>
      <c r="C256" s="14" t="s">
        <v>166</v>
      </c>
      <c r="D256" s="14" t="s">
        <v>1013</v>
      </c>
      <c r="E256" s="14" t="s">
        <v>38</v>
      </c>
      <c r="F256" s="14" t="s">
        <v>77</v>
      </c>
      <c r="G256" s="16" t="s">
        <v>1014</v>
      </c>
      <c r="H256" s="16" t="str">
        <f>COUNTIF(#REF!,'2020 Candidates'!G256)</f>
        <v>#REF!</v>
      </c>
      <c r="I256" s="19" t="s">
        <v>40</v>
      </c>
      <c r="J256" s="9"/>
      <c r="K256" s="9"/>
      <c r="O256" s="9"/>
    </row>
    <row r="257" ht="14.25" customHeight="1">
      <c r="A257" s="14" t="s">
        <v>513</v>
      </c>
      <c r="B257" s="14" t="s">
        <v>1015</v>
      </c>
      <c r="C257" s="14" t="s">
        <v>58</v>
      </c>
      <c r="D257" s="14" t="s">
        <v>1016</v>
      </c>
      <c r="E257" s="14" t="s">
        <v>60</v>
      </c>
      <c r="F257" s="14" t="s">
        <v>24</v>
      </c>
      <c r="G257" s="16" t="s">
        <v>1017</v>
      </c>
      <c r="H257" s="16" t="str">
        <f>COUNTIF(#REF!,'2020 Candidates'!G257)</f>
        <v>#REF!</v>
      </c>
      <c r="I257" s="19" t="s">
        <v>40</v>
      </c>
      <c r="J257" s="9"/>
      <c r="K257" s="9"/>
      <c r="O257" s="9"/>
    </row>
    <row r="258" ht="14.25" customHeight="1">
      <c r="A258" s="14" t="s">
        <v>155</v>
      </c>
      <c r="B258" s="14" t="s">
        <v>1018</v>
      </c>
      <c r="C258" s="14" t="s">
        <v>1019</v>
      </c>
      <c r="D258" s="14" t="s">
        <v>1020</v>
      </c>
      <c r="E258" s="14" t="s">
        <v>23</v>
      </c>
      <c r="F258" s="14" t="s">
        <v>24</v>
      </c>
      <c r="G258" s="16" t="s">
        <v>1021</v>
      </c>
      <c r="H258" s="16" t="str">
        <f>COUNTIF(#REF!,'2020 Candidates'!G258)</f>
        <v>#REF!</v>
      </c>
      <c r="I258" s="19" t="s">
        <v>12</v>
      </c>
      <c r="J258" s="9"/>
      <c r="K258" s="9"/>
      <c r="O258" s="9"/>
    </row>
    <row r="259" ht="14.25" customHeight="1">
      <c r="A259" s="22" t="s">
        <v>341</v>
      </c>
      <c r="B259" s="14" t="s">
        <v>1022</v>
      </c>
      <c r="C259" s="14" t="s">
        <v>1023</v>
      </c>
      <c r="D259" s="14" t="s">
        <v>1024</v>
      </c>
      <c r="E259" s="14" t="s">
        <v>38</v>
      </c>
      <c r="F259" s="14" t="s">
        <v>77</v>
      </c>
      <c r="G259" s="16" t="s">
        <v>1025</v>
      </c>
      <c r="H259" s="16" t="str">
        <f>COUNTIF(#REF!,'2020 Candidates'!G259)</f>
        <v>#REF!</v>
      </c>
      <c r="I259" s="19" t="s">
        <v>40</v>
      </c>
      <c r="J259" s="9"/>
      <c r="K259" s="9"/>
      <c r="O259" s="9"/>
    </row>
    <row r="260" ht="14.25" customHeight="1">
      <c r="A260" s="14" t="s">
        <v>155</v>
      </c>
      <c r="B260" s="14" t="s">
        <v>1026</v>
      </c>
      <c r="C260" s="14" t="s">
        <v>1027</v>
      </c>
      <c r="D260" s="14" t="s">
        <v>1028</v>
      </c>
      <c r="E260" s="14" t="s">
        <v>23</v>
      </c>
      <c r="F260" s="14" t="s">
        <v>51</v>
      </c>
      <c r="G260" s="16" t="s">
        <v>1029</v>
      </c>
      <c r="H260" s="16" t="str">
        <f>COUNTIF(#REF!,'2020 Candidates'!G260)</f>
        <v>#REF!</v>
      </c>
      <c r="I260" s="19" t="s">
        <v>12</v>
      </c>
      <c r="J260" s="9"/>
      <c r="K260" s="9"/>
      <c r="O260" s="9"/>
    </row>
    <row r="261" ht="14.25" customHeight="1">
      <c r="A261" s="14" t="s">
        <v>351</v>
      </c>
      <c r="B261" s="14" t="s">
        <v>1030</v>
      </c>
      <c r="C261" s="14" t="s">
        <v>609</v>
      </c>
      <c r="D261" s="14" t="s">
        <v>1031</v>
      </c>
      <c r="E261" s="14"/>
      <c r="F261" s="14" t="s">
        <v>71</v>
      </c>
      <c r="G261" s="16" t="s">
        <v>1032</v>
      </c>
      <c r="H261" s="16" t="str">
        <f>COUNTIF(#REF!,'2020 Candidates'!G261)</f>
        <v>#REF!</v>
      </c>
      <c r="I261" s="16" t="s">
        <v>40</v>
      </c>
      <c r="J261" s="9"/>
      <c r="O261" s="9"/>
    </row>
    <row r="262" ht="14.25" customHeight="1">
      <c r="A262" s="14" t="s">
        <v>155</v>
      </c>
      <c r="B262" s="14" t="s">
        <v>1033</v>
      </c>
      <c r="C262" s="14" t="s">
        <v>623</v>
      </c>
      <c r="D262" s="14" t="s">
        <v>1034</v>
      </c>
      <c r="E262" s="14" t="s">
        <v>23</v>
      </c>
      <c r="F262" s="14" t="s">
        <v>46</v>
      </c>
      <c r="G262" s="16" t="s">
        <v>1035</v>
      </c>
      <c r="H262" s="16" t="str">
        <f>COUNTIF(#REF!,'2020 Candidates'!G262)</f>
        <v>#REF!</v>
      </c>
      <c r="I262" s="19" t="s">
        <v>12</v>
      </c>
      <c r="J262" s="9"/>
      <c r="K262" s="9"/>
      <c r="O262" s="9"/>
    </row>
    <row r="263" ht="14.25" customHeight="1">
      <c r="A263" s="14" t="s">
        <v>155</v>
      </c>
      <c r="B263" s="14" t="s">
        <v>1036</v>
      </c>
      <c r="C263" s="14" t="s">
        <v>1037</v>
      </c>
      <c r="D263" s="14" t="s">
        <v>1038</v>
      </c>
      <c r="E263" s="14" t="s">
        <v>38</v>
      </c>
      <c r="F263" s="14" t="s">
        <v>46</v>
      </c>
      <c r="G263" s="16" t="s">
        <v>1039</v>
      </c>
      <c r="H263" s="16" t="str">
        <f>COUNTIF(#REF!,'2020 Candidates'!G263)</f>
        <v>#REF!</v>
      </c>
      <c r="I263" s="19" t="s">
        <v>40</v>
      </c>
      <c r="J263" s="9"/>
      <c r="K263" s="9"/>
      <c r="O263" s="9"/>
    </row>
    <row r="264" ht="14.25" customHeight="1">
      <c r="A264" s="14" t="s">
        <v>155</v>
      </c>
      <c r="B264" s="14" t="s">
        <v>1040</v>
      </c>
      <c r="C264" s="14" t="s">
        <v>1041</v>
      </c>
      <c r="D264" s="14" t="s">
        <v>1042</v>
      </c>
      <c r="E264" s="14" t="s">
        <v>60</v>
      </c>
      <c r="F264" s="14" t="s">
        <v>314</v>
      </c>
      <c r="G264" s="16" t="s">
        <v>1043</v>
      </c>
      <c r="H264" s="16" t="str">
        <f>COUNTIF(#REF!,'2020 Candidates'!G264)</f>
        <v>#REF!</v>
      </c>
      <c r="I264" s="19" t="s">
        <v>12</v>
      </c>
      <c r="J264" s="9"/>
      <c r="K264" s="9"/>
      <c r="O264" s="9"/>
    </row>
    <row r="265" ht="14.25" customHeight="1">
      <c r="A265" s="14" t="s">
        <v>333</v>
      </c>
      <c r="B265" s="14" t="s">
        <v>1044</v>
      </c>
      <c r="C265" s="14" t="s">
        <v>911</v>
      </c>
      <c r="D265" s="14" t="s">
        <v>1045</v>
      </c>
      <c r="E265" s="14"/>
      <c r="F265" s="14" t="s">
        <v>71</v>
      </c>
      <c r="G265" s="16" t="s">
        <v>1046</v>
      </c>
      <c r="H265" s="16" t="str">
        <f>COUNTIF(#REF!,'2020 Candidates'!G265)</f>
        <v>#REF!</v>
      </c>
      <c r="I265" s="16" t="s">
        <v>40</v>
      </c>
      <c r="J265" s="9"/>
      <c r="K265" s="9"/>
      <c r="O265" s="9"/>
    </row>
    <row r="266" ht="14.25" customHeight="1">
      <c r="A266" s="14" t="s">
        <v>284</v>
      </c>
      <c r="B266" s="14" t="s">
        <v>1047</v>
      </c>
      <c r="C266" s="14" t="s">
        <v>458</v>
      </c>
      <c r="D266" s="14" t="s">
        <v>1048</v>
      </c>
      <c r="E266" s="14" t="s">
        <v>38</v>
      </c>
      <c r="F266" s="14" t="s">
        <v>86</v>
      </c>
      <c r="G266" s="16" t="s">
        <v>1049</v>
      </c>
      <c r="H266" s="16" t="str">
        <f>COUNTIF(#REF!,'2020 Candidates'!G266)</f>
        <v>#REF!</v>
      </c>
      <c r="I266" s="19" t="s">
        <v>40</v>
      </c>
      <c r="J266" s="9"/>
      <c r="K266" s="9"/>
      <c r="O266" s="9"/>
    </row>
    <row r="267" ht="14.25" customHeight="1">
      <c r="A267" s="14" t="s">
        <v>155</v>
      </c>
      <c r="B267" s="14" t="s">
        <v>1050</v>
      </c>
      <c r="C267" s="14" t="s">
        <v>228</v>
      </c>
      <c r="D267" s="14" t="s">
        <v>527</v>
      </c>
      <c r="E267" s="14" t="s">
        <v>23</v>
      </c>
      <c r="F267" s="14" t="s">
        <v>141</v>
      </c>
      <c r="G267" s="16" t="s">
        <v>1051</v>
      </c>
      <c r="H267" s="16" t="str">
        <f>COUNTIF(#REF!,'2020 Candidates'!G267)</f>
        <v>#REF!</v>
      </c>
      <c r="I267" s="19" t="s">
        <v>12</v>
      </c>
      <c r="J267" s="9"/>
      <c r="K267" s="9"/>
      <c r="O267" s="9"/>
    </row>
    <row r="268" ht="14.25" customHeight="1">
      <c r="A268" s="14" t="s">
        <v>305</v>
      </c>
      <c r="B268" s="14" t="s">
        <v>1052</v>
      </c>
      <c r="C268" s="14" t="s">
        <v>183</v>
      </c>
      <c r="D268" s="14" t="s">
        <v>1053</v>
      </c>
      <c r="E268" s="14" t="s">
        <v>23</v>
      </c>
      <c r="F268" s="14" t="s">
        <v>24</v>
      </c>
      <c r="G268" s="16" t="s">
        <v>1054</v>
      </c>
      <c r="H268" s="16" t="str">
        <f>COUNTIF(#REF!,'2020 Candidates'!G268)</f>
        <v>#REF!</v>
      </c>
      <c r="I268" s="19" t="s">
        <v>12</v>
      </c>
      <c r="J268" s="9"/>
      <c r="K268" s="9"/>
      <c r="O268" s="9"/>
    </row>
    <row r="269" ht="14.25" customHeight="1">
      <c r="A269" s="14" t="s">
        <v>305</v>
      </c>
      <c r="B269" s="14" t="s">
        <v>1055</v>
      </c>
      <c r="C269" s="14" t="s">
        <v>1056</v>
      </c>
      <c r="D269" s="14" t="s">
        <v>1057</v>
      </c>
      <c r="E269" s="14" t="s">
        <v>60</v>
      </c>
      <c r="F269" s="14" t="s">
        <v>24</v>
      </c>
      <c r="G269" s="16" t="s">
        <v>1058</v>
      </c>
      <c r="H269" s="16" t="str">
        <f>COUNTIF(#REF!,'2020 Candidates'!G269)</f>
        <v>#REF!</v>
      </c>
      <c r="I269" s="19" t="s">
        <v>12</v>
      </c>
      <c r="J269" s="9"/>
      <c r="K269" s="9"/>
      <c r="O269" s="9"/>
    </row>
    <row r="270" ht="14.25" customHeight="1">
      <c r="A270" s="14" t="s">
        <v>190</v>
      </c>
      <c r="B270" s="14" t="s">
        <v>1059</v>
      </c>
      <c r="C270" s="14" t="s">
        <v>152</v>
      </c>
      <c r="D270" s="14" t="s">
        <v>492</v>
      </c>
      <c r="E270" s="14" t="s">
        <v>23</v>
      </c>
      <c r="F270" s="14" t="s">
        <v>77</v>
      </c>
      <c r="G270" s="16" t="s">
        <v>1060</v>
      </c>
      <c r="H270" s="16" t="str">
        <f>COUNTIF(#REF!,'2020 Candidates'!G270)</f>
        <v>#REF!</v>
      </c>
      <c r="I270" s="19" t="s">
        <v>40</v>
      </c>
      <c r="J270" s="9"/>
      <c r="K270" s="9"/>
      <c r="O270" s="9"/>
    </row>
    <row r="271" ht="14.25" customHeight="1">
      <c r="A271" s="14" t="s">
        <v>305</v>
      </c>
      <c r="B271" s="14" t="s">
        <v>1061</v>
      </c>
      <c r="C271" s="14" t="s">
        <v>1062</v>
      </c>
      <c r="D271" s="14" t="s">
        <v>1063</v>
      </c>
      <c r="E271" s="14" t="s">
        <v>23</v>
      </c>
      <c r="F271" s="14" t="s">
        <v>51</v>
      </c>
      <c r="G271" s="16" t="s">
        <v>1064</v>
      </c>
      <c r="H271" s="16" t="str">
        <f>COUNTIF(#REF!,'2020 Candidates'!G271)</f>
        <v>#REF!</v>
      </c>
      <c r="I271" s="19" t="s">
        <v>12</v>
      </c>
      <c r="J271" s="9"/>
      <c r="K271" s="9"/>
      <c r="O271" s="9"/>
    </row>
    <row r="272" ht="14.25" customHeight="1">
      <c r="A272" s="14" t="s">
        <v>305</v>
      </c>
      <c r="B272" s="14" t="s">
        <v>1065</v>
      </c>
      <c r="C272" s="14" t="s">
        <v>843</v>
      </c>
      <c r="D272" s="14" t="s">
        <v>704</v>
      </c>
      <c r="E272" s="14" t="s">
        <v>23</v>
      </c>
      <c r="F272" s="14" t="s">
        <v>51</v>
      </c>
      <c r="G272" s="16" t="s">
        <v>1066</v>
      </c>
      <c r="H272" s="16" t="str">
        <f>COUNTIF(#REF!,'2020 Candidates'!G272)</f>
        <v>#REF!</v>
      </c>
      <c r="I272" s="19" t="s">
        <v>12</v>
      </c>
      <c r="J272" s="9"/>
      <c r="K272" s="9"/>
      <c r="O272" s="9"/>
    </row>
    <row r="273" ht="14.25" customHeight="1">
      <c r="A273" s="14" t="s">
        <v>216</v>
      </c>
      <c r="B273" s="14" t="s">
        <v>1067</v>
      </c>
      <c r="C273" s="14" t="s">
        <v>472</v>
      </c>
      <c r="D273" s="14" t="s">
        <v>492</v>
      </c>
      <c r="E273" s="14"/>
      <c r="F273" s="14" t="s">
        <v>46</v>
      </c>
      <c r="G273" s="16" t="s">
        <v>1068</v>
      </c>
      <c r="H273" s="16" t="str">
        <f>COUNTIF(#REF!,'2020 Candidates'!G273)</f>
        <v>#REF!</v>
      </c>
      <c r="I273" s="16" t="s">
        <v>40</v>
      </c>
      <c r="J273" s="9"/>
      <c r="K273" s="9"/>
      <c r="O273" s="9"/>
    </row>
    <row r="274" ht="14.25" customHeight="1">
      <c r="A274" s="22" t="s">
        <v>121</v>
      </c>
      <c r="B274" s="14" t="s">
        <v>1069</v>
      </c>
      <c r="C274" s="14" t="s">
        <v>426</v>
      </c>
      <c r="D274" s="14" t="s">
        <v>492</v>
      </c>
      <c r="E274" s="14" t="s">
        <v>38</v>
      </c>
      <c r="F274" s="14" t="s">
        <v>314</v>
      </c>
      <c r="G274" s="16" t="s">
        <v>1070</v>
      </c>
      <c r="H274" s="16" t="str">
        <f>COUNTIF(#REF!,'2020 Candidates'!G274)</f>
        <v>#REF!</v>
      </c>
      <c r="I274" s="19" t="s">
        <v>40</v>
      </c>
      <c r="J274" s="9"/>
      <c r="K274" s="9"/>
      <c r="O274" s="9"/>
    </row>
    <row r="275" ht="14.25" customHeight="1">
      <c r="A275" s="14" t="s">
        <v>513</v>
      </c>
      <c r="B275" s="14" t="s">
        <v>1071</v>
      </c>
      <c r="C275" s="14" t="s">
        <v>1072</v>
      </c>
      <c r="D275" s="14" t="s">
        <v>650</v>
      </c>
      <c r="E275" s="14" t="s">
        <v>38</v>
      </c>
      <c r="F275" s="14" t="s">
        <v>71</v>
      </c>
      <c r="G275" s="16" t="s">
        <v>1073</v>
      </c>
      <c r="H275" s="16" t="str">
        <f>COUNTIF(#REF!,'2020 Candidates'!G275)</f>
        <v>#REF!</v>
      </c>
      <c r="I275" s="19" t="s">
        <v>40</v>
      </c>
      <c r="J275" s="9"/>
      <c r="K275" s="9"/>
      <c r="O275" s="9"/>
    </row>
    <row r="276" ht="14.25" customHeight="1">
      <c r="A276" s="14" t="s">
        <v>194</v>
      </c>
      <c r="B276" s="14" t="s">
        <v>1074</v>
      </c>
      <c r="C276" s="14" t="s">
        <v>157</v>
      </c>
      <c r="D276" s="14" t="s">
        <v>1075</v>
      </c>
      <c r="E276" s="14" t="s">
        <v>38</v>
      </c>
      <c r="F276" s="14" t="s">
        <v>51</v>
      </c>
      <c r="G276" s="16" t="s">
        <v>1076</v>
      </c>
      <c r="H276" s="16" t="str">
        <f>COUNTIF(#REF!,'2020 Candidates'!G276)</f>
        <v>#REF!</v>
      </c>
      <c r="I276" s="19" t="s">
        <v>40</v>
      </c>
      <c r="J276" s="9"/>
      <c r="K276" s="9"/>
      <c r="O276" s="9"/>
    </row>
    <row r="277" ht="14.25" customHeight="1">
      <c r="A277" s="14" t="s">
        <v>67</v>
      </c>
      <c r="B277" s="14" t="s">
        <v>1077</v>
      </c>
      <c r="C277" s="14" t="s">
        <v>362</v>
      </c>
      <c r="D277" s="14" t="s">
        <v>1075</v>
      </c>
      <c r="E277" s="14" t="s">
        <v>38</v>
      </c>
      <c r="F277" s="14" t="s">
        <v>51</v>
      </c>
      <c r="G277" s="16" t="s">
        <v>1078</v>
      </c>
      <c r="H277" s="16" t="str">
        <f>COUNTIF(#REF!,'2020 Candidates'!G277)</f>
        <v>#REF!</v>
      </c>
      <c r="I277" s="19" t="s">
        <v>12</v>
      </c>
      <c r="J277" s="9"/>
      <c r="K277" s="9"/>
      <c r="M277" s="9"/>
      <c r="O277" s="9"/>
    </row>
    <row r="278" ht="14.25" customHeight="1">
      <c r="A278" s="14" t="s">
        <v>604</v>
      </c>
      <c r="B278" s="14" t="s">
        <v>1079</v>
      </c>
      <c r="C278" s="14" t="s">
        <v>1080</v>
      </c>
      <c r="D278" s="14" t="s">
        <v>367</v>
      </c>
      <c r="E278" s="14" t="s">
        <v>23</v>
      </c>
      <c r="F278" s="14" t="s">
        <v>24</v>
      </c>
      <c r="G278" s="16" t="s">
        <v>1081</v>
      </c>
      <c r="H278" s="16" t="str">
        <f>COUNTIF(#REF!,'2020 Candidates'!G278)</f>
        <v>#REF!</v>
      </c>
      <c r="I278" s="19" t="s">
        <v>12</v>
      </c>
      <c r="J278" s="9"/>
      <c r="K278" s="9"/>
      <c r="M278" s="9"/>
      <c r="O278" s="9"/>
    </row>
    <row r="279" ht="14.25" customHeight="1">
      <c r="A279" s="14" t="s">
        <v>604</v>
      </c>
      <c r="B279" s="14" t="s">
        <v>1082</v>
      </c>
      <c r="C279" s="14" t="s">
        <v>1083</v>
      </c>
      <c r="D279" s="14" t="s">
        <v>1084</v>
      </c>
      <c r="E279" s="14" t="s">
        <v>23</v>
      </c>
      <c r="F279" s="14" t="s">
        <v>24</v>
      </c>
      <c r="G279" s="16" t="s">
        <v>1085</v>
      </c>
      <c r="H279" s="16" t="str">
        <f>COUNTIF(#REF!,'2020 Candidates'!G279)</f>
        <v>#REF!</v>
      </c>
      <c r="I279" s="19" t="s">
        <v>12</v>
      </c>
      <c r="J279" s="9"/>
      <c r="K279" s="9"/>
      <c r="M279" s="9"/>
      <c r="O279" s="9"/>
    </row>
    <row r="280" ht="14.25" customHeight="1">
      <c r="A280" s="14" t="s">
        <v>604</v>
      </c>
      <c r="B280" s="14" t="s">
        <v>1086</v>
      </c>
      <c r="C280" s="14" t="s">
        <v>385</v>
      </c>
      <c r="D280" s="14" t="s">
        <v>146</v>
      </c>
      <c r="E280" s="14" t="s">
        <v>23</v>
      </c>
      <c r="F280" s="14" t="s">
        <v>51</v>
      </c>
      <c r="G280" s="16" t="s">
        <v>1087</v>
      </c>
      <c r="H280" s="16" t="str">
        <f>COUNTIF(#REF!,'2020 Candidates'!G280)</f>
        <v>#REF!</v>
      </c>
      <c r="I280" s="19" t="s">
        <v>12</v>
      </c>
      <c r="J280" s="9"/>
      <c r="K280" s="9"/>
      <c r="M280" s="9"/>
      <c r="O280" s="9"/>
    </row>
    <row r="281" ht="14.25" customHeight="1">
      <c r="A281" s="22" t="s">
        <v>33</v>
      </c>
      <c r="B281" s="14" t="s">
        <v>1088</v>
      </c>
      <c r="C281" s="14" t="s">
        <v>1089</v>
      </c>
      <c r="D281" s="14" t="s">
        <v>938</v>
      </c>
      <c r="E281" s="14"/>
      <c r="F281" s="14" t="s">
        <v>77</v>
      </c>
      <c r="G281" s="16" t="s">
        <v>1090</v>
      </c>
      <c r="H281" s="16" t="str">
        <f>COUNTIF(#REF!,'2020 Candidates'!G281)</f>
        <v>#REF!</v>
      </c>
      <c r="I281" s="16" t="s">
        <v>40</v>
      </c>
      <c r="J281" s="9"/>
      <c r="K281" s="9"/>
      <c r="M281" s="9"/>
      <c r="O281" s="9"/>
    </row>
    <row r="282" ht="14.25" customHeight="1">
      <c r="A282" s="14" t="s">
        <v>126</v>
      </c>
      <c r="B282" s="14" t="s">
        <v>1091</v>
      </c>
      <c r="C282" s="14" t="s">
        <v>515</v>
      </c>
      <c r="D282" s="14" t="s">
        <v>1092</v>
      </c>
      <c r="E282" s="14" t="s">
        <v>38</v>
      </c>
      <c r="F282" s="14" t="s">
        <v>141</v>
      </c>
      <c r="G282" s="16" t="s">
        <v>1093</v>
      </c>
      <c r="H282" s="16" t="str">
        <f>COUNTIF(#REF!,'2020 Candidates'!G282)</f>
        <v>#REF!</v>
      </c>
      <c r="I282" s="19" t="s">
        <v>40</v>
      </c>
      <c r="J282" s="9"/>
      <c r="K282" s="9"/>
      <c r="M282" s="9"/>
      <c r="O282" s="9"/>
    </row>
    <row r="283" ht="14.25" customHeight="1">
      <c r="A283" s="14" t="s">
        <v>170</v>
      </c>
      <c r="B283" s="14" t="s">
        <v>1094</v>
      </c>
      <c r="C283" s="14" t="s">
        <v>1095</v>
      </c>
      <c r="D283" s="14" t="s">
        <v>1092</v>
      </c>
      <c r="E283" s="14"/>
      <c r="F283" s="14" t="s">
        <v>77</v>
      </c>
      <c r="G283" s="16" t="s">
        <v>1096</v>
      </c>
      <c r="H283" s="16" t="str">
        <f>COUNTIF(#REF!,'2020 Candidates'!G283)</f>
        <v>#REF!</v>
      </c>
      <c r="I283" s="16" t="s">
        <v>40</v>
      </c>
      <c r="J283" s="9"/>
      <c r="K283" s="9"/>
      <c r="M283" s="9"/>
      <c r="O283" s="9"/>
    </row>
    <row r="284" ht="14.25" customHeight="1">
      <c r="A284" s="22" t="s">
        <v>79</v>
      </c>
      <c r="B284" s="14" t="s">
        <v>1097</v>
      </c>
      <c r="C284" s="14" t="s">
        <v>1098</v>
      </c>
      <c r="D284" s="14" t="s">
        <v>1092</v>
      </c>
      <c r="E284" s="14"/>
      <c r="F284" s="14" t="s">
        <v>371</v>
      </c>
      <c r="G284" s="16" t="s">
        <v>1099</v>
      </c>
      <c r="H284" s="16" t="str">
        <f>COUNTIF(#REF!,'2020 Candidates'!G284)</f>
        <v>#REF!</v>
      </c>
      <c r="I284" s="16" t="s">
        <v>40</v>
      </c>
      <c r="J284" s="9"/>
      <c r="K284" s="9"/>
      <c r="M284" s="9"/>
      <c r="O284" s="9"/>
    </row>
    <row r="285" ht="14.25" customHeight="1">
      <c r="A285" s="14" t="s">
        <v>563</v>
      </c>
      <c r="B285" s="14" t="s">
        <v>1100</v>
      </c>
      <c r="C285" s="14" t="s">
        <v>595</v>
      </c>
      <c r="D285" s="14" t="s">
        <v>1101</v>
      </c>
      <c r="E285" s="14" t="s">
        <v>23</v>
      </c>
      <c r="F285" s="14" t="s">
        <v>24</v>
      </c>
      <c r="G285" s="16" t="s">
        <v>1102</v>
      </c>
      <c r="H285" s="16" t="str">
        <f>COUNTIF(#REF!,'2020 Candidates'!G285)</f>
        <v>#REF!</v>
      </c>
      <c r="I285" s="19" t="s">
        <v>12</v>
      </c>
      <c r="J285" s="9"/>
      <c r="K285" s="9"/>
      <c r="M285" s="9"/>
      <c r="O285" s="9"/>
    </row>
    <row r="286" ht="14.25" customHeight="1">
      <c r="A286" s="14" t="s">
        <v>67</v>
      </c>
      <c r="B286" s="14" t="s">
        <v>1106</v>
      </c>
      <c r="C286" s="14" t="s">
        <v>278</v>
      </c>
      <c r="D286" s="14" t="s">
        <v>963</v>
      </c>
      <c r="E286" s="14" t="s">
        <v>38</v>
      </c>
      <c r="F286" s="14" t="s">
        <v>51</v>
      </c>
      <c r="G286" s="16" t="s">
        <v>1107</v>
      </c>
      <c r="H286" s="16" t="str">
        <f>COUNTIF(#REF!,'2020 Candidates'!G286)</f>
        <v>#REF!</v>
      </c>
      <c r="I286" s="19" t="s">
        <v>40</v>
      </c>
      <c r="J286" s="9"/>
      <c r="K286" s="9"/>
      <c r="M286" s="9"/>
      <c r="O286" s="9"/>
    </row>
    <row r="287" ht="14.25" customHeight="1">
      <c r="A287" s="14" t="s">
        <v>194</v>
      </c>
      <c r="B287" s="14" t="s">
        <v>1108</v>
      </c>
      <c r="C287" s="14" t="s">
        <v>375</v>
      </c>
      <c r="D287" s="14" t="s">
        <v>1109</v>
      </c>
      <c r="E287" s="14"/>
      <c r="F287" s="14" t="s">
        <v>24</v>
      </c>
      <c r="G287" s="16" t="s">
        <v>1110</v>
      </c>
      <c r="H287" s="16" t="str">
        <f>COUNTIF(#REF!,'2020 Candidates'!G287)</f>
        <v>#REF!</v>
      </c>
      <c r="I287" s="16" t="s">
        <v>40</v>
      </c>
      <c r="J287" s="9"/>
      <c r="K287" s="9"/>
      <c r="M287" s="9"/>
      <c r="O287" s="9"/>
    </row>
    <row r="288" ht="14.25" customHeight="1">
      <c r="A288" s="14" t="s">
        <v>563</v>
      </c>
      <c r="B288" s="14" t="s">
        <v>1111</v>
      </c>
      <c r="C288" s="14" t="s">
        <v>472</v>
      </c>
      <c r="D288" s="14" t="s">
        <v>1112</v>
      </c>
      <c r="E288" s="14" t="s">
        <v>23</v>
      </c>
      <c r="F288" s="14" t="s">
        <v>51</v>
      </c>
      <c r="G288" s="16" t="s">
        <v>1113</v>
      </c>
      <c r="H288" s="16" t="str">
        <f>COUNTIF(#REF!,'2020 Candidates'!G288)</f>
        <v>#REF!</v>
      </c>
      <c r="I288" s="19" t="s">
        <v>12</v>
      </c>
      <c r="J288" s="9"/>
      <c r="K288" s="9"/>
      <c r="M288" s="9"/>
      <c r="O288" s="9"/>
    </row>
    <row r="289" ht="14.25" customHeight="1">
      <c r="A289" s="14" t="s">
        <v>73</v>
      </c>
      <c r="B289" s="14" t="s">
        <v>1114</v>
      </c>
      <c r="C289" s="14" t="s">
        <v>1115</v>
      </c>
      <c r="D289" s="14" t="s">
        <v>1116</v>
      </c>
      <c r="E289" s="14"/>
      <c r="F289" s="14" t="s">
        <v>71</v>
      </c>
      <c r="G289" s="16" t="s">
        <v>1117</v>
      </c>
      <c r="H289" s="16" t="str">
        <f>COUNTIF(#REF!,'2020 Candidates'!G289)</f>
        <v>#REF!</v>
      </c>
      <c r="I289" s="16" t="s">
        <v>40</v>
      </c>
      <c r="J289" s="9"/>
      <c r="K289" s="9"/>
      <c r="M289" s="9"/>
      <c r="O289" s="9"/>
    </row>
    <row r="290" ht="14.25" customHeight="1">
      <c r="A290" s="14" t="s">
        <v>351</v>
      </c>
      <c r="B290" s="14" t="s">
        <v>1118</v>
      </c>
      <c r="C290" s="14" t="s">
        <v>1119</v>
      </c>
      <c r="D290" s="14" t="s">
        <v>1120</v>
      </c>
      <c r="E290" s="14" t="s">
        <v>38</v>
      </c>
      <c r="F290" s="14" t="s">
        <v>77</v>
      </c>
      <c r="G290" s="16" t="s">
        <v>1121</v>
      </c>
      <c r="H290" s="16" t="str">
        <f>COUNTIF(#REF!,'2020 Candidates'!G290)</f>
        <v>#REF!</v>
      </c>
      <c r="I290" s="19" t="s">
        <v>40</v>
      </c>
      <c r="J290" s="9"/>
      <c r="K290" s="9"/>
      <c r="M290" s="9"/>
      <c r="O290" s="9"/>
    </row>
    <row r="291" ht="14.25" customHeight="1">
      <c r="A291" s="14" t="s">
        <v>176</v>
      </c>
      <c r="B291" s="14" t="s">
        <v>1122</v>
      </c>
      <c r="C291" s="14" t="s">
        <v>1123</v>
      </c>
      <c r="D291" s="14" t="s">
        <v>1124</v>
      </c>
      <c r="E291" s="14"/>
      <c r="F291" s="14" t="s">
        <v>371</v>
      </c>
      <c r="G291" s="16" t="s">
        <v>1125</v>
      </c>
      <c r="H291" s="16" t="str">
        <f>COUNTIF(#REF!,'2020 Candidates'!G291)</f>
        <v>#REF!</v>
      </c>
      <c r="I291" s="16" t="s">
        <v>40</v>
      </c>
      <c r="J291" s="9"/>
      <c r="K291" s="9"/>
      <c r="M291" s="9"/>
      <c r="O291" s="9"/>
    </row>
    <row r="292" ht="14.25" customHeight="1">
      <c r="A292" s="14" t="s">
        <v>67</v>
      </c>
      <c r="B292" s="14" t="s">
        <v>1126</v>
      </c>
      <c r="C292" s="14" t="s">
        <v>1127</v>
      </c>
      <c r="D292" s="14" t="s">
        <v>1128</v>
      </c>
      <c r="E292" s="14"/>
      <c r="F292" s="14" t="s">
        <v>24</v>
      </c>
      <c r="G292" s="16" t="s">
        <v>1129</v>
      </c>
      <c r="H292" s="16" t="str">
        <f>COUNTIF(#REF!,'2020 Candidates'!G292)</f>
        <v>#REF!</v>
      </c>
      <c r="I292" s="16" t="s">
        <v>40</v>
      </c>
      <c r="J292" s="9"/>
      <c r="K292" s="9"/>
      <c r="M292" s="9"/>
      <c r="O292" s="9"/>
    </row>
    <row r="293" ht="14.25" customHeight="1">
      <c r="A293" s="14" t="s">
        <v>563</v>
      </c>
      <c r="B293" s="14" t="s">
        <v>1130</v>
      </c>
      <c r="C293" s="14" t="s">
        <v>1131</v>
      </c>
      <c r="D293" s="14" t="s">
        <v>1132</v>
      </c>
      <c r="E293" s="14" t="s">
        <v>23</v>
      </c>
      <c r="F293" s="14" t="s">
        <v>263</v>
      </c>
      <c r="G293" s="16" t="s">
        <v>1133</v>
      </c>
      <c r="H293" s="16" t="str">
        <f>COUNTIF(#REF!,'2020 Candidates'!G293)</f>
        <v>#REF!</v>
      </c>
      <c r="I293" s="19" t="s">
        <v>12</v>
      </c>
      <c r="J293" s="9"/>
      <c r="K293" s="9"/>
      <c r="M293" s="9"/>
      <c r="O293" s="9"/>
    </row>
    <row r="294" ht="14.25" customHeight="1">
      <c r="A294" s="14" t="s">
        <v>16</v>
      </c>
      <c r="B294" s="14" t="s">
        <v>1134</v>
      </c>
      <c r="C294" s="14" t="s">
        <v>317</v>
      </c>
      <c r="D294" s="14" t="s">
        <v>1135</v>
      </c>
      <c r="E294" s="14" t="s">
        <v>38</v>
      </c>
      <c r="F294" s="14" t="s">
        <v>24</v>
      </c>
      <c r="G294" s="16" t="s">
        <v>1136</v>
      </c>
      <c r="H294" s="16" t="str">
        <f>COUNTIF(#REF!,'2020 Candidates'!G294)</f>
        <v>#REF!</v>
      </c>
      <c r="I294" s="19" t="s">
        <v>40</v>
      </c>
      <c r="J294" s="9"/>
      <c r="K294" s="9"/>
      <c r="M294" s="9"/>
      <c r="O294" s="9"/>
    </row>
    <row r="295" ht="14.25" customHeight="1">
      <c r="A295" s="14" t="s">
        <v>170</v>
      </c>
      <c r="B295" s="14" t="s">
        <v>1137</v>
      </c>
      <c r="C295" s="14" t="s">
        <v>1138</v>
      </c>
      <c r="D295" s="14" t="s">
        <v>642</v>
      </c>
      <c r="E295" s="14" t="s">
        <v>23</v>
      </c>
      <c r="F295" s="14" t="s">
        <v>51</v>
      </c>
      <c r="G295" s="16" t="s">
        <v>1139</v>
      </c>
      <c r="H295" s="16" t="str">
        <f>COUNTIF(#REF!,'2020 Candidates'!G295)</f>
        <v>#REF!</v>
      </c>
      <c r="I295" s="19" t="s">
        <v>12</v>
      </c>
      <c r="J295" s="9"/>
      <c r="K295" s="9"/>
      <c r="M295" s="9"/>
      <c r="O295" s="9"/>
    </row>
    <row r="296" ht="14.25" customHeight="1">
      <c r="A296" s="14" t="s">
        <v>134</v>
      </c>
      <c r="B296" s="14" t="s">
        <v>1140</v>
      </c>
      <c r="C296" s="14" t="s">
        <v>241</v>
      </c>
      <c r="D296" s="14" t="s">
        <v>1135</v>
      </c>
      <c r="E296" s="14"/>
      <c r="F296" s="14" t="s">
        <v>24</v>
      </c>
      <c r="G296" s="16" t="s">
        <v>1141</v>
      </c>
      <c r="H296" s="16" t="str">
        <f>COUNTIF(#REF!,'2020 Candidates'!G296)</f>
        <v>#REF!</v>
      </c>
      <c r="I296" s="16" t="s">
        <v>40</v>
      </c>
      <c r="J296" s="9"/>
      <c r="K296" s="9"/>
      <c r="M296" s="9"/>
      <c r="O296" s="9"/>
    </row>
    <row r="297" ht="14.25" customHeight="1">
      <c r="A297" s="14" t="s">
        <v>91</v>
      </c>
      <c r="B297" s="14" t="s">
        <v>1142</v>
      </c>
      <c r="C297" s="14" t="s">
        <v>1143</v>
      </c>
      <c r="D297" s="14" t="s">
        <v>499</v>
      </c>
      <c r="E297" s="14" t="s">
        <v>38</v>
      </c>
      <c r="F297" s="14" t="s">
        <v>24</v>
      </c>
      <c r="G297" s="16" t="s">
        <v>1144</v>
      </c>
      <c r="H297" s="16" t="str">
        <f>COUNTIF(#REF!,'2020 Candidates'!G297)</f>
        <v>#REF!</v>
      </c>
      <c r="I297" s="19" t="s">
        <v>40</v>
      </c>
      <c r="J297" s="9"/>
      <c r="K297" s="9"/>
      <c r="M297" s="9"/>
      <c r="O297" s="9"/>
    </row>
    <row r="298" ht="14.25" customHeight="1">
      <c r="A298" s="14" t="s">
        <v>91</v>
      </c>
      <c r="B298" s="14" t="s">
        <v>1145</v>
      </c>
      <c r="C298" s="14" t="s">
        <v>462</v>
      </c>
      <c r="D298" s="14" t="s">
        <v>499</v>
      </c>
      <c r="E298" s="14" t="s">
        <v>38</v>
      </c>
      <c r="F298" s="14" t="s">
        <v>263</v>
      </c>
      <c r="G298" s="16" t="s">
        <v>1147</v>
      </c>
      <c r="H298" s="16" t="str">
        <f>COUNTIF(#REF!,'2020 Candidates'!G298)</f>
        <v>#REF!</v>
      </c>
      <c r="I298" s="19" t="s">
        <v>40</v>
      </c>
      <c r="J298" s="9"/>
      <c r="K298" s="9"/>
      <c r="M298" s="9"/>
      <c r="O298" s="9"/>
    </row>
    <row r="299" ht="14.25" customHeight="1">
      <c r="A299" s="14" t="s">
        <v>170</v>
      </c>
      <c r="B299" s="14" t="s">
        <v>1148</v>
      </c>
      <c r="C299" s="14" t="s">
        <v>699</v>
      </c>
      <c r="D299" s="14" t="s">
        <v>1149</v>
      </c>
      <c r="E299" s="14" t="s">
        <v>23</v>
      </c>
      <c r="F299" s="14" t="s">
        <v>141</v>
      </c>
      <c r="G299" s="16" t="s">
        <v>1150</v>
      </c>
      <c r="H299" s="16" t="str">
        <f>COUNTIF(#REF!,'2020 Candidates'!G299)</f>
        <v>#REF!</v>
      </c>
      <c r="I299" s="19" t="s">
        <v>12</v>
      </c>
      <c r="J299" s="9"/>
      <c r="K299" s="9"/>
      <c r="M299" s="9"/>
      <c r="O299" s="9"/>
    </row>
    <row r="300" ht="14.25" customHeight="1">
      <c r="A300" s="14" t="s">
        <v>284</v>
      </c>
      <c r="B300" s="14" t="s">
        <v>1151</v>
      </c>
      <c r="C300" s="14" t="s">
        <v>750</v>
      </c>
      <c r="D300" s="14" t="s">
        <v>1152</v>
      </c>
      <c r="E300" s="14" t="s">
        <v>60</v>
      </c>
      <c r="F300" s="14" t="s">
        <v>24</v>
      </c>
      <c r="G300" s="16" t="s">
        <v>1153</v>
      </c>
      <c r="H300" s="16" t="str">
        <f>COUNTIF(#REF!,'2020 Candidates'!G300)</f>
        <v>#REF!</v>
      </c>
      <c r="I300" s="19" t="s">
        <v>12</v>
      </c>
      <c r="J300" s="9"/>
      <c r="K300" s="9"/>
      <c r="M300" s="9"/>
      <c r="O300" s="9"/>
    </row>
    <row r="301" ht="14.25" customHeight="1">
      <c r="A301" s="14" t="s">
        <v>333</v>
      </c>
      <c r="B301" s="14" t="s">
        <v>1154</v>
      </c>
      <c r="C301" s="14" t="s">
        <v>542</v>
      </c>
      <c r="D301" s="14" t="s">
        <v>499</v>
      </c>
      <c r="E301" s="14" t="s">
        <v>38</v>
      </c>
      <c r="F301" s="14" t="s">
        <v>77</v>
      </c>
      <c r="G301" s="16" t="s">
        <v>1155</v>
      </c>
      <c r="H301" s="16" t="str">
        <f>COUNTIF(#REF!,'2020 Candidates'!G301)</f>
        <v>#REF!</v>
      </c>
      <c r="I301" s="19" t="s">
        <v>40</v>
      </c>
      <c r="J301" s="9"/>
      <c r="K301" s="9"/>
      <c r="M301" s="9"/>
      <c r="O301" s="9"/>
    </row>
    <row r="302" ht="14.25" customHeight="1">
      <c r="A302" s="14" t="s">
        <v>284</v>
      </c>
      <c r="B302" s="14" t="s">
        <v>1156</v>
      </c>
      <c r="C302" s="14" t="s">
        <v>661</v>
      </c>
      <c r="D302" s="14" t="s">
        <v>1157</v>
      </c>
      <c r="E302" s="14" t="s">
        <v>23</v>
      </c>
      <c r="F302" s="14" t="s">
        <v>51</v>
      </c>
      <c r="G302" s="16" t="s">
        <v>1158</v>
      </c>
      <c r="H302" s="16" t="str">
        <f>COUNTIF(#REF!,'2020 Candidates'!G302)</f>
        <v>#REF!</v>
      </c>
      <c r="I302" s="19" t="s">
        <v>12</v>
      </c>
      <c r="J302" s="9"/>
      <c r="K302" s="9"/>
      <c r="M302" s="9"/>
      <c r="O302" s="9"/>
    </row>
    <row r="303" ht="14.25" customHeight="1">
      <c r="A303" s="14" t="s">
        <v>284</v>
      </c>
      <c r="B303" s="14" t="s">
        <v>1159</v>
      </c>
      <c r="C303" s="14" t="s">
        <v>1023</v>
      </c>
      <c r="D303" s="14" t="s">
        <v>1160</v>
      </c>
      <c r="E303" s="14" t="s">
        <v>23</v>
      </c>
      <c r="F303" s="14" t="s">
        <v>51</v>
      </c>
      <c r="G303" s="16" t="s">
        <v>1161</v>
      </c>
      <c r="H303" s="16" t="str">
        <f>COUNTIF(#REF!,'2020 Candidates'!G303)</f>
        <v>#REF!</v>
      </c>
      <c r="I303" s="19" t="s">
        <v>12</v>
      </c>
      <c r="J303" s="9"/>
      <c r="K303" s="9"/>
      <c r="M303" s="9"/>
      <c r="O303" s="9"/>
    </row>
    <row r="304" ht="14.25" customHeight="1">
      <c r="A304" s="14" t="s">
        <v>320</v>
      </c>
      <c r="B304" s="14" t="s">
        <v>1162</v>
      </c>
      <c r="C304" s="14" t="s">
        <v>128</v>
      </c>
      <c r="D304" s="14" t="s">
        <v>1163</v>
      </c>
      <c r="E304" s="14"/>
      <c r="F304" s="14" t="s">
        <v>371</v>
      </c>
      <c r="G304" s="16" t="s">
        <v>1164</v>
      </c>
      <c r="H304" s="16" t="str">
        <f>COUNTIF(#REF!,'2020 Candidates'!G304)</f>
        <v>#REF!</v>
      </c>
      <c r="I304" s="16" t="s">
        <v>40</v>
      </c>
      <c r="J304" s="9"/>
      <c r="K304" s="9"/>
      <c r="M304" s="9"/>
      <c r="O304" s="9"/>
    </row>
    <row r="305" ht="14.25" customHeight="1">
      <c r="A305" s="14" t="s">
        <v>284</v>
      </c>
      <c r="B305" s="14" t="s">
        <v>1165</v>
      </c>
      <c r="C305" s="14" t="s">
        <v>132</v>
      </c>
      <c r="D305" s="14" t="s">
        <v>459</v>
      </c>
      <c r="E305" s="14" t="s">
        <v>23</v>
      </c>
      <c r="F305" s="14" t="s">
        <v>46</v>
      </c>
      <c r="G305" s="16" t="s">
        <v>1166</v>
      </c>
      <c r="H305" s="16" t="str">
        <f>COUNTIF(#REF!,'2020 Candidates'!G305)</f>
        <v>#REF!</v>
      </c>
      <c r="I305" s="19" t="s">
        <v>12</v>
      </c>
      <c r="J305" s="9"/>
      <c r="K305" s="9"/>
      <c r="M305" s="9"/>
      <c r="O305" s="9"/>
    </row>
    <row r="306" ht="14.25" customHeight="1">
      <c r="A306" s="14" t="s">
        <v>540</v>
      </c>
      <c r="B306" s="14" t="s">
        <v>1167</v>
      </c>
      <c r="C306" s="14" t="s">
        <v>228</v>
      </c>
      <c r="D306" s="14" t="s">
        <v>1168</v>
      </c>
      <c r="E306" s="14" t="s">
        <v>38</v>
      </c>
      <c r="F306" s="14" t="s">
        <v>51</v>
      </c>
      <c r="G306" s="16" t="s">
        <v>1169</v>
      </c>
      <c r="H306" s="16" t="str">
        <f>COUNTIF(#REF!,'2020 Candidates'!G306)</f>
        <v>#REF!</v>
      </c>
      <c r="I306" s="19" t="s">
        <v>40</v>
      </c>
      <c r="J306" s="9"/>
      <c r="K306" s="9"/>
      <c r="M306" s="9"/>
      <c r="O306" s="9"/>
    </row>
    <row r="307" ht="14.25" customHeight="1">
      <c r="A307" s="14" t="s">
        <v>540</v>
      </c>
      <c r="B307" s="14" t="s">
        <v>1170</v>
      </c>
      <c r="C307" s="14" t="s">
        <v>549</v>
      </c>
      <c r="D307" s="14" t="s">
        <v>866</v>
      </c>
      <c r="E307" s="14"/>
      <c r="F307" s="14" t="s">
        <v>371</v>
      </c>
      <c r="G307" s="16" t="s">
        <v>1171</v>
      </c>
      <c r="H307" s="16" t="str">
        <f>COUNTIF(#REF!,'2020 Candidates'!G307)</f>
        <v>#REF!</v>
      </c>
      <c r="I307" s="16" t="s">
        <v>40</v>
      </c>
      <c r="J307" s="9"/>
      <c r="K307" s="9"/>
      <c r="M307" s="9"/>
      <c r="O307" s="9"/>
    </row>
    <row r="308" ht="14.25" customHeight="1">
      <c r="A308" s="14" t="s">
        <v>604</v>
      </c>
      <c r="B308" s="14" t="s">
        <v>1172</v>
      </c>
      <c r="C308" s="14" t="s">
        <v>1173</v>
      </c>
      <c r="D308" s="14" t="s">
        <v>866</v>
      </c>
      <c r="E308" s="14" t="s">
        <v>38</v>
      </c>
      <c r="F308" s="14" t="s">
        <v>46</v>
      </c>
      <c r="G308" s="16" t="s">
        <v>1174</v>
      </c>
      <c r="H308" s="16" t="str">
        <f>COUNTIF(#REF!,'2020 Candidates'!G308)</f>
        <v>#REF!</v>
      </c>
      <c r="I308" s="19" t="s">
        <v>40</v>
      </c>
      <c r="J308" s="9"/>
      <c r="K308" s="9"/>
      <c r="M308" s="9"/>
      <c r="O308" s="9"/>
    </row>
    <row r="309" ht="14.25" customHeight="1">
      <c r="A309" s="14" t="s">
        <v>257</v>
      </c>
      <c r="B309" s="14" t="s">
        <v>1175</v>
      </c>
      <c r="C309" s="14" t="s">
        <v>21</v>
      </c>
      <c r="D309" s="14" t="s">
        <v>1176</v>
      </c>
      <c r="E309" s="14" t="s">
        <v>38</v>
      </c>
      <c r="F309" s="14" t="s">
        <v>24</v>
      </c>
      <c r="G309" s="16" t="s">
        <v>1177</v>
      </c>
      <c r="H309" s="16" t="str">
        <f>COUNTIF(#REF!,'2020 Candidates'!G309)</f>
        <v>#REF!</v>
      </c>
      <c r="I309" s="19" t="s">
        <v>40</v>
      </c>
      <c r="M309" s="9"/>
      <c r="O309" s="9"/>
    </row>
    <row r="310" ht="14.25" customHeight="1">
      <c r="A310" s="14" t="s">
        <v>134</v>
      </c>
      <c r="B310" s="14" t="s">
        <v>1178</v>
      </c>
      <c r="C310" s="14" t="s">
        <v>801</v>
      </c>
      <c r="D310" s="14" t="s">
        <v>953</v>
      </c>
      <c r="E310" s="14" t="s">
        <v>23</v>
      </c>
      <c r="F310" s="14" t="s">
        <v>51</v>
      </c>
      <c r="G310" s="16" t="s">
        <v>1179</v>
      </c>
      <c r="H310" s="16" t="str">
        <f>COUNTIF(#REF!,'2020 Candidates'!G310)</f>
        <v>#REF!</v>
      </c>
      <c r="I310" s="19" t="s">
        <v>40</v>
      </c>
      <c r="M310" s="9"/>
      <c r="O310" s="9"/>
    </row>
    <row r="311" ht="14.25" customHeight="1">
      <c r="A311" s="14" t="s">
        <v>284</v>
      </c>
      <c r="B311" s="14" t="s">
        <v>1180</v>
      </c>
      <c r="C311" s="14" t="s">
        <v>343</v>
      </c>
      <c r="D311" s="14" t="s">
        <v>1181</v>
      </c>
      <c r="E311" s="14"/>
      <c r="F311" s="14" t="s">
        <v>141</v>
      </c>
      <c r="G311" s="16" t="s">
        <v>1182</v>
      </c>
      <c r="H311" s="16" t="str">
        <f>COUNTIF(#REF!,'2020 Candidates'!G311)</f>
        <v>#REF!</v>
      </c>
      <c r="I311" s="19" t="s">
        <v>12</v>
      </c>
      <c r="M311" s="9"/>
      <c r="O311" s="9"/>
    </row>
    <row r="312" ht="14.25" customHeight="1">
      <c r="A312" s="14" t="s">
        <v>249</v>
      </c>
      <c r="B312" s="14" t="s">
        <v>1183</v>
      </c>
      <c r="C312" s="14" t="s">
        <v>1184</v>
      </c>
      <c r="D312" s="14" t="s">
        <v>953</v>
      </c>
      <c r="E312" s="14" t="s">
        <v>38</v>
      </c>
      <c r="F312" s="14" t="s">
        <v>51</v>
      </c>
      <c r="G312" s="16" t="s">
        <v>1185</v>
      </c>
      <c r="H312" s="16" t="str">
        <f>COUNTIF(#REF!,'2020 Candidates'!G312)</f>
        <v>#REF!</v>
      </c>
      <c r="I312" s="19" t="s">
        <v>40</v>
      </c>
      <c r="M312" s="9"/>
      <c r="O312" s="9"/>
    </row>
    <row r="313" ht="14.25" customHeight="1">
      <c r="A313" s="22" t="s">
        <v>341</v>
      </c>
      <c r="B313" s="14" t="s">
        <v>1186</v>
      </c>
      <c r="C313" s="14" t="s">
        <v>343</v>
      </c>
      <c r="D313" s="14" t="s">
        <v>1187</v>
      </c>
      <c r="E313" s="14" t="s">
        <v>38</v>
      </c>
      <c r="F313" s="14" t="s">
        <v>314</v>
      </c>
      <c r="G313" s="16" t="s">
        <v>1188</v>
      </c>
      <c r="H313" s="16" t="str">
        <f>COUNTIF(#REF!,'2020 Candidates'!G313)</f>
        <v>#REF!</v>
      </c>
      <c r="I313" s="19" t="s">
        <v>40</v>
      </c>
      <c r="M313" s="9"/>
      <c r="O313" s="9"/>
    </row>
    <row r="314" ht="14.25" customHeight="1">
      <c r="A314" s="14" t="s">
        <v>194</v>
      </c>
      <c r="B314" s="14" t="s">
        <v>1189</v>
      </c>
      <c r="C314" s="14" t="s">
        <v>1190</v>
      </c>
      <c r="D314" s="14" t="s">
        <v>1191</v>
      </c>
      <c r="E314" s="14" t="s">
        <v>38</v>
      </c>
      <c r="F314" s="14" t="s">
        <v>77</v>
      </c>
      <c r="G314" s="16" t="s">
        <v>1192</v>
      </c>
      <c r="H314" s="16" t="str">
        <f>COUNTIF(#REF!,'2020 Candidates'!G314)</f>
        <v>#REF!</v>
      </c>
      <c r="I314" s="19" t="s">
        <v>40</v>
      </c>
      <c r="M314" s="9"/>
      <c r="O314" s="9"/>
    </row>
    <row r="315" ht="14.25" customHeight="1">
      <c r="A315" s="22" t="s">
        <v>33</v>
      </c>
      <c r="B315" s="14" t="s">
        <v>1193</v>
      </c>
      <c r="C315" s="14" t="s">
        <v>1194</v>
      </c>
      <c r="D315" s="14" t="s">
        <v>1195</v>
      </c>
      <c r="E315" s="14" t="s">
        <v>23</v>
      </c>
      <c r="F315" s="14" t="s">
        <v>51</v>
      </c>
      <c r="G315" s="16" t="s">
        <v>1196</v>
      </c>
      <c r="H315" s="16" t="str">
        <f>COUNTIF(#REF!,'2020 Candidates'!G315)</f>
        <v>#REF!</v>
      </c>
      <c r="I315" s="19" t="s">
        <v>12</v>
      </c>
      <c r="M315" s="9"/>
      <c r="O315" s="9"/>
    </row>
    <row r="316" ht="14.25" customHeight="1">
      <c r="A316" s="14" t="s">
        <v>91</v>
      </c>
      <c r="B316" s="14" t="s">
        <v>1197</v>
      </c>
      <c r="C316" s="14" t="s">
        <v>1198</v>
      </c>
      <c r="D316" s="14" t="s">
        <v>1199</v>
      </c>
      <c r="E316" s="14"/>
      <c r="F316" s="14" t="s">
        <v>141</v>
      </c>
      <c r="G316" s="16" t="s">
        <v>1200</v>
      </c>
      <c r="H316" s="16" t="str">
        <f>COUNTIF(#REF!,'2020 Candidates'!G316)</f>
        <v>#REF!</v>
      </c>
      <c r="I316" s="16" t="s">
        <v>40</v>
      </c>
      <c r="M316" s="9"/>
    </row>
    <row r="317" ht="14.25" customHeight="1">
      <c r="A317" s="14" t="s">
        <v>176</v>
      </c>
      <c r="B317" s="14" t="s">
        <v>1201</v>
      </c>
      <c r="C317" s="14" t="s">
        <v>228</v>
      </c>
      <c r="D317" s="14" t="s">
        <v>1202</v>
      </c>
      <c r="E317" s="14"/>
      <c r="F317" s="14" t="s">
        <v>71</v>
      </c>
      <c r="G317" s="16" t="s">
        <v>1203</v>
      </c>
      <c r="H317" s="16" t="str">
        <f>COUNTIF(#REF!,'2020 Candidates'!G317)</f>
        <v>#REF!</v>
      </c>
      <c r="I317" s="16" t="s">
        <v>40</v>
      </c>
      <c r="M317" s="9"/>
    </row>
    <row r="318" ht="14.25" customHeight="1">
      <c r="A318" s="14" t="s">
        <v>208</v>
      </c>
      <c r="B318" s="14" t="s">
        <v>1204</v>
      </c>
      <c r="C318" s="14" t="s">
        <v>981</v>
      </c>
      <c r="D318" s="14" t="s">
        <v>488</v>
      </c>
      <c r="E318" s="14"/>
      <c r="F318" s="14" t="s">
        <v>141</v>
      </c>
      <c r="G318" s="16" t="s">
        <v>1205</v>
      </c>
      <c r="H318" s="16" t="str">
        <f>COUNTIF(#REF!,'2020 Candidates'!G318)</f>
        <v>#REF!</v>
      </c>
      <c r="I318" s="16" t="s">
        <v>40</v>
      </c>
      <c r="M318" s="9"/>
    </row>
    <row r="319" ht="14.25" customHeight="1">
      <c r="A319" s="14" t="s">
        <v>563</v>
      </c>
      <c r="B319" s="14" t="s">
        <v>1206</v>
      </c>
      <c r="C319" s="14" t="s">
        <v>462</v>
      </c>
      <c r="D319" s="14" t="s">
        <v>488</v>
      </c>
      <c r="E319" s="14" t="s">
        <v>38</v>
      </c>
      <c r="F319" s="14" t="s">
        <v>24</v>
      </c>
      <c r="G319" s="16" t="s">
        <v>1207</v>
      </c>
      <c r="H319" s="16" t="str">
        <f>COUNTIF(#REF!,'2020 Candidates'!G319)</f>
        <v>#REF!</v>
      </c>
      <c r="I319" s="19" t="s">
        <v>40</v>
      </c>
      <c r="M319" s="9"/>
    </row>
    <row r="320" ht="14.25" customHeight="1">
      <c r="A320" s="22" t="s">
        <v>33</v>
      </c>
      <c r="B320" s="14" t="s">
        <v>1208</v>
      </c>
      <c r="C320" s="14" t="s">
        <v>128</v>
      </c>
      <c r="D320" s="14" t="s">
        <v>665</v>
      </c>
      <c r="E320" s="14" t="s">
        <v>23</v>
      </c>
      <c r="F320" s="14" t="s">
        <v>141</v>
      </c>
      <c r="G320" s="16" t="s">
        <v>1209</v>
      </c>
      <c r="H320" s="16" t="str">
        <f>COUNTIF(#REF!,'2020 Candidates'!G320)</f>
        <v>#REF!</v>
      </c>
      <c r="I320" s="19" t="s">
        <v>12</v>
      </c>
      <c r="M320" s="9"/>
    </row>
    <row r="321" ht="14.25" customHeight="1">
      <c r="A321" s="22" t="s">
        <v>33</v>
      </c>
      <c r="B321" s="14" t="s">
        <v>1210</v>
      </c>
      <c r="C321" s="14" t="s">
        <v>183</v>
      </c>
      <c r="D321" s="14" t="s">
        <v>1211</v>
      </c>
      <c r="E321" s="14" t="s">
        <v>23</v>
      </c>
      <c r="F321" s="14" t="s">
        <v>141</v>
      </c>
      <c r="G321" s="16" t="s">
        <v>1212</v>
      </c>
      <c r="H321" s="16" t="str">
        <f>COUNTIF(#REF!,'2020 Candidates'!G321)</f>
        <v>#REF!</v>
      </c>
      <c r="I321" s="19" t="s">
        <v>12</v>
      </c>
      <c r="M321" s="9"/>
    </row>
    <row r="322" ht="14.25" customHeight="1">
      <c r="A322" s="22" t="s">
        <v>33</v>
      </c>
      <c r="B322" s="14" t="s">
        <v>1213</v>
      </c>
      <c r="C322" s="14" t="s">
        <v>1214</v>
      </c>
      <c r="D322" s="14" t="s">
        <v>299</v>
      </c>
      <c r="E322" s="14" t="s">
        <v>23</v>
      </c>
      <c r="F322" s="14" t="s">
        <v>141</v>
      </c>
      <c r="G322" s="16" t="s">
        <v>1215</v>
      </c>
      <c r="H322" s="16" t="str">
        <f>COUNTIF(#REF!,'2020 Candidates'!G322)</f>
        <v>#REF!</v>
      </c>
      <c r="I322" s="19" t="s">
        <v>12</v>
      </c>
      <c r="M322" s="9"/>
    </row>
    <row r="323" ht="14.25" customHeight="1">
      <c r="A323" s="14" t="s">
        <v>103</v>
      </c>
      <c r="B323" s="14" t="s">
        <v>1216</v>
      </c>
      <c r="C323" s="14" t="s">
        <v>1217</v>
      </c>
      <c r="D323" s="14" t="s">
        <v>1218</v>
      </c>
      <c r="E323" s="14" t="s">
        <v>60</v>
      </c>
      <c r="F323" s="14" t="s">
        <v>24</v>
      </c>
      <c r="G323" s="16" t="s">
        <v>1219</v>
      </c>
      <c r="H323" s="16" t="str">
        <f>COUNTIF(#REF!,'2020 Candidates'!G323)</f>
        <v>#REF!</v>
      </c>
      <c r="I323" s="19" t="s">
        <v>40</v>
      </c>
      <c r="M323" s="9"/>
    </row>
    <row r="324" ht="14.25" customHeight="1">
      <c r="A324" s="22" t="s">
        <v>341</v>
      </c>
      <c r="B324" s="14" t="s">
        <v>1220</v>
      </c>
      <c r="C324" s="14" t="s">
        <v>1221</v>
      </c>
      <c r="D324" s="14" t="s">
        <v>1222</v>
      </c>
      <c r="E324" s="14" t="s">
        <v>60</v>
      </c>
      <c r="F324" s="14" t="s">
        <v>24</v>
      </c>
      <c r="G324" s="16" t="s">
        <v>1223</v>
      </c>
      <c r="H324" s="16" t="str">
        <f>COUNTIF(#REF!,'2020 Candidates'!G324)</f>
        <v>#REF!</v>
      </c>
      <c r="I324" s="19" t="s">
        <v>12</v>
      </c>
      <c r="M324" s="9"/>
    </row>
    <row r="325" ht="14.25" customHeight="1">
      <c r="A325" s="14" t="s">
        <v>176</v>
      </c>
      <c r="B325" s="14" t="s">
        <v>1224</v>
      </c>
      <c r="C325" s="14" t="s">
        <v>1225</v>
      </c>
      <c r="D325" s="14" t="s">
        <v>1226</v>
      </c>
      <c r="E325" s="14" t="s">
        <v>38</v>
      </c>
      <c r="F325" s="14" t="s">
        <v>24</v>
      </c>
      <c r="G325" s="16" t="s">
        <v>1227</v>
      </c>
      <c r="H325" s="16" t="str">
        <f>COUNTIF(#REF!,'2020 Candidates'!G325)</f>
        <v>#REF!</v>
      </c>
      <c r="I325" s="19" t="s">
        <v>40</v>
      </c>
      <c r="M325" s="9"/>
    </row>
    <row r="326" ht="14.25" customHeight="1">
      <c r="A326" s="14" t="s">
        <v>116</v>
      </c>
      <c r="B326" s="14" t="s">
        <v>1228</v>
      </c>
      <c r="C326" s="14" t="s">
        <v>1229</v>
      </c>
      <c r="D326" s="14" t="s">
        <v>662</v>
      </c>
      <c r="E326" s="14"/>
      <c r="F326" s="14" t="s">
        <v>705</v>
      </c>
      <c r="G326" s="16" t="s">
        <v>1230</v>
      </c>
      <c r="H326" s="16" t="str">
        <f>COUNTIF(#REF!,'2020 Candidates'!G326)</f>
        <v>#REF!</v>
      </c>
      <c r="I326" s="16" t="s">
        <v>40</v>
      </c>
      <c r="M326" s="9"/>
    </row>
    <row r="327" ht="14.25" customHeight="1">
      <c r="A327" s="22" t="s">
        <v>341</v>
      </c>
      <c r="B327" s="14" t="s">
        <v>1231</v>
      </c>
      <c r="C327" s="14" t="s">
        <v>526</v>
      </c>
      <c r="D327" s="14" t="s">
        <v>1232</v>
      </c>
      <c r="E327" s="14" t="s">
        <v>23</v>
      </c>
      <c r="F327" s="14" t="s">
        <v>51</v>
      </c>
      <c r="G327" s="16" t="s">
        <v>1233</v>
      </c>
      <c r="H327" s="16" t="str">
        <f>COUNTIF(#REF!,'2020 Candidates'!G327)</f>
        <v>#REF!</v>
      </c>
      <c r="I327" s="19" t="s">
        <v>12</v>
      </c>
      <c r="M327" s="9"/>
    </row>
    <row r="328" ht="14.25" customHeight="1">
      <c r="A328" s="14" t="s">
        <v>143</v>
      </c>
      <c r="B328" s="14" t="s">
        <v>1234</v>
      </c>
      <c r="C328" s="14" t="s">
        <v>183</v>
      </c>
      <c r="D328" s="14" t="s">
        <v>662</v>
      </c>
      <c r="E328" s="14"/>
      <c r="F328" s="14" t="s">
        <v>263</v>
      </c>
      <c r="G328" s="16" t="s">
        <v>1235</v>
      </c>
      <c r="H328" s="16" t="str">
        <f>COUNTIF(#REF!,'2020 Candidates'!G328)</f>
        <v>#REF!</v>
      </c>
      <c r="I328" s="16" t="s">
        <v>40</v>
      </c>
      <c r="M328" s="9"/>
    </row>
    <row r="329" ht="14.25" customHeight="1">
      <c r="A329" s="22" t="s">
        <v>341</v>
      </c>
      <c r="B329" s="14" t="s">
        <v>1236</v>
      </c>
      <c r="C329" s="14" t="s">
        <v>196</v>
      </c>
      <c r="D329" s="14" t="s">
        <v>1237</v>
      </c>
      <c r="E329" s="14" t="s">
        <v>23</v>
      </c>
      <c r="F329" s="14" t="s">
        <v>46</v>
      </c>
      <c r="G329" s="16" t="s">
        <v>1238</v>
      </c>
      <c r="H329" s="16" t="str">
        <f>COUNTIF(#REF!,'2020 Candidates'!G329)</f>
        <v>#REF!</v>
      </c>
      <c r="I329" s="19" t="s">
        <v>12</v>
      </c>
      <c r="M329" s="9"/>
    </row>
    <row r="330" ht="14.25" customHeight="1">
      <c r="A330" s="22" t="s">
        <v>33</v>
      </c>
      <c r="B330" s="14" t="s">
        <v>1239</v>
      </c>
      <c r="C330" s="14" t="s">
        <v>1240</v>
      </c>
      <c r="D330" s="14" t="s">
        <v>1241</v>
      </c>
      <c r="E330" s="14"/>
      <c r="F330" s="14" t="s">
        <v>141</v>
      </c>
      <c r="G330" s="16" t="s">
        <v>1242</v>
      </c>
      <c r="H330" s="16" t="str">
        <f>COUNTIF(#REF!,'2020 Candidates'!G330)</f>
        <v>#REF!</v>
      </c>
      <c r="I330" s="16" t="s">
        <v>40</v>
      </c>
      <c r="M330" s="9"/>
    </row>
    <row r="331" ht="14.25" customHeight="1">
      <c r="A331" s="22" t="s">
        <v>79</v>
      </c>
      <c r="B331" s="14" t="s">
        <v>1243</v>
      </c>
      <c r="C331" s="14" t="s">
        <v>183</v>
      </c>
      <c r="D331" s="14" t="s">
        <v>1244</v>
      </c>
      <c r="E331" s="14" t="s">
        <v>38</v>
      </c>
      <c r="F331" s="14" t="s">
        <v>51</v>
      </c>
      <c r="G331" s="16" t="s">
        <v>1245</v>
      </c>
      <c r="H331" s="16" t="str">
        <f>COUNTIF(#REF!,'2020 Candidates'!G331)</f>
        <v>#REF!</v>
      </c>
      <c r="I331" s="19" t="s">
        <v>40</v>
      </c>
      <c r="M331" s="9"/>
    </row>
    <row r="332" ht="14.25" customHeight="1">
      <c r="A332" s="14" t="s">
        <v>194</v>
      </c>
      <c r="B332" s="14" t="s">
        <v>1246</v>
      </c>
      <c r="C332" s="14" t="s">
        <v>522</v>
      </c>
      <c r="D332" s="14" t="s">
        <v>1247</v>
      </c>
      <c r="E332" s="14" t="s">
        <v>23</v>
      </c>
      <c r="F332" s="14" t="s">
        <v>314</v>
      </c>
      <c r="G332" s="16" t="s">
        <v>1248</v>
      </c>
      <c r="H332" s="16" t="str">
        <f>COUNTIF(#REF!,'2020 Candidates'!G332)</f>
        <v>#REF!</v>
      </c>
      <c r="I332" s="19" t="s">
        <v>12</v>
      </c>
      <c r="M332" s="9"/>
    </row>
    <row r="333" ht="14.25" customHeight="1">
      <c r="A333" s="14" t="s">
        <v>91</v>
      </c>
      <c r="B333" s="14" t="s">
        <v>1249</v>
      </c>
      <c r="C333" s="14" t="s">
        <v>1250</v>
      </c>
      <c r="D333" s="14" t="s">
        <v>109</v>
      </c>
      <c r="E333" s="14"/>
      <c r="F333" s="14" t="s">
        <v>86</v>
      </c>
      <c r="G333" s="16" t="s">
        <v>1251</v>
      </c>
      <c r="H333" s="16" t="str">
        <f>COUNTIF(#REF!,'2020 Candidates'!G333)</f>
        <v>#REF!</v>
      </c>
      <c r="I333" s="16" t="s">
        <v>40</v>
      </c>
      <c r="M333" s="9"/>
    </row>
    <row r="334" ht="14.25" customHeight="1">
      <c r="A334" s="22" t="s">
        <v>341</v>
      </c>
      <c r="B334" s="14" t="s">
        <v>1252</v>
      </c>
      <c r="C334" s="14" t="s">
        <v>343</v>
      </c>
      <c r="D334" s="14" t="s">
        <v>1253</v>
      </c>
      <c r="E334" s="14" t="s">
        <v>23</v>
      </c>
      <c r="F334" s="14" t="s">
        <v>141</v>
      </c>
      <c r="G334" s="16" t="s">
        <v>1254</v>
      </c>
      <c r="H334" s="16" t="str">
        <f>COUNTIF(#REF!,'2020 Candidates'!G334)</f>
        <v>#REF!</v>
      </c>
      <c r="I334" s="19" t="s">
        <v>12</v>
      </c>
      <c r="M334" s="9"/>
    </row>
    <row r="335" ht="14.25" customHeight="1">
      <c r="A335" s="14" t="s">
        <v>540</v>
      </c>
      <c r="B335" s="14" t="s">
        <v>1255</v>
      </c>
      <c r="C335" s="14" t="s">
        <v>172</v>
      </c>
      <c r="D335" s="14" t="s">
        <v>1256</v>
      </c>
      <c r="E335" s="14" t="s">
        <v>38</v>
      </c>
      <c r="F335" s="14" t="s">
        <v>709</v>
      </c>
      <c r="G335" s="16" t="s">
        <v>1257</v>
      </c>
      <c r="H335" s="16" t="str">
        <f>COUNTIF(#REF!,'2020 Candidates'!G335)</f>
        <v>#REF!</v>
      </c>
      <c r="I335" s="19" t="s">
        <v>40</v>
      </c>
      <c r="M335" s="9"/>
    </row>
    <row r="336" ht="14.25" customHeight="1">
      <c r="A336" s="22" t="s">
        <v>79</v>
      </c>
      <c r="B336" s="14" t="s">
        <v>1258</v>
      </c>
      <c r="C336" s="14" t="s">
        <v>183</v>
      </c>
      <c r="D336" s="14" t="s">
        <v>1259</v>
      </c>
      <c r="E336" s="14" t="s">
        <v>23</v>
      </c>
      <c r="F336" s="14" t="s">
        <v>24</v>
      </c>
      <c r="G336" s="16" t="s">
        <v>1260</v>
      </c>
      <c r="H336" s="16" t="str">
        <f>COUNTIF(#REF!,'2020 Candidates'!G336)</f>
        <v>#REF!</v>
      </c>
      <c r="I336" s="19" t="s">
        <v>12</v>
      </c>
      <c r="M336" s="9"/>
    </row>
    <row r="337" ht="14.25" customHeight="1">
      <c r="A337" s="22" t="s">
        <v>79</v>
      </c>
      <c r="B337" s="14" t="s">
        <v>1261</v>
      </c>
      <c r="C337" s="14" t="s">
        <v>426</v>
      </c>
      <c r="D337" s="14" t="s">
        <v>1262</v>
      </c>
      <c r="E337" s="14" t="s">
        <v>23</v>
      </c>
      <c r="F337" s="14" t="s">
        <v>24</v>
      </c>
      <c r="G337" s="16" t="s">
        <v>1263</v>
      </c>
      <c r="H337" s="16" t="str">
        <f>COUNTIF(#REF!,'2020 Candidates'!G337)</f>
        <v>#REF!</v>
      </c>
      <c r="I337" s="19" t="s">
        <v>12</v>
      </c>
      <c r="M337" s="9"/>
    </row>
    <row r="338" ht="14.25" customHeight="1">
      <c r="A338" s="22" t="s">
        <v>79</v>
      </c>
      <c r="B338" s="14" t="s">
        <v>1264</v>
      </c>
      <c r="C338" s="14" t="s">
        <v>157</v>
      </c>
      <c r="D338" s="14" t="s">
        <v>129</v>
      </c>
      <c r="E338" s="14" t="s">
        <v>23</v>
      </c>
      <c r="F338" s="14" t="s">
        <v>51</v>
      </c>
      <c r="G338" s="16" t="s">
        <v>1265</v>
      </c>
      <c r="H338" s="16" t="str">
        <f>COUNTIF(#REF!,'2020 Candidates'!G338)</f>
        <v>#REF!</v>
      </c>
      <c r="I338" s="19" t="s">
        <v>12</v>
      </c>
      <c r="M338" s="9"/>
    </row>
    <row r="339" ht="14.25" customHeight="1">
      <c r="A339" s="14" t="s">
        <v>216</v>
      </c>
      <c r="B339" s="14" t="s">
        <v>1266</v>
      </c>
      <c r="C339" s="14" t="s">
        <v>1267</v>
      </c>
      <c r="D339" s="14" t="s">
        <v>113</v>
      </c>
      <c r="E339" s="14" t="s">
        <v>38</v>
      </c>
      <c r="F339" s="14" t="s">
        <v>77</v>
      </c>
      <c r="G339" s="16" t="s">
        <v>1268</v>
      </c>
      <c r="H339" s="16" t="str">
        <f>COUNTIF(#REF!,'2020 Candidates'!G339)</f>
        <v>#REF!</v>
      </c>
      <c r="I339" s="19" t="s">
        <v>40</v>
      </c>
      <c r="M339" s="9"/>
    </row>
    <row r="340" ht="14.25" customHeight="1">
      <c r="A340" s="14" t="s">
        <v>176</v>
      </c>
      <c r="B340" s="14" t="s">
        <v>1269</v>
      </c>
      <c r="C340" s="14" t="s">
        <v>1270</v>
      </c>
      <c r="D340" s="14" t="s">
        <v>1271</v>
      </c>
      <c r="E340" s="14"/>
      <c r="F340" s="14" t="s">
        <v>314</v>
      </c>
      <c r="G340" s="16" t="s">
        <v>1272</v>
      </c>
      <c r="H340" s="16" t="str">
        <f>COUNTIF(#REF!,'2020 Candidates'!G340)</f>
        <v>#REF!</v>
      </c>
      <c r="I340" s="16" t="s">
        <v>40</v>
      </c>
      <c r="M340" s="9"/>
    </row>
    <row r="341" ht="14.25" customHeight="1">
      <c r="A341" s="14" t="s">
        <v>97</v>
      </c>
      <c r="B341" s="14" t="s">
        <v>1273</v>
      </c>
      <c r="C341" s="14" t="s">
        <v>1274</v>
      </c>
      <c r="D341" s="14" t="s">
        <v>1275</v>
      </c>
      <c r="E341" s="14"/>
      <c r="F341" s="14" t="s">
        <v>263</v>
      </c>
      <c r="G341" s="16" t="s">
        <v>1276</v>
      </c>
      <c r="H341" s="16" t="str">
        <f>COUNTIF(#REF!,'2020 Candidates'!G341)</f>
        <v>#REF!</v>
      </c>
      <c r="I341" s="16" t="s">
        <v>40</v>
      </c>
      <c r="M341" s="9"/>
    </row>
    <row r="342" ht="14.25" customHeight="1">
      <c r="A342" s="14" t="s">
        <v>155</v>
      </c>
      <c r="B342" s="14" t="s">
        <v>1277</v>
      </c>
      <c r="C342" s="14" t="s">
        <v>661</v>
      </c>
      <c r="D342" s="14" t="s">
        <v>1275</v>
      </c>
      <c r="E342" s="14"/>
      <c r="F342" s="14" t="s">
        <v>371</v>
      </c>
      <c r="G342" s="16" t="s">
        <v>1278</v>
      </c>
      <c r="H342" s="16" t="str">
        <f>COUNTIF(#REF!,'2020 Candidates'!G342)</f>
        <v>#REF!</v>
      </c>
      <c r="I342" s="16" t="s">
        <v>40</v>
      </c>
      <c r="M342" s="9"/>
    </row>
    <row r="343" ht="14.25" customHeight="1">
      <c r="A343" s="22" t="s">
        <v>79</v>
      </c>
      <c r="B343" s="14" t="s">
        <v>1279</v>
      </c>
      <c r="C343" s="14" t="s">
        <v>108</v>
      </c>
      <c r="D343" s="14" t="s">
        <v>1280</v>
      </c>
      <c r="E343" s="14" t="s">
        <v>23</v>
      </c>
      <c r="F343" s="14" t="s">
        <v>314</v>
      </c>
      <c r="G343" s="16" t="s">
        <v>1281</v>
      </c>
      <c r="H343" s="16" t="str">
        <f>COUNTIF(#REF!,'2020 Candidates'!G343)</f>
        <v>#REF!</v>
      </c>
      <c r="I343" s="19" t="s">
        <v>12</v>
      </c>
      <c r="M343" s="9"/>
    </row>
    <row r="344" ht="14.25" customHeight="1">
      <c r="A344" s="14" t="s">
        <v>91</v>
      </c>
      <c r="B344" s="14" t="s">
        <v>1282</v>
      </c>
      <c r="C344" s="14" t="s">
        <v>542</v>
      </c>
      <c r="D344" s="14" t="s">
        <v>1283</v>
      </c>
      <c r="E344" s="14"/>
      <c r="F344" s="14" t="s">
        <v>46</v>
      </c>
      <c r="G344" s="16" t="s">
        <v>1284</v>
      </c>
      <c r="H344" s="16" t="str">
        <f>COUNTIF(#REF!,'2020 Candidates'!G344)</f>
        <v>#REF!</v>
      </c>
      <c r="I344" s="16" t="s">
        <v>40</v>
      </c>
      <c r="M344" s="9"/>
    </row>
    <row r="345" ht="14.25" customHeight="1">
      <c r="A345" s="14" t="s">
        <v>91</v>
      </c>
      <c r="B345" s="14" t="s">
        <v>1285</v>
      </c>
      <c r="C345" s="14" t="s">
        <v>1190</v>
      </c>
      <c r="D345" s="14" t="s">
        <v>1286</v>
      </c>
      <c r="E345" s="14"/>
      <c r="F345" s="14" t="s">
        <v>314</v>
      </c>
      <c r="G345" s="16" t="s">
        <v>1287</v>
      </c>
      <c r="H345" s="16" t="str">
        <f>COUNTIF(#REF!,'2020 Candidates'!G345)</f>
        <v>#REF!</v>
      </c>
      <c r="I345" s="16" t="s">
        <v>40</v>
      </c>
      <c r="M345" s="9"/>
    </row>
    <row r="346" ht="14.25" customHeight="1">
      <c r="A346" s="14" t="s">
        <v>16</v>
      </c>
      <c r="B346" s="14" t="s">
        <v>1288</v>
      </c>
      <c r="C346" s="14" t="s">
        <v>1289</v>
      </c>
      <c r="D346" s="14" t="s">
        <v>1290</v>
      </c>
      <c r="E346" s="14" t="s">
        <v>38</v>
      </c>
      <c r="F346" s="14" t="s">
        <v>86</v>
      </c>
      <c r="G346" s="16" t="s">
        <v>1291</v>
      </c>
      <c r="H346" s="16" t="str">
        <f>COUNTIF(#REF!,'2020 Candidates'!G346)</f>
        <v>#REF!</v>
      </c>
      <c r="I346" s="19" t="s">
        <v>40</v>
      </c>
      <c r="M346" s="9"/>
    </row>
    <row r="347" ht="14.25" customHeight="1">
      <c r="A347" s="14" t="s">
        <v>284</v>
      </c>
      <c r="B347" s="14" t="s">
        <v>1292</v>
      </c>
      <c r="C347" s="14" t="s">
        <v>385</v>
      </c>
      <c r="D347" s="14" t="s">
        <v>1293</v>
      </c>
      <c r="E347" s="14" t="s">
        <v>38</v>
      </c>
      <c r="F347" s="14" t="s">
        <v>24</v>
      </c>
      <c r="G347" s="16" t="s">
        <v>1294</v>
      </c>
      <c r="H347" s="16" t="str">
        <f>COUNTIF(#REF!,'2020 Candidates'!G347)</f>
        <v>#REF!</v>
      </c>
      <c r="I347" s="19" t="s">
        <v>40</v>
      </c>
      <c r="M347" s="9"/>
    </row>
    <row r="348" ht="14.25" customHeight="1">
      <c r="A348" s="22" t="s">
        <v>121</v>
      </c>
      <c r="B348" s="14" t="s">
        <v>1295</v>
      </c>
      <c r="C348" s="14" t="s">
        <v>288</v>
      </c>
      <c r="D348" s="14" t="s">
        <v>1296</v>
      </c>
      <c r="E348" s="14" t="s">
        <v>23</v>
      </c>
      <c r="F348" s="14" t="s">
        <v>24</v>
      </c>
      <c r="G348" s="16" t="s">
        <v>1297</v>
      </c>
      <c r="H348" s="16" t="str">
        <f>COUNTIF(#REF!,'2020 Candidates'!G348)</f>
        <v>#REF!</v>
      </c>
      <c r="I348" s="19" t="s">
        <v>12</v>
      </c>
      <c r="M348" s="9"/>
    </row>
    <row r="349" ht="14.25" customHeight="1">
      <c r="A349" s="22" t="s">
        <v>121</v>
      </c>
      <c r="B349" s="14" t="s">
        <v>1298</v>
      </c>
      <c r="C349" s="14" t="s">
        <v>727</v>
      </c>
      <c r="D349" s="14" t="s">
        <v>1299</v>
      </c>
      <c r="E349" s="14" t="s">
        <v>23</v>
      </c>
      <c r="F349" s="14" t="s">
        <v>24</v>
      </c>
      <c r="G349" s="16" t="s">
        <v>1300</v>
      </c>
      <c r="H349" s="16" t="str">
        <f>COUNTIF(#REF!,'2020 Candidates'!G349)</f>
        <v>#REF!</v>
      </c>
      <c r="I349" s="19" t="s">
        <v>12</v>
      </c>
      <c r="M349" s="9"/>
    </row>
    <row r="350" ht="14.25" customHeight="1">
      <c r="A350" s="22" t="s">
        <v>121</v>
      </c>
      <c r="B350" s="14" t="s">
        <v>1301</v>
      </c>
      <c r="C350" s="14" t="s">
        <v>1302</v>
      </c>
      <c r="D350" s="14" t="s">
        <v>1303</v>
      </c>
      <c r="E350" s="14"/>
      <c r="F350" s="14" t="s">
        <v>24</v>
      </c>
      <c r="G350" s="16" t="s">
        <v>1304</v>
      </c>
      <c r="H350" s="16" t="str">
        <f>COUNTIF(#REF!,'2020 Candidates'!G350)</f>
        <v>#REF!</v>
      </c>
      <c r="I350" s="19" t="s">
        <v>12</v>
      </c>
      <c r="M350" s="9"/>
    </row>
    <row r="351" ht="14.25" customHeight="1">
      <c r="A351" s="22" t="s">
        <v>121</v>
      </c>
      <c r="B351" s="14" t="s">
        <v>1305</v>
      </c>
      <c r="C351" s="14" t="s">
        <v>30</v>
      </c>
      <c r="D351" s="14" t="s">
        <v>229</v>
      </c>
      <c r="E351" s="14" t="s">
        <v>23</v>
      </c>
      <c r="F351" s="14" t="s">
        <v>51</v>
      </c>
      <c r="G351" s="16" t="s">
        <v>1306</v>
      </c>
      <c r="H351" s="16" t="str">
        <f>COUNTIF(#REF!,'2020 Candidates'!G351)</f>
        <v>#REF!</v>
      </c>
      <c r="I351" s="19" t="s">
        <v>12</v>
      </c>
      <c r="M351" s="9"/>
    </row>
    <row r="352" ht="14.25" customHeight="1">
      <c r="A352" s="22" t="s">
        <v>121</v>
      </c>
      <c r="B352" s="14" t="s">
        <v>1307</v>
      </c>
      <c r="C352" s="14" t="s">
        <v>1308</v>
      </c>
      <c r="D352" s="14" t="s">
        <v>427</v>
      </c>
      <c r="E352" s="14" t="s">
        <v>23</v>
      </c>
      <c r="F352" s="14" t="s">
        <v>51</v>
      </c>
      <c r="G352" s="16" t="s">
        <v>1309</v>
      </c>
      <c r="H352" s="16" t="str">
        <f>COUNTIF(#REF!,'2020 Candidates'!G352)</f>
        <v>#REF!</v>
      </c>
      <c r="I352" s="19" t="s">
        <v>12</v>
      </c>
      <c r="M352" s="9"/>
    </row>
    <row r="353" ht="14.25" customHeight="1">
      <c r="A353" s="22" t="s">
        <v>121</v>
      </c>
      <c r="B353" s="14" t="s">
        <v>1310</v>
      </c>
      <c r="C353" s="14" t="s">
        <v>343</v>
      </c>
      <c r="D353" s="14" t="s">
        <v>1311</v>
      </c>
      <c r="E353" s="14" t="s">
        <v>23</v>
      </c>
      <c r="F353" s="14" t="s">
        <v>46</v>
      </c>
      <c r="G353" s="16" t="s">
        <v>1146</v>
      </c>
      <c r="H353" s="16" t="str">
        <f>COUNTIF(#REF!,'2020 Candidates'!G353)</f>
        <v>#REF!</v>
      </c>
      <c r="I353" s="19" t="s">
        <v>12</v>
      </c>
      <c r="M353" s="9"/>
    </row>
    <row r="354" ht="14.25" customHeight="1">
      <c r="A354" s="22" t="s">
        <v>341</v>
      </c>
      <c r="B354" s="14" t="s">
        <v>1312</v>
      </c>
      <c r="C354" s="14" t="s">
        <v>1313</v>
      </c>
      <c r="D354" s="14" t="s">
        <v>1293</v>
      </c>
      <c r="E354" s="14"/>
      <c r="F354" s="14" t="s">
        <v>141</v>
      </c>
      <c r="G354" s="16" t="s">
        <v>1314</v>
      </c>
      <c r="H354" s="16" t="str">
        <f>COUNTIF(#REF!,'2020 Candidates'!G354)</f>
        <v>#REF!</v>
      </c>
      <c r="I354" s="16" t="s">
        <v>40</v>
      </c>
      <c r="M354" s="9"/>
    </row>
    <row r="355" ht="14.25" customHeight="1">
      <c r="A355" s="14" t="s">
        <v>231</v>
      </c>
      <c r="B355" s="14" t="s">
        <v>1315</v>
      </c>
      <c r="C355" s="14" t="s">
        <v>397</v>
      </c>
      <c r="D355" s="14" t="s">
        <v>1316</v>
      </c>
      <c r="E355" s="14" t="s">
        <v>23</v>
      </c>
      <c r="F355" s="14" t="s">
        <v>46</v>
      </c>
      <c r="G355" s="16" t="s">
        <v>1317</v>
      </c>
      <c r="H355" s="16" t="str">
        <f>COUNTIF(#REF!,'2020 Candidates'!G355)</f>
        <v>#REF!</v>
      </c>
      <c r="I355" s="19" t="s">
        <v>40</v>
      </c>
      <c r="M355" s="9"/>
    </row>
    <row r="356" ht="14.25" customHeight="1">
      <c r="A356" s="14" t="s">
        <v>216</v>
      </c>
      <c r="B356" s="14" t="s">
        <v>1318</v>
      </c>
      <c r="C356" s="14" t="s">
        <v>246</v>
      </c>
      <c r="D356" s="14" t="s">
        <v>1316</v>
      </c>
      <c r="E356" s="14" t="s">
        <v>38</v>
      </c>
      <c r="F356" s="14" t="s">
        <v>24</v>
      </c>
      <c r="G356" s="16" t="s">
        <v>1319</v>
      </c>
      <c r="H356" s="16" t="str">
        <f>COUNTIF(#REF!,'2020 Candidates'!G356)</f>
        <v>#REF!</v>
      </c>
      <c r="I356" s="19" t="s">
        <v>40</v>
      </c>
      <c r="M356" s="9"/>
    </row>
    <row r="357" ht="14.25" customHeight="1">
      <c r="A357" s="22" t="s">
        <v>121</v>
      </c>
      <c r="B357" s="14" t="s">
        <v>1320</v>
      </c>
      <c r="C357" s="14" t="s">
        <v>219</v>
      </c>
      <c r="D357" s="14" t="s">
        <v>1321</v>
      </c>
      <c r="E357" s="14" t="s">
        <v>38</v>
      </c>
      <c r="F357" s="14" t="s">
        <v>71</v>
      </c>
      <c r="G357" s="16" t="s">
        <v>1322</v>
      </c>
      <c r="H357" s="16" t="str">
        <f>COUNTIF(#REF!,'2020 Candidates'!G357)</f>
        <v>#REF!</v>
      </c>
      <c r="I357" s="19" t="s">
        <v>40</v>
      </c>
      <c r="M357" s="9"/>
    </row>
    <row r="358" ht="14.25" customHeight="1">
      <c r="A358" s="14" t="s">
        <v>148</v>
      </c>
      <c r="B358" s="14" t="s">
        <v>1323</v>
      </c>
      <c r="C358" s="14" t="s">
        <v>1324</v>
      </c>
      <c r="D358" s="14" t="s">
        <v>1325</v>
      </c>
      <c r="E358" s="14"/>
      <c r="F358" s="14" t="s">
        <v>141</v>
      </c>
      <c r="G358" s="16" t="s">
        <v>1326</v>
      </c>
      <c r="H358" s="16" t="str">
        <f>COUNTIF(#REF!,'2020 Candidates'!G358)</f>
        <v>#REF!</v>
      </c>
      <c r="I358" s="16" t="s">
        <v>40</v>
      </c>
      <c r="M358" s="9"/>
    </row>
    <row r="359" ht="14.25" customHeight="1">
      <c r="M359" s="9"/>
    </row>
    <row r="360" ht="14.25" customHeight="1">
      <c r="M360" s="9"/>
    </row>
    <row r="361" ht="14.25" customHeight="1">
      <c r="M361" s="9"/>
    </row>
    <row r="362" ht="14.25" customHeight="1">
      <c r="M362" s="9"/>
    </row>
    <row r="363" ht="14.25" customHeight="1">
      <c r="M363" s="9"/>
    </row>
    <row r="364" ht="14.25" customHeight="1">
      <c r="M364" s="9"/>
    </row>
    <row r="365" ht="14.25" customHeight="1">
      <c r="M365" s="9"/>
    </row>
    <row r="366" ht="14.25" customHeight="1">
      <c r="M366" s="9"/>
    </row>
    <row r="367" ht="14.25" customHeight="1">
      <c r="M367" s="9"/>
    </row>
    <row r="368" ht="14.25" customHeight="1">
      <c r="M368" s="9"/>
    </row>
    <row r="369" ht="14.25" customHeight="1">
      <c r="M369" s="9"/>
    </row>
    <row r="370" ht="14.25" customHeight="1">
      <c r="M370" s="9"/>
    </row>
    <row r="371" ht="14.25" customHeight="1">
      <c r="M371" s="9"/>
    </row>
    <row r="372" ht="14.25" customHeight="1">
      <c r="M372" s="9"/>
    </row>
    <row r="373" ht="14.25" customHeight="1">
      <c r="M373" s="9"/>
    </row>
    <row r="374" ht="14.25" customHeight="1">
      <c r="M374" s="9"/>
    </row>
    <row r="375" ht="14.25" customHeight="1">
      <c r="M375" s="9"/>
    </row>
    <row r="376" ht="14.25" customHeight="1">
      <c r="M376" s="9"/>
    </row>
    <row r="377" ht="14.25" customHeight="1">
      <c r="M377" s="9"/>
    </row>
    <row r="378" ht="14.25" customHeight="1">
      <c r="M378" s="9"/>
    </row>
    <row r="379" ht="14.25" customHeight="1">
      <c r="M379" s="9"/>
    </row>
    <row r="380" ht="14.25" customHeight="1">
      <c r="M380" s="9"/>
    </row>
    <row r="381" ht="14.25" customHeight="1">
      <c r="M381" s="9"/>
    </row>
    <row r="382" ht="14.25" customHeight="1">
      <c r="M382" s="9"/>
    </row>
    <row r="383" ht="14.25" customHeight="1">
      <c r="M383" s="9"/>
    </row>
    <row r="384" ht="14.25" customHeight="1">
      <c r="M384" s="9"/>
    </row>
    <row r="385" ht="14.25" customHeight="1">
      <c r="M385" s="9"/>
    </row>
    <row r="386" ht="14.25" customHeight="1">
      <c r="M386" s="9"/>
    </row>
    <row r="387" ht="14.25" customHeight="1">
      <c r="M387" s="9"/>
    </row>
    <row r="388" ht="14.25" customHeight="1">
      <c r="M388" s="9"/>
    </row>
    <row r="389" ht="14.25" customHeight="1">
      <c r="M389" s="9"/>
    </row>
    <row r="390" ht="14.25" customHeight="1">
      <c r="M390" s="9"/>
    </row>
    <row r="391" ht="14.25" customHeight="1">
      <c r="M391" s="9"/>
    </row>
    <row r="392" ht="14.25" customHeight="1">
      <c r="M392" s="9"/>
    </row>
    <row r="393" ht="14.25" customHeight="1">
      <c r="M393" s="9"/>
    </row>
    <row r="394" ht="14.25" customHeight="1">
      <c r="M394" s="9"/>
    </row>
    <row r="395" ht="14.25" customHeight="1">
      <c r="M395" s="9"/>
    </row>
    <row r="396" ht="14.25" customHeight="1">
      <c r="M396" s="9"/>
    </row>
    <row r="397" ht="14.25" customHeight="1">
      <c r="M397" s="9"/>
    </row>
    <row r="398" ht="14.25" customHeight="1">
      <c r="M398" s="9"/>
    </row>
    <row r="399" ht="14.25" customHeight="1">
      <c r="M399" s="9"/>
    </row>
    <row r="400" ht="14.25" customHeight="1">
      <c r="M400" s="9"/>
    </row>
    <row r="401" ht="14.25" customHeight="1">
      <c r="M401" s="9"/>
    </row>
    <row r="402" ht="14.25" customHeight="1">
      <c r="M402" s="9"/>
    </row>
    <row r="403" ht="14.25" customHeight="1">
      <c r="M403" s="9"/>
    </row>
    <row r="404" ht="14.25" customHeight="1">
      <c r="M404" s="9"/>
    </row>
    <row r="405" ht="14.25" customHeight="1">
      <c r="M405" s="9"/>
    </row>
    <row r="406" ht="14.25" customHeight="1">
      <c r="M406" s="9"/>
    </row>
    <row r="407" ht="14.25" customHeight="1">
      <c r="M407" s="9"/>
    </row>
    <row r="408" ht="14.25" customHeight="1">
      <c r="M408" s="9"/>
    </row>
    <row r="409" ht="14.25" customHeight="1">
      <c r="M409" s="9"/>
    </row>
    <row r="410" ht="14.25" customHeight="1">
      <c r="M410" s="9"/>
    </row>
    <row r="411" ht="14.25" customHeight="1">
      <c r="M411" s="9"/>
    </row>
    <row r="412" ht="14.25" customHeight="1">
      <c r="M412" s="9"/>
    </row>
    <row r="413" ht="14.25" customHeight="1">
      <c r="M413" s="9"/>
    </row>
    <row r="414" ht="14.25" customHeight="1">
      <c r="M414" s="9"/>
    </row>
    <row r="415" ht="14.25" customHeight="1">
      <c r="M415" s="9"/>
    </row>
    <row r="416" ht="14.25" customHeight="1">
      <c r="M416" s="9"/>
    </row>
    <row r="417" ht="14.25" customHeight="1">
      <c r="M417" s="9"/>
    </row>
    <row r="418" ht="14.25" customHeight="1">
      <c r="M418" s="9"/>
    </row>
    <row r="419" ht="14.25" customHeight="1">
      <c r="M419" s="9"/>
    </row>
    <row r="420" ht="14.25" customHeight="1">
      <c r="M420" s="9"/>
    </row>
    <row r="421" ht="14.25" customHeight="1">
      <c r="M421" s="9"/>
    </row>
    <row r="422" ht="14.25" customHeight="1">
      <c r="M422" s="9"/>
    </row>
    <row r="423" ht="14.25" customHeight="1">
      <c r="M423" s="9"/>
    </row>
    <row r="424" ht="14.25" customHeight="1">
      <c r="M424" s="9"/>
    </row>
    <row r="425" ht="14.25" customHeight="1">
      <c r="M425" s="9"/>
    </row>
    <row r="426" ht="14.25" customHeight="1">
      <c r="M426" s="9"/>
    </row>
    <row r="427" ht="14.25" customHeight="1">
      <c r="M427" s="9"/>
    </row>
    <row r="428" ht="14.25" customHeight="1">
      <c r="M428" s="9"/>
    </row>
    <row r="429" ht="14.25" customHeight="1">
      <c r="M429" s="9"/>
    </row>
    <row r="430" ht="14.25" customHeight="1">
      <c r="M430" s="9"/>
    </row>
    <row r="431" ht="14.25" customHeight="1">
      <c r="M431" s="9"/>
    </row>
    <row r="432" ht="14.25" customHeight="1">
      <c r="M432" s="9"/>
    </row>
    <row r="433" ht="14.25" customHeight="1">
      <c r="M433" s="9"/>
    </row>
    <row r="434" ht="14.25" customHeight="1">
      <c r="M434" s="9"/>
    </row>
    <row r="435" ht="14.25" customHeight="1">
      <c r="M435" s="9"/>
    </row>
    <row r="436" ht="14.25" customHeight="1">
      <c r="M436" s="9"/>
    </row>
    <row r="437" ht="14.25" customHeight="1">
      <c r="M437" s="9"/>
    </row>
    <row r="438" ht="14.25" customHeight="1">
      <c r="M438" s="9"/>
    </row>
    <row r="439" ht="14.25" customHeight="1">
      <c r="M439" s="9"/>
    </row>
    <row r="440" ht="14.25" customHeight="1">
      <c r="M440" s="9"/>
    </row>
    <row r="441" ht="14.25" customHeight="1">
      <c r="M441" s="9"/>
    </row>
    <row r="442" ht="14.25" customHeight="1">
      <c r="M442" s="9"/>
    </row>
    <row r="443" ht="14.25" customHeight="1">
      <c r="M443" s="9"/>
    </row>
    <row r="444" ht="14.25" customHeight="1">
      <c r="M444" s="9"/>
    </row>
    <row r="445" ht="14.25" customHeight="1">
      <c r="M445" s="9"/>
    </row>
    <row r="446" ht="14.25" customHeight="1">
      <c r="M446" s="9"/>
    </row>
    <row r="447" ht="14.25" customHeight="1">
      <c r="M447" s="9"/>
    </row>
    <row r="448" ht="14.25" customHeight="1">
      <c r="M448" s="9"/>
    </row>
    <row r="449" ht="14.25" customHeight="1">
      <c r="M449" s="9"/>
    </row>
    <row r="450" ht="14.25" customHeight="1">
      <c r="M450" s="9"/>
    </row>
    <row r="451" ht="14.25" customHeight="1">
      <c r="M451" s="9"/>
    </row>
    <row r="452" ht="14.25" customHeight="1">
      <c r="M452" s="9"/>
    </row>
    <row r="453" ht="14.25" customHeight="1">
      <c r="M453" s="9"/>
    </row>
    <row r="454" ht="14.25" customHeight="1">
      <c r="M454" s="9"/>
    </row>
    <row r="455" ht="14.25" customHeight="1">
      <c r="M455" s="9"/>
    </row>
    <row r="456" ht="14.25" customHeight="1">
      <c r="M456" s="9"/>
    </row>
    <row r="457" ht="14.25" customHeight="1">
      <c r="M457" s="9"/>
    </row>
    <row r="458" ht="14.25" customHeight="1">
      <c r="M458" s="9"/>
    </row>
    <row r="459" ht="14.25" customHeight="1">
      <c r="M459" s="9"/>
    </row>
    <row r="460" ht="14.25" customHeight="1">
      <c r="M460" s="9"/>
    </row>
    <row r="461" ht="14.25" customHeight="1">
      <c r="M461" s="9"/>
    </row>
    <row r="462" ht="14.25" customHeight="1">
      <c r="M462" s="9"/>
    </row>
    <row r="463" ht="14.25" customHeight="1">
      <c r="M463" s="9"/>
    </row>
    <row r="464" ht="14.25" customHeight="1">
      <c r="M464" s="9"/>
    </row>
    <row r="465" ht="14.25" customHeight="1">
      <c r="M465" s="9"/>
    </row>
    <row r="466" ht="14.25" customHeight="1">
      <c r="M466" s="9"/>
    </row>
    <row r="467" ht="14.25" customHeight="1">
      <c r="M467" s="9"/>
    </row>
    <row r="468" ht="14.25" customHeight="1">
      <c r="M468" s="9"/>
    </row>
    <row r="469" ht="14.25" customHeight="1">
      <c r="M469" s="9"/>
    </row>
    <row r="470" ht="14.25" customHeight="1">
      <c r="M470" s="9"/>
    </row>
    <row r="471" ht="14.25" customHeight="1">
      <c r="M471" s="9"/>
    </row>
    <row r="472" ht="14.25" customHeight="1">
      <c r="M472" s="9"/>
    </row>
    <row r="473" ht="14.25" customHeight="1">
      <c r="M473" s="9"/>
    </row>
    <row r="474" ht="14.25" customHeight="1">
      <c r="M474" s="9"/>
    </row>
    <row r="475" ht="14.25" customHeight="1">
      <c r="M475" s="9"/>
    </row>
    <row r="476" ht="14.25" customHeight="1">
      <c r="M476" s="9"/>
    </row>
    <row r="477" ht="14.25" customHeight="1">
      <c r="M477" s="9"/>
    </row>
    <row r="478" ht="14.25" customHeight="1">
      <c r="M478" s="9"/>
    </row>
    <row r="479" ht="14.25" customHeight="1">
      <c r="M479" s="9"/>
    </row>
    <row r="480" ht="14.25" customHeight="1">
      <c r="M480" s="9"/>
    </row>
    <row r="481" ht="14.25" customHeight="1">
      <c r="M481" s="9"/>
    </row>
    <row r="482" ht="14.25" customHeight="1">
      <c r="M482" s="9"/>
    </row>
    <row r="483" ht="14.25" customHeight="1">
      <c r="M483" s="9"/>
    </row>
    <row r="484" ht="14.25" customHeight="1">
      <c r="M484" s="9"/>
    </row>
    <row r="485" ht="14.25" customHeight="1">
      <c r="M485" s="9"/>
    </row>
    <row r="486" ht="14.25" customHeight="1">
      <c r="M486" s="9"/>
    </row>
    <row r="487" ht="14.25" customHeight="1">
      <c r="M487" s="9"/>
    </row>
    <row r="488" ht="14.25" customHeight="1">
      <c r="M488" s="9"/>
    </row>
    <row r="489" ht="14.25" customHeight="1">
      <c r="M489" s="9"/>
    </row>
    <row r="490" ht="14.25" customHeight="1">
      <c r="M490" s="9"/>
    </row>
    <row r="491" ht="14.25" customHeight="1">
      <c r="M491" s="9"/>
    </row>
    <row r="492" ht="14.25" customHeight="1">
      <c r="M492" s="9"/>
    </row>
    <row r="493" ht="14.25" customHeight="1">
      <c r="M493" s="9"/>
    </row>
    <row r="494" ht="14.25" customHeight="1">
      <c r="M494" s="9"/>
    </row>
    <row r="495" ht="14.25" customHeight="1">
      <c r="M495" s="9"/>
    </row>
    <row r="496" ht="14.25" customHeight="1">
      <c r="M496" s="9"/>
    </row>
    <row r="497" ht="14.25" customHeight="1">
      <c r="M497" s="9"/>
    </row>
    <row r="498" ht="14.25" customHeight="1">
      <c r="M498" s="9"/>
    </row>
    <row r="499" ht="14.25" customHeight="1">
      <c r="M499" s="9"/>
    </row>
    <row r="500" ht="14.25" customHeight="1">
      <c r="M500" s="9"/>
    </row>
    <row r="501" ht="14.25" customHeight="1">
      <c r="M501" s="9"/>
    </row>
    <row r="502" ht="14.25" customHeight="1">
      <c r="M502" s="9"/>
    </row>
    <row r="503" ht="14.25" customHeight="1">
      <c r="M503" s="9"/>
    </row>
    <row r="504" ht="14.25" customHeight="1">
      <c r="M504" s="9"/>
    </row>
    <row r="505" ht="14.25" customHeight="1">
      <c r="M505" s="9"/>
    </row>
    <row r="506" ht="14.25" customHeight="1">
      <c r="M506" s="9"/>
    </row>
    <row r="507" ht="14.25" customHeight="1">
      <c r="M507" s="9"/>
    </row>
    <row r="508" ht="14.25" customHeight="1">
      <c r="M508" s="9"/>
    </row>
    <row r="509" ht="14.25" customHeight="1">
      <c r="M509" s="9"/>
    </row>
    <row r="510" ht="14.25" customHeight="1">
      <c r="M510" s="9"/>
    </row>
    <row r="511" ht="14.25" customHeight="1">
      <c r="M511" s="9"/>
    </row>
    <row r="512" ht="14.25" customHeight="1">
      <c r="M512" s="9"/>
    </row>
    <row r="513" ht="14.25" customHeight="1">
      <c r="M513" s="9"/>
    </row>
    <row r="514" ht="14.25" customHeight="1">
      <c r="M514" s="9"/>
    </row>
    <row r="515" ht="14.25" customHeight="1">
      <c r="M515" s="9"/>
    </row>
    <row r="516" ht="14.25" customHeight="1">
      <c r="M516" s="9"/>
    </row>
    <row r="517" ht="14.25" customHeight="1">
      <c r="M517" s="9"/>
    </row>
    <row r="518" ht="14.25" customHeight="1">
      <c r="M518" s="9"/>
    </row>
    <row r="519" ht="14.25" customHeight="1">
      <c r="M519" s="9"/>
    </row>
    <row r="520" ht="14.25" customHeight="1">
      <c r="M520" s="9"/>
    </row>
    <row r="521" ht="14.25" customHeight="1">
      <c r="M521" s="9"/>
    </row>
    <row r="522" ht="14.25" customHeight="1">
      <c r="M522" s="9"/>
    </row>
    <row r="523" ht="14.25" customHeight="1">
      <c r="M523" s="9"/>
    </row>
    <row r="524" ht="14.25" customHeight="1">
      <c r="M524" s="9"/>
    </row>
    <row r="525" ht="14.25" customHeight="1">
      <c r="M525" s="9"/>
    </row>
    <row r="526" ht="14.25" customHeight="1">
      <c r="M526" s="9"/>
    </row>
    <row r="527" ht="14.25" customHeight="1">
      <c r="M527" s="9"/>
    </row>
    <row r="528" ht="14.25" customHeight="1">
      <c r="M528" s="9"/>
    </row>
    <row r="529" ht="14.25" customHeight="1">
      <c r="M529" s="9"/>
    </row>
    <row r="530" ht="14.25" customHeight="1">
      <c r="M530" s="9"/>
    </row>
    <row r="531" ht="14.25" customHeight="1">
      <c r="M531" s="9"/>
    </row>
    <row r="532" ht="14.25" customHeight="1">
      <c r="M532" s="9"/>
    </row>
    <row r="533" ht="14.25" customHeight="1">
      <c r="M533" s="9"/>
    </row>
    <row r="534" ht="14.25" customHeight="1">
      <c r="M534" s="9"/>
    </row>
    <row r="535" ht="14.25" customHeight="1">
      <c r="M535" s="9"/>
    </row>
    <row r="536" ht="14.25" customHeight="1">
      <c r="M536" s="9"/>
    </row>
    <row r="537" ht="14.25" customHeight="1">
      <c r="M537" s="9"/>
    </row>
    <row r="538" ht="14.25" customHeight="1">
      <c r="M538" s="9"/>
    </row>
    <row r="539" ht="14.25" customHeight="1">
      <c r="M539" s="9"/>
    </row>
    <row r="540" ht="14.25" customHeight="1">
      <c r="M540" s="9"/>
    </row>
    <row r="541" ht="14.25" customHeight="1">
      <c r="M541" s="9"/>
    </row>
    <row r="542" ht="14.25" customHeight="1">
      <c r="M542" s="9"/>
    </row>
    <row r="543" ht="14.25" customHeight="1">
      <c r="M543" s="9"/>
    </row>
    <row r="544" ht="14.25" customHeight="1">
      <c r="M544" s="9"/>
    </row>
    <row r="545" ht="14.25" customHeight="1">
      <c r="M545" s="9"/>
    </row>
    <row r="546" ht="14.25" customHeight="1">
      <c r="M546" s="9"/>
    </row>
    <row r="547" ht="14.25" customHeight="1">
      <c r="M547" s="9"/>
    </row>
    <row r="548" ht="14.25" customHeight="1">
      <c r="M548" s="9"/>
    </row>
    <row r="549" ht="14.25" customHeight="1">
      <c r="M549" s="9"/>
    </row>
    <row r="550" ht="14.25" customHeight="1">
      <c r="M550" s="9"/>
    </row>
    <row r="551" ht="14.25" customHeight="1">
      <c r="M551" s="9"/>
    </row>
    <row r="552" ht="14.25" customHeight="1">
      <c r="M552" s="9"/>
    </row>
    <row r="553" ht="14.25" customHeight="1">
      <c r="M553" s="9"/>
    </row>
    <row r="554" ht="14.25" customHeight="1">
      <c r="M554" s="9"/>
    </row>
    <row r="555" ht="14.25" customHeight="1">
      <c r="M555" s="9"/>
    </row>
    <row r="556" ht="14.25" customHeight="1">
      <c r="M556" s="9"/>
    </row>
    <row r="557" ht="14.25" customHeight="1">
      <c r="M557" s="9"/>
    </row>
    <row r="558" ht="14.25" customHeight="1">
      <c r="M558" s="9"/>
    </row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J$558"/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6.5"/>
    <col customWidth="1" min="3" max="6" width="17.63"/>
    <col customWidth="1" min="7" max="23" width="19.0"/>
    <col customWidth="1" min="24" max="26" width="7.63"/>
  </cols>
  <sheetData>
    <row r="1" ht="14.25" customHeight="1">
      <c r="A1" s="1" t="s">
        <v>0</v>
      </c>
      <c r="B1" s="6" t="s">
        <v>2</v>
      </c>
      <c r="C1" s="7" t="s">
        <v>11</v>
      </c>
      <c r="D1" s="7" t="s">
        <v>12</v>
      </c>
      <c r="E1" s="7" t="s">
        <v>13</v>
      </c>
      <c r="F1" s="7" t="s">
        <v>14</v>
      </c>
      <c r="G1" s="10" t="s">
        <v>15</v>
      </c>
      <c r="H1" s="12" t="s">
        <v>17</v>
      </c>
      <c r="I1" s="13" t="s">
        <v>18</v>
      </c>
      <c r="J1" s="15" t="s">
        <v>19</v>
      </c>
      <c r="K1" s="17" t="s">
        <v>26</v>
      </c>
      <c r="L1" s="21" t="s">
        <v>27</v>
      </c>
      <c r="M1" s="24" t="s">
        <v>34</v>
      </c>
      <c r="N1" s="21" t="s">
        <v>53</v>
      </c>
      <c r="O1" s="24" t="s">
        <v>54</v>
      </c>
      <c r="P1" s="26" t="s">
        <v>55</v>
      </c>
      <c r="Q1" s="28" t="s">
        <v>66</v>
      </c>
      <c r="R1" s="26" t="s">
        <v>80</v>
      </c>
      <c r="S1" s="28" t="s">
        <v>84</v>
      </c>
      <c r="T1" s="26" t="s">
        <v>85</v>
      </c>
      <c r="U1" s="28" t="s">
        <v>88</v>
      </c>
      <c r="V1" s="26" t="s">
        <v>89</v>
      </c>
      <c r="W1" s="28" t="s">
        <v>90</v>
      </c>
    </row>
    <row r="2" ht="14.25" customHeight="1">
      <c r="A2" s="16" t="s">
        <v>92</v>
      </c>
      <c r="B2" s="32" t="str">
        <f t="array" ref="B2">IF($A2="- Please Select -","-",INDEX(#REF!,MATCH(Search!$A2,#REF!,0),MATCH(Search!B$1,#REF!,0)))</f>
        <v>-</v>
      </c>
      <c r="C2" s="6" t="str">
        <f t="array" ref="C2">IF($A2="- Please Select -","-",INDEX(#REF!,MATCH(Search!$A2,#REF!,0),MATCH(Search!C$1,#REF!,0)))</f>
        <v>-</v>
      </c>
      <c r="D2" s="36" t="str">
        <f t="array" ref="D2">IF($A2="- Please Select -","-",INDEX(#REF!,MATCH(Search!$A2,#REF!,0),MATCH(Search!D$1,#REF!,0)))</f>
        <v>-</v>
      </c>
      <c r="E2" s="36" t="str">
        <f t="array" ref="E2">IF($A2="- Please Select -","-",INDEX(#REF!,MATCH(Search!$A2,#REF!,0),MATCH(Search!E$1,#REF!,0)))</f>
        <v>-</v>
      </c>
      <c r="F2" s="36" t="str">
        <f t="array" ref="F2">IF($A2="- Please Select -","-",INDEX(#REF!,MATCH(Search!$A2,#REF!,0),MATCH(Search!F$1,#REF!,0)))</f>
        <v>-</v>
      </c>
      <c r="G2" s="36" t="str">
        <f t="array" ref="G2">IF($A2="- Please Select -","-",INDEX(#REF!,MATCH(Search!$A2,#REF!,0),MATCH(Search!G$1,#REF!,0)))</f>
        <v>-</v>
      </c>
      <c r="H2" s="36" t="str">
        <f t="array" ref="H2">IF($A2="- Please Select -","-",INDEX(#REF!,MATCH(Search!$A2,#REF!,0),MATCH(Search!H$1,#REF!,0)))</f>
        <v>-</v>
      </c>
      <c r="I2" s="36" t="str">
        <f t="array" ref="I2">IF($A2="- Please Select -","-",INDEX(#REF!,MATCH(Search!$A2,#REF!,0),MATCH(Search!I$1,#REF!,0)))</f>
        <v>-</v>
      </c>
      <c r="J2" s="36" t="str">
        <f t="array" ref="J2">IF($A2="- Please Select -","-",INDEX(#REF!,MATCH(Search!$A2,#REF!,0),MATCH(Search!J$1,#REF!,0)))</f>
        <v>-</v>
      </c>
      <c r="K2" s="36" t="str">
        <f t="array" ref="K2">IF($A2="- Please Select -","-",INDEX(#REF!,MATCH(Search!$A2,#REF!,0),MATCH(Search!K$1,#REF!,0)))</f>
        <v>-</v>
      </c>
      <c r="L2" s="36" t="str">
        <f t="array" ref="L2">IF($A2="- Please Select -","-",INDEX(#REF!,MATCH(Search!$A2,#REF!,0),MATCH(Search!L$1,#REF!,0)))</f>
        <v>-</v>
      </c>
      <c r="M2" s="36" t="str">
        <f t="array" ref="M2">IF($A2="- Please Select -","-",INDEX(#REF!,MATCH(Search!$A2,#REF!,0),MATCH(Search!M$1,#REF!,0)))</f>
        <v>-</v>
      </c>
      <c r="N2" s="36" t="str">
        <f t="array" ref="N2">IF($A2="- Please Select -","-",INDEX(#REF!,MATCH(Search!$A2,#REF!,0),MATCH(Search!N$1,#REF!,0)))</f>
        <v>-</v>
      </c>
      <c r="O2" s="36" t="str">
        <f t="array" ref="O2">IF($A2="- Please Select -","-",INDEX(#REF!,MATCH(Search!$A2,#REF!,0),MATCH(Search!O$1,#REF!,0)))</f>
        <v>-</v>
      </c>
      <c r="P2" s="36" t="str">
        <f t="array" ref="P2">IF($A2="- Please Select -","-",INDEX(#REF!,MATCH(Search!$A2,#REF!,0),MATCH(Search!P$1,#REF!,0)))</f>
        <v>-</v>
      </c>
      <c r="Q2" s="36" t="str">
        <f t="array" ref="Q2">IF($A2="- Please Select -","-",INDEX(#REF!,MATCH(Search!$A2,#REF!,0),MATCH(Search!Q$1,#REF!,0)))</f>
        <v>-</v>
      </c>
      <c r="R2" s="36" t="str">
        <f t="array" ref="R2">IF($A2="- Please Select -","-",INDEX(#REF!,MATCH(Search!$A2,#REF!,0),MATCH(Search!R$1,#REF!,0)))</f>
        <v>-</v>
      </c>
      <c r="S2" s="36" t="str">
        <f t="array" ref="S2">IF($A2="- Please Select -","-",INDEX(#REF!,MATCH(Search!$A2,#REF!,0),MATCH(Search!S$1,#REF!,0)))</f>
        <v>-</v>
      </c>
      <c r="T2" s="36" t="str">
        <f t="array" ref="T2">IF($A2="- Please Select -","-",INDEX(#REF!,MATCH(Search!$A2,#REF!,0),MATCH(Search!T$1,#REF!,0)))</f>
        <v>-</v>
      </c>
      <c r="U2" s="36" t="str">
        <f t="array" ref="U2">IF($A2="- Please Select -","-",INDEX(#REF!,MATCH(Search!$A2,#REF!,0),MATCH(Search!U$1,#REF!,0)))</f>
        <v>-</v>
      </c>
      <c r="V2" s="36" t="str">
        <f t="array" ref="V2">IF($A2="- Please Select -","-",INDEX(#REF!,MATCH(Search!$A2,#REF!,0),MATCH(Search!V$1,#REF!,0)))</f>
        <v>-</v>
      </c>
      <c r="W2" s="36" t="str">
        <f t="array" ref="W2">IF($A2="- Please Select -","-",INDEX(#REF!,MATCH(Search!$A2,#REF!,0),MATCH(Search!W$1,#REF!,0)))</f>
        <v>-</v>
      </c>
    </row>
    <row r="3" ht="14.25" customHeight="1">
      <c r="A3" s="16" t="s">
        <v>178</v>
      </c>
      <c r="B3" s="32" t="str">
        <f t="array" ref="B3">IF($A3="- Please Select -","-",INDEX(#REF!,MATCH(Search!$A3,#REF!,0),MATCH(Search!B$1,#REF!,0)))</f>
        <v>#REF!</v>
      </c>
      <c r="C3" s="6" t="str">
        <f t="array" ref="C3">IF($A3="- Please Select -","-",INDEX(#REF!,MATCH(Search!$A3,#REF!,0),MATCH(Search!C$1,#REF!,0)))</f>
        <v>#REF!</v>
      </c>
      <c r="D3" s="36" t="str">
        <f t="array" ref="D3">IF($A3="- Please Select -","-",INDEX(#REF!,MATCH(Search!$A3,#REF!,0),MATCH(Search!D$1,#REF!,0)))</f>
        <v>#REF!</v>
      </c>
      <c r="E3" s="36" t="str">
        <f t="array" ref="E3">IF($A3="- Please Select -","-",INDEX(#REF!,MATCH(Search!$A3,#REF!,0),MATCH(Search!E$1,#REF!,0)))</f>
        <v>#REF!</v>
      </c>
      <c r="F3" s="36" t="str">
        <f t="array" ref="F3">IF($A3="- Please Select -","-",INDEX(#REF!,MATCH(Search!$A3,#REF!,0),MATCH(Search!F$1,#REF!,0)))</f>
        <v>#REF!</v>
      </c>
      <c r="G3" s="36" t="str">
        <f t="array" ref="G3">IF($A3="- Please Select -","-",INDEX(#REF!,MATCH(Search!$A3,#REF!,0),MATCH(Search!G$1,#REF!,0)))</f>
        <v>#REF!</v>
      </c>
      <c r="H3" s="36" t="str">
        <f t="array" ref="H3">IF($A3="- Please Select -","-",INDEX(#REF!,MATCH(Search!$A3,#REF!,0),MATCH(Search!H$1,#REF!,0)))</f>
        <v>#REF!</v>
      </c>
      <c r="I3" s="36" t="str">
        <f t="array" ref="I3">IF($A3="- Please Select -","-",INDEX(#REF!,MATCH(Search!$A3,#REF!,0),MATCH(Search!I$1,#REF!,0)))</f>
        <v>#REF!</v>
      </c>
      <c r="J3" s="36" t="str">
        <f t="array" ref="J3">IF($A3="- Please Select -","-",INDEX(#REF!,MATCH(Search!$A3,#REF!,0),MATCH(Search!J$1,#REF!,0)))</f>
        <v>#REF!</v>
      </c>
      <c r="K3" s="36" t="str">
        <f t="array" ref="K3">IF($A3="- Please Select -","-",INDEX(#REF!,MATCH(Search!$A3,#REF!,0),MATCH(Search!K$1,#REF!,0)))</f>
        <v>#REF!</v>
      </c>
      <c r="L3" s="36" t="str">
        <f t="array" ref="L3">IF($A3="- Please Select -","-",INDEX(#REF!,MATCH(Search!$A3,#REF!,0),MATCH(Search!L$1,#REF!,0)))</f>
        <v>#REF!</v>
      </c>
      <c r="M3" s="36" t="str">
        <f t="array" ref="M3">IF($A3="- Please Select -","-",INDEX(#REF!,MATCH(Search!$A3,#REF!,0),MATCH(Search!M$1,#REF!,0)))</f>
        <v>#REF!</v>
      </c>
      <c r="N3" s="36" t="str">
        <f t="array" ref="N3">IF($A3="- Please Select -","-",INDEX(#REF!,MATCH(Search!$A3,#REF!,0),MATCH(Search!N$1,#REF!,0)))</f>
        <v>#REF!</v>
      </c>
      <c r="O3" s="36" t="str">
        <f t="array" ref="O3">IF($A3="- Please Select -","-",INDEX(#REF!,MATCH(Search!$A3,#REF!,0),MATCH(Search!O$1,#REF!,0)))</f>
        <v>#REF!</v>
      </c>
      <c r="P3" s="36" t="str">
        <f t="array" ref="P3">IF($A3="- Please Select -","-",INDEX(#REF!,MATCH(Search!$A3,#REF!,0),MATCH(Search!P$1,#REF!,0)))</f>
        <v>#REF!</v>
      </c>
      <c r="Q3" s="36" t="str">
        <f t="array" ref="Q3">IF($A3="- Please Select -","-",INDEX(#REF!,MATCH(Search!$A3,#REF!,0),MATCH(Search!Q$1,#REF!,0)))</f>
        <v>#REF!</v>
      </c>
      <c r="R3" s="36" t="str">
        <f t="array" ref="R3">IF($A3="- Please Select -","-",INDEX(#REF!,MATCH(Search!$A3,#REF!,0),MATCH(Search!R$1,#REF!,0)))</f>
        <v>#REF!</v>
      </c>
      <c r="S3" s="36" t="str">
        <f t="array" ref="S3">IF($A3="- Please Select -","-",INDEX(#REF!,MATCH(Search!$A3,#REF!,0),MATCH(Search!S$1,#REF!,0)))</f>
        <v>#REF!</v>
      </c>
      <c r="T3" s="36" t="str">
        <f t="array" ref="T3">IF($A3="- Please Select -","-",INDEX(#REF!,MATCH(Search!$A3,#REF!,0),MATCH(Search!T$1,#REF!,0)))</f>
        <v>#REF!</v>
      </c>
      <c r="U3" s="36" t="str">
        <f t="array" ref="U3">IF($A3="- Please Select -","-",INDEX(#REF!,MATCH(Search!$A3,#REF!,0),MATCH(Search!U$1,#REF!,0)))</f>
        <v>#REF!</v>
      </c>
      <c r="V3" s="36" t="str">
        <f t="array" ref="V3">IF($A3="- Please Select -","-",INDEX(#REF!,MATCH(Search!$A3,#REF!,0),MATCH(Search!V$1,#REF!,0)))</f>
        <v>#REF!</v>
      </c>
      <c r="W3" s="36" t="str">
        <f t="array" ref="W3">IF($A3="- Please Select -","-",INDEX(#REF!,MATCH(Search!$A3,#REF!,0),MATCH(Search!W$1,#REF!,0)))</f>
        <v>#REF!</v>
      </c>
    </row>
    <row r="4" ht="14.25" customHeight="1">
      <c r="A4" s="16" t="s">
        <v>218</v>
      </c>
      <c r="B4" s="32" t="str">
        <f t="array" ref="B4">IF($A4="- Please Select -","-",INDEX(#REF!,MATCH(Search!$A4,#REF!,0),MATCH(Search!B$1,#REF!,0)))</f>
        <v>#REF!</v>
      </c>
      <c r="C4" s="6" t="str">
        <f t="array" ref="C4">IF($A4="- Please Select -","-",INDEX(#REF!,MATCH(Search!$A4,#REF!,0),MATCH(Search!C$1,#REF!,0)))</f>
        <v>#REF!</v>
      </c>
      <c r="D4" s="36" t="str">
        <f t="array" ref="D4">IF($A4="- Please Select -","-",INDEX(#REF!,MATCH(Search!$A4,#REF!,0),MATCH(Search!D$1,#REF!,0)))</f>
        <v>#REF!</v>
      </c>
      <c r="E4" s="36" t="str">
        <f t="array" ref="E4">IF($A4="- Please Select -","-",INDEX(#REF!,MATCH(Search!$A4,#REF!,0),MATCH(Search!E$1,#REF!,0)))</f>
        <v>#REF!</v>
      </c>
      <c r="F4" s="36" t="str">
        <f t="array" ref="F4">IF($A4="- Please Select -","-",INDEX(#REF!,MATCH(Search!$A4,#REF!,0),MATCH(Search!F$1,#REF!,0)))</f>
        <v>#REF!</v>
      </c>
      <c r="G4" s="36" t="str">
        <f t="array" ref="G4">IF($A4="- Please Select -","-",INDEX(#REF!,MATCH(Search!$A4,#REF!,0),MATCH(Search!G$1,#REF!,0)))</f>
        <v>#REF!</v>
      </c>
      <c r="H4" s="36" t="str">
        <f t="array" ref="H4">IF($A4="- Please Select -","-",INDEX(#REF!,MATCH(Search!$A4,#REF!,0),MATCH(Search!H$1,#REF!,0)))</f>
        <v>#REF!</v>
      </c>
      <c r="I4" s="36" t="str">
        <f t="array" ref="I4">IF($A4="- Please Select -","-",INDEX(#REF!,MATCH(Search!$A4,#REF!,0),MATCH(Search!I$1,#REF!,0)))</f>
        <v>#REF!</v>
      </c>
      <c r="J4" s="36" t="str">
        <f t="array" ref="J4">IF($A4="- Please Select -","-",INDEX(#REF!,MATCH(Search!$A4,#REF!,0),MATCH(Search!J$1,#REF!,0)))</f>
        <v>#REF!</v>
      </c>
      <c r="K4" s="36" t="str">
        <f t="array" ref="K4">IF($A4="- Please Select -","-",INDEX(#REF!,MATCH(Search!$A4,#REF!,0),MATCH(Search!K$1,#REF!,0)))</f>
        <v>#REF!</v>
      </c>
      <c r="L4" s="36" t="str">
        <f t="array" ref="L4">IF($A4="- Please Select -","-",INDEX(#REF!,MATCH(Search!$A4,#REF!,0),MATCH(Search!L$1,#REF!,0)))</f>
        <v>#REF!</v>
      </c>
      <c r="M4" s="36" t="str">
        <f t="array" ref="M4">IF($A4="- Please Select -","-",INDEX(#REF!,MATCH(Search!$A4,#REF!,0),MATCH(Search!M$1,#REF!,0)))</f>
        <v>#REF!</v>
      </c>
      <c r="N4" s="36" t="str">
        <f t="array" ref="N4">IF($A4="- Please Select -","-",INDEX(#REF!,MATCH(Search!$A4,#REF!,0),MATCH(Search!N$1,#REF!,0)))</f>
        <v>#REF!</v>
      </c>
      <c r="O4" s="36" t="str">
        <f t="array" ref="O4">IF($A4="- Please Select -","-",INDEX(#REF!,MATCH(Search!$A4,#REF!,0),MATCH(Search!O$1,#REF!,0)))</f>
        <v>#REF!</v>
      </c>
      <c r="P4" s="36" t="str">
        <f t="array" ref="P4">IF($A4="- Please Select -","-",INDEX(#REF!,MATCH(Search!$A4,#REF!,0),MATCH(Search!P$1,#REF!,0)))</f>
        <v>#REF!</v>
      </c>
      <c r="Q4" s="36" t="str">
        <f t="array" ref="Q4">IF($A4="- Please Select -","-",INDEX(#REF!,MATCH(Search!$A4,#REF!,0),MATCH(Search!Q$1,#REF!,0)))</f>
        <v>#REF!</v>
      </c>
      <c r="R4" s="36" t="str">
        <f t="array" ref="R4">IF($A4="- Please Select -","-",INDEX(#REF!,MATCH(Search!$A4,#REF!,0),MATCH(Search!R$1,#REF!,0)))</f>
        <v>#REF!</v>
      </c>
      <c r="S4" s="36" t="str">
        <f t="array" ref="S4">IF($A4="- Please Select -","-",INDEX(#REF!,MATCH(Search!$A4,#REF!,0),MATCH(Search!S$1,#REF!,0)))</f>
        <v>#REF!</v>
      </c>
      <c r="T4" s="36" t="str">
        <f t="array" ref="T4">IF($A4="- Please Select -","-",INDEX(#REF!,MATCH(Search!$A4,#REF!,0),MATCH(Search!T$1,#REF!,0)))</f>
        <v>#REF!</v>
      </c>
      <c r="U4" s="36" t="str">
        <f t="array" ref="U4">IF($A4="- Please Select -","-",INDEX(#REF!,MATCH(Search!$A4,#REF!,0),MATCH(Search!U$1,#REF!,0)))</f>
        <v>#REF!</v>
      </c>
      <c r="V4" s="36" t="str">
        <f t="array" ref="V4">IF($A4="- Please Select -","-",INDEX(#REF!,MATCH(Search!$A4,#REF!,0),MATCH(Search!V$1,#REF!,0)))</f>
        <v>#REF!</v>
      </c>
      <c r="W4" s="36" t="str">
        <f t="array" ref="W4">IF($A4="- Please Select -","-",INDEX(#REF!,MATCH(Search!$A4,#REF!,0),MATCH(Search!W$1,#REF!,0)))</f>
        <v>#REF!</v>
      </c>
    </row>
    <row r="5" ht="14.25" customHeight="1">
      <c r="A5" s="16" t="s">
        <v>265</v>
      </c>
      <c r="B5" s="32" t="str">
        <f t="array" ref="B5">IF($A5="- Please Select -","-",INDEX(#REF!,MATCH(Search!$A5,#REF!,0),MATCH(Search!B$1,#REF!,0)))</f>
        <v>#REF!</v>
      </c>
      <c r="C5" s="6" t="str">
        <f t="array" ref="C5">IF($A5="- Please Select -","-",INDEX(#REF!,MATCH(Search!$A5,#REF!,0),MATCH(Search!C$1,#REF!,0)))</f>
        <v>#REF!</v>
      </c>
      <c r="D5" s="36" t="str">
        <f t="array" ref="D5">IF($A5="- Please Select -","-",INDEX(#REF!,MATCH(Search!$A5,#REF!,0),MATCH(Search!D$1,#REF!,0)))</f>
        <v>#REF!</v>
      </c>
      <c r="E5" s="36" t="str">
        <f t="array" ref="E5">IF($A5="- Please Select -","-",INDEX(#REF!,MATCH(Search!$A5,#REF!,0),MATCH(Search!E$1,#REF!,0)))</f>
        <v>#REF!</v>
      </c>
      <c r="F5" s="36" t="str">
        <f t="array" ref="F5">IF($A5="- Please Select -","-",INDEX(#REF!,MATCH(Search!$A5,#REF!,0),MATCH(Search!F$1,#REF!,0)))</f>
        <v>#REF!</v>
      </c>
      <c r="G5" s="36" t="str">
        <f t="array" ref="G5">IF($A5="- Please Select -","-",INDEX(#REF!,MATCH(Search!$A5,#REF!,0),MATCH(Search!G$1,#REF!,0)))</f>
        <v>#REF!</v>
      </c>
      <c r="H5" s="36" t="str">
        <f t="array" ref="H5">IF($A5="- Please Select -","-",INDEX(#REF!,MATCH(Search!$A5,#REF!,0),MATCH(Search!H$1,#REF!,0)))</f>
        <v>#REF!</v>
      </c>
      <c r="I5" s="36" t="str">
        <f t="array" ref="I5">IF($A5="- Please Select -","-",INDEX(#REF!,MATCH(Search!$A5,#REF!,0),MATCH(Search!I$1,#REF!,0)))</f>
        <v>#REF!</v>
      </c>
      <c r="J5" s="36" t="str">
        <f t="array" ref="J5">IF($A5="- Please Select -","-",INDEX(#REF!,MATCH(Search!$A5,#REF!,0),MATCH(Search!J$1,#REF!,0)))</f>
        <v>#REF!</v>
      </c>
      <c r="K5" s="36" t="str">
        <f t="array" ref="K5">IF($A5="- Please Select -","-",INDEX(#REF!,MATCH(Search!$A5,#REF!,0),MATCH(Search!K$1,#REF!,0)))</f>
        <v>#REF!</v>
      </c>
      <c r="L5" s="36" t="str">
        <f t="array" ref="L5">IF($A5="- Please Select -","-",INDEX(#REF!,MATCH(Search!$A5,#REF!,0),MATCH(Search!L$1,#REF!,0)))</f>
        <v>#REF!</v>
      </c>
      <c r="M5" s="36" t="str">
        <f t="array" ref="M5">IF($A5="- Please Select -","-",INDEX(#REF!,MATCH(Search!$A5,#REF!,0),MATCH(Search!M$1,#REF!,0)))</f>
        <v>#REF!</v>
      </c>
      <c r="N5" s="36" t="str">
        <f t="array" ref="N5">IF($A5="- Please Select -","-",INDEX(#REF!,MATCH(Search!$A5,#REF!,0),MATCH(Search!N$1,#REF!,0)))</f>
        <v>#REF!</v>
      </c>
      <c r="O5" s="36" t="str">
        <f t="array" ref="O5">IF($A5="- Please Select -","-",INDEX(#REF!,MATCH(Search!$A5,#REF!,0),MATCH(Search!O$1,#REF!,0)))</f>
        <v>#REF!</v>
      </c>
      <c r="P5" s="36" t="str">
        <f t="array" ref="P5">IF($A5="- Please Select -","-",INDEX(#REF!,MATCH(Search!$A5,#REF!,0),MATCH(Search!P$1,#REF!,0)))</f>
        <v>#REF!</v>
      </c>
      <c r="Q5" s="36" t="str">
        <f t="array" ref="Q5">IF($A5="- Please Select -","-",INDEX(#REF!,MATCH(Search!$A5,#REF!,0),MATCH(Search!Q$1,#REF!,0)))</f>
        <v>#REF!</v>
      </c>
      <c r="R5" s="36" t="str">
        <f t="array" ref="R5">IF($A5="- Please Select -","-",INDEX(#REF!,MATCH(Search!$A5,#REF!,0),MATCH(Search!R$1,#REF!,0)))</f>
        <v>#REF!</v>
      </c>
      <c r="S5" s="36" t="str">
        <f t="array" ref="S5">IF($A5="- Please Select -","-",INDEX(#REF!,MATCH(Search!$A5,#REF!,0),MATCH(Search!S$1,#REF!,0)))</f>
        <v>#REF!</v>
      </c>
      <c r="T5" s="36" t="str">
        <f t="array" ref="T5">IF($A5="- Please Select -","-",INDEX(#REF!,MATCH(Search!$A5,#REF!,0),MATCH(Search!T$1,#REF!,0)))</f>
        <v>#REF!</v>
      </c>
      <c r="U5" s="36" t="str">
        <f t="array" ref="U5">IF($A5="- Please Select -","-",INDEX(#REF!,MATCH(Search!$A5,#REF!,0),MATCH(Search!U$1,#REF!,0)))</f>
        <v>#REF!</v>
      </c>
      <c r="V5" s="36" t="str">
        <f t="array" ref="V5">IF($A5="- Please Select -","-",INDEX(#REF!,MATCH(Search!$A5,#REF!,0),MATCH(Search!V$1,#REF!,0)))</f>
        <v>#REF!</v>
      </c>
      <c r="W5" s="36" t="str">
        <f t="array" ref="W5">IF($A5="- Please Select -","-",INDEX(#REF!,MATCH(Search!$A5,#REF!,0),MATCH(Search!W$1,#REF!,0)))</f>
        <v>#REF!</v>
      </c>
    </row>
    <row r="6" ht="14.25" customHeight="1">
      <c r="A6" s="16" t="s">
        <v>310</v>
      </c>
      <c r="B6" s="32" t="str">
        <f t="array" ref="B6">IF($A6="- Please Select -","-",INDEX(#REF!,MATCH(Search!$A6,#REF!,0),MATCH(Search!B$1,#REF!,0)))</f>
        <v>#REF!</v>
      </c>
      <c r="C6" s="6" t="str">
        <f t="array" ref="C6">IF($A6="- Please Select -","-",INDEX(#REF!,MATCH(Search!$A6,#REF!,0),MATCH(Search!C$1,#REF!,0)))</f>
        <v>#REF!</v>
      </c>
      <c r="D6" s="36" t="str">
        <f t="array" ref="D6">IF($A6="- Please Select -","-",INDEX(#REF!,MATCH(Search!$A6,#REF!,0),MATCH(Search!D$1,#REF!,0)))</f>
        <v>#REF!</v>
      </c>
      <c r="E6" s="36" t="str">
        <f t="array" ref="E6">IF($A6="- Please Select -","-",INDEX(#REF!,MATCH(Search!$A6,#REF!,0),MATCH(Search!E$1,#REF!,0)))</f>
        <v>#REF!</v>
      </c>
      <c r="F6" s="36" t="str">
        <f t="array" ref="F6">IF($A6="- Please Select -","-",INDEX(#REF!,MATCH(Search!$A6,#REF!,0),MATCH(Search!F$1,#REF!,0)))</f>
        <v>#REF!</v>
      </c>
      <c r="G6" s="36" t="str">
        <f t="array" ref="G6">IF($A6="- Please Select -","-",INDEX(#REF!,MATCH(Search!$A6,#REF!,0),MATCH(Search!G$1,#REF!,0)))</f>
        <v>#REF!</v>
      </c>
      <c r="H6" s="36" t="str">
        <f t="array" ref="H6">IF($A6="- Please Select -","-",INDEX(#REF!,MATCH(Search!$A6,#REF!,0),MATCH(Search!H$1,#REF!,0)))</f>
        <v>#REF!</v>
      </c>
      <c r="I6" s="36" t="str">
        <f t="array" ref="I6">IF($A6="- Please Select -","-",INDEX(#REF!,MATCH(Search!$A6,#REF!,0),MATCH(Search!I$1,#REF!,0)))</f>
        <v>#REF!</v>
      </c>
      <c r="J6" s="36" t="str">
        <f t="array" ref="J6">IF($A6="- Please Select -","-",INDEX(#REF!,MATCH(Search!$A6,#REF!,0),MATCH(Search!J$1,#REF!,0)))</f>
        <v>#REF!</v>
      </c>
      <c r="K6" s="36" t="str">
        <f t="array" ref="K6">IF($A6="- Please Select -","-",INDEX(#REF!,MATCH(Search!$A6,#REF!,0),MATCH(Search!K$1,#REF!,0)))</f>
        <v>#REF!</v>
      </c>
      <c r="L6" s="36" t="str">
        <f t="array" ref="L6">IF($A6="- Please Select -","-",INDEX(#REF!,MATCH(Search!$A6,#REF!,0),MATCH(Search!L$1,#REF!,0)))</f>
        <v>#REF!</v>
      </c>
      <c r="M6" s="36" t="str">
        <f t="array" ref="M6">IF($A6="- Please Select -","-",INDEX(#REF!,MATCH(Search!$A6,#REF!,0),MATCH(Search!M$1,#REF!,0)))</f>
        <v>#REF!</v>
      </c>
      <c r="N6" s="36" t="str">
        <f t="array" ref="N6">IF($A6="- Please Select -","-",INDEX(#REF!,MATCH(Search!$A6,#REF!,0),MATCH(Search!N$1,#REF!,0)))</f>
        <v>#REF!</v>
      </c>
      <c r="O6" s="36" t="str">
        <f t="array" ref="O6">IF($A6="- Please Select -","-",INDEX(#REF!,MATCH(Search!$A6,#REF!,0),MATCH(Search!O$1,#REF!,0)))</f>
        <v>#REF!</v>
      </c>
      <c r="P6" s="36" t="str">
        <f t="array" ref="P6">IF($A6="- Please Select -","-",INDEX(#REF!,MATCH(Search!$A6,#REF!,0),MATCH(Search!P$1,#REF!,0)))</f>
        <v>#REF!</v>
      </c>
      <c r="Q6" s="36" t="str">
        <f t="array" ref="Q6">IF($A6="- Please Select -","-",INDEX(#REF!,MATCH(Search!$A6,#REF!,0),MATCH(Search!Q$1,#REF!,0)))</f>
        <v>#REF!</v>
      </c>
      <c r="R6" s="36" t="str">
        <f t="array" ref="R6">IF($A6="- Please Select -","-",INDEX(#REF!,MATCH(Search!$A6,#REF!,0),MATCH(Search!R$1,#REF!,0)))</f>
        <v>#REF!</v>
      </c>
      <c r="S6" s="36" t="str">
        <f t="array" ref="S6">IF($A6="- Please Select -","-",INDEX(#REF!,MATCH(Search!$A6,#REF!,0),MATCH(Search!S$1,#REF!,0)))</f>
        <v>#REF!</v>
      </c>
      <c r="T6" s="36" t="str">
        <f t="array" ref="T6">IF($A6="- Please Select -","-",INDEX(#REF!,MATCH(Search!$A6,#REF!,0),MATCH(Search!T$1,#REF!,0)))</f>
        <v>#REF!</v>
      </c>
      <c r="U6" s="36" t="str">
        <f t="array" ref="U6">IF($A6="- Please Select -","-",INDEX(#REF!,MATCH(Search!$A6,#REF!,0),MATCH(Search!U$1,#REF!,0)))</f>
        <v>#REF!</v>
      </c>
      <c r="V6" s="36" t="str">
        <f t="array" ref="V6">IF($A6="- Please Select -","-",INDEX(#REF!,MATCH(Search!$A6,#REF!,0),MATCH(Search!V$1,#REF!,0)))</f>
        <v>#REF!</v>
      </c>
      <c r="W6" s="36" t="str">
        <f t="array" ref="W6">IF($A6="- Please Select -","-",INDEX(#REF!,MATCH(Search!$A6,#REF!,0),MATCH(Search!W$1,#REF!,0)))</f>
        <v>#REF!</v>
      </c>
    </row>
    <row r="7" ht="14.25" customHeight="1">
      <c r="A7" s="16" t="s">
        <v>361</v>
      </c>
      <c r="B7" s="32" t="str">
        <f t="array" ref="B7">IF($A7="- Please Select -","-",INDEX(#REF!,MATCH(Search!$A7,#REF!,0),MATCH(Search!B$1,#REF!,0)))</f>
        <v>#REF!</v>
      </c>
      <c r="C7" s="6" t="str">
        <f t="array" ref="C7">IF($A7="- Please Select -","-",INDEX(#REF!,MATCH(Search!$A7,#REF!,0),MATCH(Search!C$1,#REF!,0)))</f>
        <v>#REF!</v>
      </c>
      <c r="D7" s="36" t="str">
        <f t="array" ref="D7">IF($A7="- Please Select -","-",INDEX(#REF!,MATCH(Search!$A7,#REF!,0),MATCH(Search!D$1,#REF!,0)))</f>
        <v>#REF!</v>
      </c>
      <c r="E7" s="36" t="str">
        <f t="array" ref="E7">IF($A7="- Please Select -","-",INDEX(#REF!,MATCH(Search!$A7,#REF!,0),MATCH(Search!E$1,#REF!,0)))</f>
        <v>#REF!</v>
      </c>
      <c r="F7" s="36" t="str">
        <f t="array" ref="F7">IF($A7="- Please Select -","-",INDEX(#REF!,MATCH(Search!$A7,#REF!,0),MATCH(Search!F$1,#REF!,0)))</f>
        <v>#REF!</v>
      </c>
      <c r="G7" s="36" t="str">
        <f t="array" ref="G7">IF($A7="- Please Select -","-",INDEX(#REF!,MATCH(Search!$A7,#REF!,0),MATCH(Search!G$1,#REF!,0)))</f>
        <v>#REF!</v>
      </c>
      <c r="H7" s="36" t="str">
        <f t="array" ref="H7">IF($A7="- Please Select -","-",INDEX(#REF!,MATCH(Search!$A7,#REF!,0),MATCH(Search!H$1,#REF!,0)))</f>
        <v>#REF!</v>
      </c>
      <c r="I7" s="36" t="str">
        <f t="array" ref="I7">IF($A7="- Please Select -","-",INDEX(#REF!,MATCH(Search!$A7,#REF!,0),MATCH(Search!I$1,#REF!,0)))</f>
        <v>#REF!</v>
      </c>
      <c r="J7" s="36" t="str">
        <f t="array" ref="J7">IF($A7="- Please Select -","-",INDEX(#REF!,MATCH(Search!$A7,#REF!,0),MATCH(Search!J$1,#REF!,0)))</f>
        <v>#REF!</v>
      </c>
      <c r="K7" s="36" t="str">
        <f t="array" ref="K7">IF($A7="- Please Select -","-",INDEX(#REF!,MATCH(Search!$A7,#REF!,0),MATCH(Search!K$1,#REF!,0)))</f>
        <v>#REF!</v>
      </c>
      <c r="L7" s="36" t="str">
        <f t="array" ref="L7">IF($A7="- Please Select -","-",INDEX(#REF!,MATCH(Search!$A7,#REF!,0),MATCH(Search!L$1,#REF!,0)))</f>
        <v>#REF!</v>
      </c>
      <c r="M7" s="36" t="str">
        <f t="array" ref="M7">IF($A7="- Please Select -","-",INDEX(#REF!,MATCH(Search!$A7,#REF!,0),MATCH(Search!M$1,#REF!,0)))</f>
        <v>#REF!</v>
      </c>
      <c r="N7" s="36" t="str">
        <f t="array" ref="N7">IF($A7="- Please Select -","-",INDEX(#REF!,MATCH(Search!$A7,#REF!,0),MATCH(Search!N$1,#REF!,0)))</f>
        <v>#REF!</v>
      </c>
      <c r="O7" s="36" t="str">
        <f t="array" ref="O7">IF($A7="- Please Select -","-",INDEX(#REF!,MATCH(Search!$A7,#REF!,0),MATCH(Search!O$1,#REF!,0)))</f>
        <v>#REF!</v>
      </c>
      <c r="P7" s="36" t="str">
        <f t="array" ref="P7">IF($A7="- Please Select -","-",INDEX(#REF!,MATCH(Search!$A7,#REF!,0),MATCH(Search!P$1,#REF!,0)))</f>
        <v>#REF!</v>
      </c>
      <c r="Q7" s="36" t="str">
        <f t="array" ref="Q7">IF($A7="- Please Select -","-",INDEX(#REF!,MATCH(Search!$A7,#REF!,0),MATCH(Search!Q$1,#REF!,0)))</f>
        <v>#REF!</v>
      </c>
      <c r="R7" s="36" t="str">
        <f t="array" ref="R7">IF($A7="- Please Select -","-",INDEX(#REF!,MATCH(Search!$A7,#REF!,0),MATCH(Search!R$1,#REF!,0)))</f>
        <v>#REF!</v>
      </c>
      <c r="S7" s="36" t="str">
        <f t="array" ref="S7">IF($A7="- Please Select -","-",INDEX(#REF!,MATCH(Search!$A7,#REF!,0),MATCH(Search!S$1,#REF!,0)))</f>
        <v>#REF!</v>
      </c>
      <c r="T7" s="36" t="str">
        <f t="array" ref="T7">IF($A7="- Please Select -","-",INDEX(#REF!,MATCH(Search!$A7,#REF!,0),MATCH(Search!T$1,#REF!,0)))</f>
        <v>#REF!</v>
      </c>
      <c r="U7" s="36" t="str">
        <f t="array" ref="U7">IF($A7="- Please Select -","-",INDEX(#REF!,MATCH(Search!$A7,#REF!,0),MATCH(Search!U$1,#REF!,0)))</f>
        <v>#REF!</v>
      </c>
      <c r="V7" s="36" t="str">
        <f t="array" ref="V7">IF($A7="- Please Select -","-",INDEX(#REF!,MATCH(Search!$A7,#REF!,0),MATCH(Search!V$1,#REF!,0)))</f>
        <v>#REF!</v>
      </c>
      <c r="W7" s="36" t="str">
        <f t="array" ref="W7">IF($A7="- Please Select -","-",INDEX(#REF!,MATCH(Search!$A7,#REF!,0),MATCH(Search!W$1,#REF!,0)))</f>
        <v>#REF!</v>
      </c>
    </row>
    <row r="8" ht="14.25" customHeight="1">
      <c r="A8" s="16" t="s">
        <v>92</v>
      </c>
      <c r="B8" s="32" t="str">
        <f t="array" ref="B8">IF($A8="- Please Select -","-",INDEX(#REF!,MATCH(Search!$A8,#REF!,0),MATCH(Search!B$1,#REF!,0)))</f>
        <v>-</v>
      </c>
      <c r="C8" s="6" t="str">
        <f t="array" ref="C8">IF($A8="- Please Select -","-",INDEX(#REF!,MATCH(Search!$A8,#REF!,0),MATCH(Search!C$1,#REF!,0)))</f>
        <v>-</v>
      </c>
      <c r="D8" s="36" t="str">
        <f t="array" ref="D8">IF($A8="- Please Select -","-",INDEX(#REF!,MATCH(Search!$A8,#REF!,0),MATCH(Search!D$1,#REF!,0)))</f>
        <v>-</v>
      </c>
      <c r="E8" s="36" t="str">
        <f t="array" ref="E8">IF($A8="- Please Select -","-",INDEX(#REF!,MATCH(Search!$A8,#REF!,0),MATCH(Search!E$1,#REF!,0)))</f>
        <v>-</v>
      </c>
      <c r="F8" s="36" t="str">
        <f t="array" ref="F8">IF($A8="- Please Select -","-",INDEX(#REF!,MATCH(Search!$A8,#REF!,0),MATCH(Search!F$1,#REF!,0)))</f>
        <v>-</v>
      </c>
      <c r="G8" s="36" t="str">
        <f t="array" ref="G8">IF($A8="- Please Select -","-",INDEX(#REF!,MATCH(Search!$A8,#REF!,0),MATCH(Search!G$1,#REF!,0)))</f>
        <v>-</v>
      </c>
      <c r="H8" s="36" t="str">
        <f t="array" ref="H8">IF($A8="- Please Select -","-",INDEX(#REF!,MATCH(Search!$A8,#REF!,0),MATCH(Search!H$1,#REF!,0)))</f>
        <v>-</v>
      </c>
      <c r="I8" s="36" t="str">
        <f t="array" ref="I8">IF($A8="- Please Select -","-",INDEX(#REF!,MATCH(Search!$A8,#REF!,0),MATCH(Search!I$1,#REF!,0)))</f>
        <v>-</v>
      </c>
      <c r="J8" s="36" t="str">
        <f t="array" ref="J8">IF($A8="- Please Select -","-",INDEX(#REF!,MATCH(Search!$A8,#REF!,0),MATCH(Search!J$1,#REF!,0)))</f>
        <v>-</v>
      </c>
      <c r="K8" s="36" t="str">
        <f t="array" ref="K8">IF($A8="- Please Select -","-",INDEX(#REF!,MATCH(Search!$A8,#REF!,0),MATCH(Search!K$1,#REF!,0)))</f>
        <v>-</v>
      </c>
      <c r="L8" s="36" t="str">
        <f t="array" ref="L8">IF($A8="- Please Select -","-",INDEX(#REF!,MATCH(Search!$A8,#REF!,0),MATCH(Search!L$1,#REF!,0)))</f>
        <v>-</v>
      </c>
      <c r="M8" s="36" t="str">
        <f t="array" ref="M8">IF($A8="- Please Select -","-",INDEX(#REF!,MATCH(Search!$A8,#REF!,0),MATCH(Search!M$1,#REF!,0)))</f>
        <v>-</v>
      </c>
      <c r="N8" s="36" t="str">
        <f t="array" ref="N8">IF($A8="- Please Select -","-",INDEX(#REF!,MATCH(Search!$A8,#REF!,0),MATCH(Search!N$1,#REF!,0)))</f>
        <v>-</v>
      </c>
      <c r="O8" s="36" t="str">
        <f t="array" ref="O8">IF($A8="- Please Select -","-",INDEX(#REF!,MATCH(Search!$A8,#REF!,0),MATCH(Search!O$1,#REF!,0)))</f>
        <v>-</v>
      </c>
      <c r="P8" s="36" t="str">
        <f t="array" ref="P8">IF($A8="- Please Select -","-",INDEX(#REF!,MATCH(Search!$A8,#REF!,0),MATCH(Search!P$1,#REF!,0)))</f>
        <v>-</v>
      </c>
      <c r="Q8" s="36" t="str">
        <f t="array" ref="Q8">IF($A8="- Please Select -","-",INDEX(#REF!,MATCH(Search!$A8,#REF!,0),MATCH(Search!Q$1,#REF!,0)))</f>
        <v>-</v>
      </c>
      <c r="R8" s="36" t="str">
        <f t="array" ref="R8">IF($A8="- Please Select -","-",INDEX(#REF!,MATCH(Search!$A8,#REF!,0),MATCH(Search!R$1,#REF!,0)))</f>
        <v>-</v>
      </c>
      <c r="S8" s="36" t="str">
        <f t="array" ref="S8">IF($A8="- Please Select -","-",INDEX(#REF!,MATCH(Search!$A8,#REF!,0),MATCH(Search!S$1,#REF!,0)))</f>
        <v>-</v>
      </c>
      <c r="T8" s="36" t="str">
        <f t="array" ref="T8">IF($A8="- Please Select -","-",INDEX(#REF!,MATCH(Search!$A8,#REF!,0),MATCH(Search!T$1,#REF!,0)))</f>
        <v>-</v>
      </c>
      <c r="U8" s="36" t="str">
        <f t="array" ref="U8">IF($A8="- Please Select -","-",INDEX(#REF!,MATCH(Search!$A8,#REF!,0),MATCH(Search!U$1,#REF!,0)))</f>
        <v>-</v>
      </c>
      <c r="V8" s="36" t="str">
        <f t="array" ref="V8">IF($A8="- Please Select -","-",INDEX(#REF!,MATCH(Search!$A8,#REF!,0),MATCH(Search!V$1,#REF!,0)))</f>
        <v>-</v>
      </c>
      <c r="W8" s="36" t="str">
        <f t="array" ref="W8">IF($A8="- Please Select -","-",INDEX(#REF!,MATCH(Search!$A8,#REF!,0),MATCH(Search!W$1,#REF!,0)))</f>
        <v>-</v>
      </c>
    </row>
    <row r="9" ht="14.25" customHeight="1">
      <c r="A9" s="16" t="s">
        <v>92</v>
      </c>
      <c r="B9" s="32" t="str">
        <f t="array" ref="B9">IF($A9="- Please Select -","-",INDEX(#REF!,MATCH(Search!$A9,#REF!,0),MATCH(Search!B$1,#REF!,0)))</f>
        <v>-</v>
      </c>
      <c r="C9" s="6" t="str">
        <f t="array" ref="C9">IF($A9="- Please Select -","-",INDEX(#REF!,MATCH(Search!$A9,#REF!,0),MATCH(Search!C$1,#REF!,0)))</f>
        <v>-</v>
      </c>
      <c r="D9" s="36" t="str">
        <f t="array" ref="D9">IF($A9="- Please Select -","-",INDEX(#REF!,MATCH(Search!$A9,#REF!,0),MATCH(Search!D$1,#REF!,0)))</f>
        <v>-</v>
      </c>
      <c r="E9" s="36" t="str">
        <f t="array" ref="E9">IF($A9="- Please Select -","-",INDEX(#REF!,MATCH(Search!$A9,#REF!,0),MATCH(Search!E$1,#REF!,0)))</f>
        <v>-</v>
      </c>
      <c r="F9" s="36" t="str">
        <f t="array" ref="F9">IF($A9="- Please Select -","-",INDEX(#REF!,MATCH(Search!$A9,#REF!,0),MATCH(Search!F$1,#REF!,0)))</f>
        <v>-</v>
      </c>
      <c r="G9" s="36" t="str">
        <f t="array" ref="G9">IF($A9="- Please Select -","-",INDEX(#REF!,MATCH(Search!$A9,#REF!,0),MATCH(Search!G$1,#REF!,0)))</f>
        <v>-</v>
      </c>
      <c r="H9" s="36" t="str">
        <f t="array" ref="H9">IF($A9="- Please Select -","-",INDEX(#REF!,MATCH(Search!$A9,#REF!,0),MATCH(Search!H$1,#REF!,0)))</f>
        <v>-</v>
      </c>
      <c r="I9" s="36" t="str">
        <f t="array" ref="I9">IF($A9="- Please Select -","-",INDEX(#REF!,MATCH(Search!$A9,#REF!,0),MATCH(Search!I$1,#REF!,0)))</f>
        <v>-</v>
      </c>
      <c r="J9" s="36" t="str">
        <f t="array" ref="J9">IF($A9="- Please Select -","-",INDEX(#REF!,MATCH(Search!$A9,#REF!,0),MATCH(Search!J$1,#REF!,0)))</f>
        <v>-</v>
      </c>
      <c r="K9" s="36" t="str">
        <f t="array" ref="K9">IF($A9="- Please Select -","-",INDEX(#REF!,MATCH(Search!$A9,#REF!,0),MATCH(Search!K$1,#REF!,0)))</f>
        <v>-</v>
      </c>
      <c r="L9" s="36" t="str">
        <f t="array" ref="L9">IF($A9="- Please Select -","-",INDEX(#REF!,MATCH(Search!$A9,#REF!,0),MATCH(Search!L$1,#REF!,0)))</f>
        <v>-</v>
      </c>
      <c r="M9" s="36" t="str">
        <f t="array" ref="M9">IF($A9="- Please Select -","-",INDEX(#REF!,MATCH(Search!$A9,#REF!,0),MATCH(Search!M$1,#REF!,0)))</f>
        <v>-</v>
      </c>
      <c r="N9" s="36" t="str">
        <f t="array" ref="N9">IF($A9="- Please Select -","-",INDEX(#REF!,MATCH(Search!$A9,#REF!,0),MATCH(Search!N$1,#REF!,0)))</f>
        <v>-</v>
      </c>
      <c r="O9" s="36" t="str">
        <f t="array" ref="O9">IF($A9="- Please Select -","-",INDEX(#REF!,MATCH(Search!$A9,#REF!,0),MATCH(Search!O$1,#REF!,0)))</f>
        <v>-</v>
      </c>
      <c r="P9" s="36" t="str">
        <f t="array" ref="P9">IF($A9="- Please Select -","-",INDEX(#REF!,MATCH(Search!$A9,#REF!,0),MATCH(Search!P$1,#REF!,0)))</f>
        <v>-</v>
      </c>
      <c r="Q9" s="36" t="str">
        <f t="array" ref="Q9">IF($A9="- Please Select -","-",INDEX(#REF!,MATCH(Search!$A9,#REF!,0),MATCH(Search!Q$1,#REF!,0)))</f>
        <v>-</v>
      </c>
      <c r="R9" s="36" t="str">
        <f t="array" ref="R9">IF($A9="- Please Select -","-",INDEX(#REF!,MATCH(Search!$A9,#REF!,0),MATCH(Search!R$1,#REF!,0)))</f>
        <v>-</v>
      </c>
      <c r="S9" s="36" t="str">
        <f t="array" ref="S9">IF($A9="- Please Select -","-",INDEX(#REF!,MATCH(Search!$A9,#REF!,0),MATCH(Search!S$1,#REF!,0)))</f>
        <v>-</v>
      </c>
      <c r="T9" s="36" t="str">
        <f t="array" ref="T9">IF($A9="- Please Select -","-",INDEX(#REF!,MATCH(Search!$A9,#REF!,0),MATCH(Search!T$1,#REF!,0)))</f>
        <v>-</v>
      </c>
      <c r="U9" s="36" t="str">
        <f t="array" ref="U9">IF($A9="- Please Select -","-",INDEX(#REF!,MATCH(Search!$A9,#REF!,0),MATCH(Search!U$1,#REF!,0)))</f>
        <v>-</v>
      </c>
      <c r="V9" s="36" t="str">
        <f t="array" ref="V9">IF($A9="- Please Select -","-",INDEX(#REF!,MATCH(Search!$A9,#REF!,0),MATCH(Search!V$1,#REF!,0)))</f>
        <v>-</v>
      </c>
      <c r="W9" s="36" t="str">
        <f t="array" ref="W9">IF($A9="- Please Select -","-",INDEX(#REF!,MATCH(Search!$A9,#REF!,0),MATCH(Search!W$1,#REF!,0)))</f>
        <v>-</v>
      </c>
    </row>
    <row r="10" ht="14.25" customHeight="1">
      <c r="A10" s="16" t="s">
        <v>92</v>
      </c>
      <c r="B10" s="32" t="str">
        <f t="array" ref="B10">IF($A10="- Please Select -","-",INDEX(#REF!,MATCH(Search!$A10,#REF!,0),MATCH(Search!B$1,#REF!,0)))</f>
        <v>-</v>
      </c>
      <c r="C10" s="6" t="str">
        <f t="array" ref="C10">IF($A10="- Please Select -","-",INDEX(#REF!,MATCH(Search!$A10,#REF!,0),MATCH(Search!C$1,#REF!,0)))</f>
        <v>-</v>
      </c>
      <c r="D10" s="36" t="str">
        <f t="array" ref="D10">IF($A10="- Please Select -","-",INDEX(#REF!,MATCH(Search!$A10,#REF!,0),MATCH(Search!D$1,#REF!,0)))</f>
        <v>-</v>
      </c>
      <c r="E10" s="36" t="str">
        <f t="array" ref="E10">IF($A10="- Please Select -","-",INDEX(#REF!,MATCH(Search!$A10,#REF!,0),MATCH(Search!E$1,#REF!,0)))</f>
        <v>-</v>
      </c>
      <c r="F10" s="36" t="str">
        <f t="array" ref="F10">IF($A10="- Please Select -","-",INDEX(#REF!,MATCH(Search!$A10,#REF!,0),MATCH(Search!F$1,#REF!,0)))</f>
        <v>-</v>
      </c>
      <c r="G10" s="36" t="str">
        <f t="array" ref="G10">IF($A10="- Please Select -","-",INDEX(#REF!,MATCH(Search!$A10,#REF!,0),MATCH(Search!G$1,#REF!,0)))</f>
        <v>-</v>
      </c>
      <c r="H10" s="36" t="str">
        <f t="array" ref="H10">IF($A10="- Please Select -","-",INDEX(#REF!,MATCH(Search!$A10,#REF!,0),MATCH(Search!H$1,#REF!,0)))</f>
        <v>-</v>
      </c>
      <c r="I10" s="36" t="str">
        <f t="array" ref="I10">IF($A10="- Please Select -","-",INDEX(#REF!,MATCH(Search!$A10,#REF!,0),MATCH(Search!I$1,#REF!,0)))</f>
        <v>-</v>
      </c>
      <c r="J10" s="36" t="str">
        <f t="array" ref="J10">IF($A10="- Please Select -","-",INDEX(#REF!,MATCH(Search!$A10,#REF!,0),MATCH(Search!J$1,#REF!,0)))</f>
        <v>-</v>
      </c>
      <c r="K10" s="36" t="str">
        <f t="array" ref="K10">IF($A10="- Please Select -","-",INDEX(#REF!,MATCH(Search!$A10,#REF!,0),MATCH(Search!K$1,#REF!,0)))</f>
        <v>-</v>
      </c>
      <c r="L10" s="36" t="str">
        <f t="array" ref="L10">IF($A10="- Please Select -","-",INDEX(#REF!,MATCH(Search!$A10,#REF!,0),MATCH(Search!L$1,#REF!,0)))</f>
        <v>-</v>
      </c>
      <c r="M10" s="36" t="str">
        <f t="array" ref="M10">IF($A10="- Please Select -","-",INDEX(#REF!,MATCH(Search!$A10,#REF!,0),MATCH(Search!M$1,#REF!,0)))</f>
        <v>-</v>
      </c>
      <c r="N10" s="36" t="str">
        <f t="array" ref="N10">IF($A10="- Please Select -","-",INDEX(#REF!,MATCH(Search!$A10,#REF!,0),MATCH(Search!N$1,#REF!,0)))</f>
        <v>-</v>
      </c>
      <c r="O10" s="36" t="str">
        <f t="array" ref="O10">IF($A10="- Please Select -","-",INDEX(#REF!,MATCH(Search!$A10,#REF!,0),MATCH(Search!O$1,#REF!,0)))</f>
        <v>-</v>
      </c>
      <c r="P10" s="36" t="str">
        <f t="array" ref="P10">IF($A10="- Please Select -","-",INDEX(#REF!,MATCH(Search!$A10,#REF!,0),MATCH(Search!P$1,#REF!,0)))</f>
        <v>-</v>
      </c>
      <c r="Q10" s="36" t="str">
        <f t="array" ref="Q10">IF($A10="- Please Select -","-",INDEX(#REF!,MATCH(Search!$A10,#REF!,0),MATCH(Search!Q$1,#REF!,0)))</f>
        <v>-</v>
      </c>
      <c r="R10" s="36" t="str">
        <f t="array" ref="R10">IF($A10="- Please Select -","-",INDEX(#REF!,MATCH(Search!$A10,#REF!,0),MATCH(Search!R$1,#REF!,0)))</f>
        <v>-</v>
      </c>
      <c r="S10" s="36" t="str">
        <f t="array" ref="S10">IF($A10="- Please Select -","-",INDEX(#REF!,MATCH(Search!$A10,#REF!,0),MATCH(Search!S$1,#REF!,0)))</f>
        <v>-</v>
      </c>
      <c r="T10" s="36" t="str">
        <f t="array" ref="T10">IF($A10="- Please Select -","-",INDEX(#REF!,MATCH(Search!$A10,#REF!,0),MATCH(Search!T$1,#REF!,0)))</f>
        <v>-</v>
      </c>
      <c r="U10" s="36" t="str">
        <f t="array" ref="U10">IF($A10="- Please Select -","-",INDEX(#REF!,MATCH(Search!$A10,#REF!,0),MATCH(Search!U$1,#REF!,0)))</f>
        <v>-</v>
      </c>
      <c r="V10" s="36" t="str">
        <f t="array" ref="V10">IF($A10="- Please Select -","-",INDEX(#REF!,MATCH(Search!$A10,#REF!,0),MATCH(Search!V$1,#REF!,0)))</f>
        <v>-</v>
      </c>
      <c r="W10" s="36" t="str">
        <f t="array" ref="W10">IF($A10="- Please Select -","-",INDEX(#REF!,MATCH(Search!$A10,#REF!,0),MATCH(Search!W$1,#REF!,0)))</f>
        <v>-</v>
      </c>
    </row>
    <row r="11" ht="14.25" customHeight="1">
      <c r="A11" s="16" t="s">
        <v>92</v>
      </c>
      <c r="B11" s="32" t="str">
        <f t="array" ref="B11">IF($A11="- Please Select -","-",INDEX(#REF!,MATCH(Search!$A11,#REF!,0),MATCH(Search!B$1,#REF!,0)))</f>
        <v>-</v>
      </c>
      <c r="C11" s="6" t="str">
        <f t="array" ref="C11">IF($A11="- Please Select -","-",INDEX(#REF!,MATCH(Search!$A11,#REF!,0),MATCH(Search!C$1,#REF!,0)))</f>
        <v>-</v>
      </c>
      <c r="D11" s="36" t="str">
        <f t="array" ref="D11">IF($A11="- Please Select -","-",INDEX(#REF!,MATCH(Search!$A11,#REF!,0),MATCH(Search!D$1,#REF!,0)))</f>
        <v>-</v>
      </c>
      <c r="E11" s="36" t="str">
        <f t="array" ref="E11">IF($A11="- Please Select -","-",INDEX(#REF!,MATCH(Search!$A11,#REF!,0),MATCH(Search!E$1,#REF!,0)))</f>
        <v>-</v>
      </c>
      <c r="F11" s="36" t="str">
        <f t="array" ref="F11">IF($A11="- Please Select -","-",INDEX(#REF!,MATCH(Search!$A11,#REF!,0),MATCH(Search!F$1,#REF!,0)))</f>
        <v>-</v>
      </c>
      <c r="G11" s="36" t="str">
        <f t="array" ref="G11">IF($A11="- Please Select -","-",INDEX(#REF!,MATCH(Search!$A11,#REF!,0),MATCH(Search!G$1,#REF!,0)))</f>
        <v>-</v>
      </c>
      <c r="H11" s="36" t="str">
        <f t="array" ref="H11">IF($A11="- Please Select -","-",INDEX(#REF!,MATCH(Search!$A11,#REF!,0),MATCH(Search!H$1,#REF!,0)))</f>
        <v>-</v>
      </c>
      <c r="I11" s="36" t="str">
        <f t="array" ref="I11">IF($A11="- Please Select -","-",INDEX(#REF!,MATCH(Search!$A11,#REF!,0),MATCH(Search!I$1,#REF!,0)))</f>
        <v>-</v>
      </c>
      <c r="J11" s="36" t="str">
        <f t="array" ref="J11">IF($A11="- Please Select -","-",INDEX(#REF!,MATCH(Search!$A11,#REF!,0),MATCH(Search!J$1,#REF!,0)))</f>
        <v>-</v>
      </c>
      <c r="K11" s="36" t="str">
        <f t="array" ref="K11">IF($A11="- Please Select -","-",INDEX(#REF!,MATCH(Search!$A11,#REF!,0),MATCH(Search!K$1,#REF!,0)))</f>
        <v>-</v>
      </c>
      <c r="L11" s="36" t="str">
        <f t="array" ref="L11">IF($A11="- Please Select -","-",INDEX(#REF!,MATCH(Search!$A11,#REF!,0),MATCH(Search!L$1,#REF!,0)))</f>
        <v>-</v>
      </c>
      <c r="M11" s="36" t="str">
        <f t="array" ref="M11">IF($A11="- Please Select -","-",INDEX(#REF!,MATCH(Search!$A11,#REF!,0),MATCH(Search!M$1,#REF!,0)))</f>
        <v>-</v>
      </c>
      <c r="N11" s="36" t="str">
        <f t="array" ref="N11">IF($A11="- Please Select -","-",INDEX(#REF!,MATCH(Search!$A11,#REF!,0),MATCH(Search!N$1,#REF!,0)))</f>
        <v>-</v>
      </c>
      <c r="O11" s="36" t="str">
        <f t="array" ref="O11">IF($A11="- Please Select -","-",INDEX(#REF!,MATCH(Search!$A11,#REF!,0),MATCH(Search!O$1,#REF!,0)))</f>
        <v>-</v>
      </c>
      <c r="P11" s="36" t="str">
        <f t="array" ref="P11">IF($A11="- Please Select -","-",INDEX(#REF!,MATCH(Search!$A11,#REF!,0),MATCH(Search!P$1,#REF!,0)))</f>
        <v>-</v>
      </c>
      <c r="Q11" s="36" t="str">
        <f t="array" ref="Q11">IF($A11="- Please Select -","-",INDEX(#REF!,MATCH(Search!$A11,#REF!,0),MATCH(Search!Q$1,#REF!,0)))</f>
        <v>-</v>
      </c>
      <c r="R11" s="36" t="str">
        <f t="array" ref="R11">IF($A11="- Please Select -","-",INDEX(#REF!,MATCH(Search!$A11,#REF!,0),MATCH(Search!R$1,#REF!,0)))</f>
        <v>-</v>
      </c>
      <c r="S11" s="36" t="str">
        <f t="array" ref="S11">IF($A11="- Please Select -","-",INDEX(#REF!,MATCH(Search!$A11,#REF!,0),MATCH(Search!S$1,#REF!,0)))</f>
        <v>-</v>
      </c>
      <c r="T11" s="36" t="str">
        <f t="array" ref="T11">IF($A11="- Please Select -","-",INDEX(#REF!,MATCH(Search!$A11,#REF!,0),MATCH(Search!T$1,#REF!,0)))</f>
        <v>-</v>
      </c>
      <c r="U11" s="36" t="str">
        <f t="array" ref="U11">IF($A11="- Please Select -","-",INDEX(#REF!,MATCH(Search!$A11,#REF!,0),MATCH(Search!U$1,#REF!,0)))</f>
        <v>-</v>
      </c>
      <c r="V11" s="36" t="str">
        <f t="array" ref="V11">IF($A11="- Please Select -","-",INDEX(#REF!,MATCH(Search!$A11,#REF!,0),MATCH(Search!V$1,#REF!,0)))</f>
        <v>-</v>
      </c>
      <c r="W11" s="36" t="str">
        <f t="array" ref="W11">IF($A11="- Please Select -","-",INDEX(#REF!,MATCH(Search!$A11,#REF!,0),MATCH(Search!W$1,#REF!,0)))</f>
        <v>-</v>
      </c>
    </row>
    <row r="12" ht="14.25" customHeight="1">
      <c r="A12" s="16"/>
    </row>
    <row r="13" ht="14.25" customHeight="1">
      <c r="A13" s="16"/>
    </row>
    <row r="14" ht="14.25" customHeight="1">
      <c r="A14" s="16"/>
    </row>
    <row r="15" ht="14.25" customHeight="1">
      <c r="A15" s="16"/>
    </row>
    <row r="16" ht="14.25" customHeight="1">
      <c r="A16" s="16"/>
    </row>
    <row r="17" ht="14.25" customHeight="1">
      <c r="A17" s="16"/>
    </row>
    <row r="18" ht="14.25" customHeight="1">
      <c r="A18" s="16"/>
    </row>
    <row r="19" ht="14.25" customHeight="1">
      <c r="A19" s="16"/>
    </row>
    <row r="20" ht="14.25" customHeight="1">
      <c r="A20" s="16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C2:C7">
    <cfRule type="cellIs" dxfId="0" priority="1" operator="equal">
      <formula>"-"</formula>
    </cfRule>
  </conditionalFormatting>
  <conditionalFormatting sqref="C2:C7">
    <cfRule type="cellIs" dxfId="1" priority="2" operator="equal">
      <formula>0</formula>
    </cfRule>
  </conditionalFormatting>
  <conditionalFormatting sqref="C2:C7">
    <cfRule type="cellIs" dxfId="2" priority="3" operator="lessThan">
      <formula>0</formula>
    </cfRule>
  </conditionalFormatting>
  <conditionalFormatting sqref="C2:C7">
    <cfRule type="cellIs" dxfId="3" priority="4" operator="greaterThan">
      <formula>0</formula>
    </cfRule>
  </conditionalFormatting>
  <conditionalFormatting sqref="C2:C7">
    <cfRule type="cellIs" dxfId="1" priority="5" operator="equal">
      <formula>0</formula>
    </cfRule>
  </conditionalFormatting>
  <conditionalFormatting sqref="C2:C7">
    <cfRule type="cellIs" dxfId="2" priority="6" operator="lessThan">
      <formula>0</formula>
    </cfRule>
  </conditionalFormatting>
  <conditionalFormatting sqref="C2:C7">
    <cfRule type="cellIs" dxfId="3" priority="7" operator="greaterThan">
      <formula>0</formula>
    </cfRule>
  </conditionalFormatting>
  <conditionalFormatting sqref="C7">
    <cfRule type="cellIs" dxfId="0" priority="8" operator="equal">
      <formula>"-"</formula>
    </cfRule>
  </conditionalFormatting>
  <conditionalFormatting sqref="C7">
    <cfRule type="cellIs" dxfId="1" priority="9" operator="equal">
      <formula>0</formula>
    </cfRule>
  </conditionalFormatting>
  <conditionalFormatting sqref="C7">
    <cfRule type="cellIs" dxfId="2" priority="10" operator="lessThan">
      <formula>0</formula>
    </cfRule>
  </conditionalFormatting>
  <conditionalFormatting sqref="C7">
    <cfRule type="cellIs" dxfId="3" priority="11" operator="greaterThan">
      <formula>0</formula>
    </cfRule>
  </conditionalFormatting>
  <conditionalFormatting sqref="G2:W7">
    <cfRule type="cellIs" dxfId="0" priority="12" operator="equal">
      <formula>"-"</formula>
    </cfRule>
  </conditionalFormatting>
  <conditionalFormatting sqref="G2:W7">
    <cfRule type="cellIs" dxfId="4" priority="13" operator="lessThan">
      <formula>0</formula>
    </cfRule>
  </conditionalFormatting>
  <conditionalFormatting sqref="G2:W7">
    <cfRule type="cellIs" dxfId="5" priority="14" operator="greaterThan">
      <formula>0</formula>
    </cfRule>
  </conditionalFormatting>
  <conditionalFormatting sqref="B2:B7">
    <cfRule type="cellIs" dxfId="0" priority="15" operator="equal">
      <formula>"-"</formula>
    </cfRule>
  </conditionalFormatting>
  <conditionalFormatting sqref="B2:B7">
    <cfRule type="cellIs" dxfId="1" priority="16" operator="equal">
      <formula>0</formula>
    </cfRule>
  </conditionalFormatting>
  <conditionalFormatting sqref="B2:B7">
    <cfRule type="cellIs" dxfId="2" priority="17" operator="lessThan">
      <formula>0</formula>
    </cfRule>
  </conditionalFormatting>
  <conditionalFormatting sqref="B2:B7">
    <cfRule type="cellIs" dxfId="3" priority="18" operator="greaterThan">
      <formula>0</formula>
    </cfRule>
  </conditionalFormatting>
  <conditionalFormatting sqref="B2:B7">
    <cfRule type="cellIs" dxfId="1" priority="19" operator="equal">
      <formula>0</formula>
    </cfRule>
  </conditionalFormatting>
  <conditionalFormatting sqref="B2:B7">
    <cfRule type="cellIs" dxfId="2" priority="20" operator="lessThan">
      <formula>0</formula>
    </cfRule>
  </conditionalFormatting>
  <conditionalFormatting sqref="B2:B7">
    <cfRule type="cellIs" dxfId="3" priority="21" operator="greaterThan">
      <formula>0</formula>
    </cfRule>
  </conditionalFormatting>
  <conditionalFormatting sqref="C8">
    <cfRule type="cellIs" dxfId="0" priority="22" operator="equal">
      <formula>"-"</formula>
    </cfRule>
  </conditionalFormatting>
  <conditionalFormatting sqref="C8">
    <cfRule type="cellIs" dxfId="1" priority="23" operator="equal">
      <formula>0</formula>
    </cfRule>
  </conditionalFormatting>
  <conditionalFormatting sqref="C8">
    <cfRule type="cellIs" dxfId="2" priority="24" operator="lessThan">
      <formula>0</formula>
    </cfRule>
  </conditionalFormatting>
  <conditionalFormatting sqref="C8">
    <cfRule type="cellIs" dxfId="3" priority="25" operator="greaterThan">
      <formula>0</formula>
    </cfRule>
  </conditionalFormatting>
  <conditionalFormatting sqref="C8">
    <cfRule type="cellIs" dxfId="1" priority="26" operator="equal">
      <formula>0</formula>
    </cfRule>
  </conditionalFormatting>
  <conditionalFormatting sqref="C8">
    <cfRule type="cellIs" dxfId="2" priority="27" operator="lessThan">
      <formula>0</formula>
    </cfRule>
  </conditionalFormatting>
  <conditionalFormatting sqref="C8">
    <cfRule type="cellIs" dxfId="3" priority="28" operator="greaterThan">
      <formula>0</formula>
    </cfRule>
  </conditionalFormatting>
  <conditionalFormatting sqref="G8:W8">
    <cfRule type="cellIs" dxfId="0" priority="29" operator="equal">
      <formula>"-"</formula>
    </cfRule>
  </conditionalFormatting>
  <conditionalFormatting sqref="G8:W8">
    <cfRule type="cellIs" dxfId="4" priority="30" operator="lessThan">
      <formula>0</formula>
    </cfRule>
  </conditionalFormatting>
  <conditionalFormatting sqref="G8:W8">
    <cfRule type="cellIs" dxfId="5" priority="31" operator="greaterThan">
      <formula>0</formula>
    </cfRule>
  </conditionalFormatting>
  <conditionalFormatting sqref="B8">
    <cfRule type="cellIs" dxfId="0" priority="32" operator="equal">
      <formula>"-"</formula>
    </cfRule>
  </conditionalFormatting>
  <conditionalFormatting sqref="B8">
    <cfRule type="cellIs" dxfId="1" priority="33" operator="equal">
      <formula>0</formula>
    </cfRule>
  </conditionalFormatting>
  <conditionalFormatting sqref="B8">
    <cfRule type="cellIs" dxfId="2" priority="34" operator="lessThan">
      <formula>0</formula>
    </cfRule>
  </conditionalFormatting>
  <conditionalFormatting sqref="B8">
    <cfRule type="cellIs" dxfId="3" priority="35" operator="greaterThan">
      <formula>0</formula>
    </cfRule>
  </conditionalFormatting>
  <conditionalFormatting sqref="B8">
    <cfRule type="cellIs" dxfId="1" priority="36" operator="equal">
      <formula>0</formula>
    </cfRule>
  </conditionalFormatting>
  <conditionalFormatting sqref="B8">
    <cfRule type="cellIs" dxfId="2" priority="37" operator="lessThan">
      <formula>0</formula>
    </cfRule>
  </conditionalFormatting>
  <conditionalFormatting sqref="B8">
    <cfRule type="cellIs" dxfId="3" priority="38" operator="greaterThan">
      <formula>0</formula>
    </cfRule>
  </conditionalFormatting>
  <conditionalFormatting sqref="C9">
    <cfRule type="cellIs" dxfId="0" priority="39" operator="equal">
      <formula>"-"</formula>
    </cfRule>
  </conditionalFormatting>
  <conditionalFormatting sqref="C9">
    <cfRule type="cellIs" dxfId="1" priority="40" operator="equal">
      <formula>0</formula>
    </cfRule>
  </conditionalFormatting>
  <conditionalFormatting sqref="C9">
    <cfRule type="cellIs" dxfId="2" priority="41" operator="lessThan">
      <formula>0</formula>
    </cfRule>
  </conditionalFormatting>
  <conditionalFormatting sqref="C9">
    <cfRule type="cellIs" dxfId="3" priority="42" operator="greaterThan">
      <formula>0</formula>
    </cfRule>
  </conditionalFormatting>
  <conditionalFormatting sqref="C9">
    <cfRule type="cellIs" dxfId="1" priority="43" operator="equal">
      <formula>0</formula>
    </cfRule>
  </conditionalFormatting>
  <conditionalFormatting sqref="C9">
    <cfRule type="cellIs" dxfId="2" priority="44" operator="lessThan">
      <formula>0</formula>
    </cfRule>
  </conditionalFormatting>
  <conditionalFormatting sqref="C9">
    <cfRule type="cellIs" dxfId="3" priority="45" operator="greaterThan">
      <formula>0</formula>
    </cfRule>
  </conditionalFormatting>
  <conditionalFormatting sqref="G9:W9">
    <cfRule type="cellIs" dxfId="0" priority="46" operator="equal">
      <formula>"-"</formula>
    </cfRule>
  </conditionalFormatting>
  <conditionalFormatting sqref="G9:W9">
    <cfRule type="cellIs" dxfId="4" priority="47" operator="lessThan">
      <formula>0</formula>
    </cfRule>
  </conditionalFormatting>
  <conditionalFormatting sqref="G9:W9">
    <cfRule type="cellIs" dxfId="5" priority="48" operator="greaterThan">
      <formula>0</formula>
    </cfRule>
  </conditionalFormatting>
  <conditionalFormatting sqref="B9">
    <cfRule type="cellIs" dxfId="0" priority="49" operator="equal">
      <formula>"-"</formula>
    </cfRule>
  </conditionalFormatting>
  <conditionalFormatting sqref="B9">
    <cfRule type="cellIs" dxfId="1" priority="50" operator="equal">
      <formula>0</formula>
    </cfRule>
  </conditionalFormatting>
  <conditionalFormatting sqref="B9">
    <cfRule type="cellIs" dxfId="2" priority="51" operator="lessThan">
      <formula>0</formula>
    </cfRule>
  </conditionalFormatting>
  <conditionalFormatting sqref="B9">
    <cfRule type="cellIs" dxfId="3" priority="52" operator="greaterThan">
      <formula>0</formula>
    </cfRule>
  </conditionalFormatting>
  <conditionalFormatting sqref="B9">
    <cfRule type="cellIs" dxfId="1" priority="53" operator="equal">
      <formula>0</formula>
    </cfRule>
  </conditionalFormatting>
  <conditionalFormatting sqref="B9">
    <cfRule type="cellIs" dxfId="2" priority="54" operator="lessThan">
      <formula>0</formula>
    </cfRule>
  </conditionalFormatting>
  <conditionalFormatting sqref="B9">
    <cfRule type="cellIs" dxfId="3" priority="55" operator="greaterThan">
      <formula>0</formula>
    </cfRule>
  </conditionalFormatting>
  <conditionalFormatting sqref="C10">
    <cfRule type="cellIs" dxfId="0" priority="56" operator="equal">
      <formula>"-"</formula>
    </cfRule>
  </conditionalFormatting>
  <conditionalFormatting sqref="C10">
    <cfRule type="cellIs" dxfId="1" priority="57" operator="equal">
      <formula>0</formula>
    </cfRule>
  </conditionalFormatting>
  <conditionalFormatting sqref="C10">
    <cfRule type="cellIs" dxfId="2" priority="58" operator="lessThan">
      <formula>0</formula>
    </cfRule>
  </conditionalFormatting>
  <conditionalFormatting sqref="C10">
    <cfRule type="cellIs" dxfId="3" priority="59" operator="greaterThan">
      <formula>0</formula>
    </cfRule>
  </conditionalFormatting>
  <conditionalFormatting sqref="C10">
    <cfRule type="cellIs" dxfId="1" priority="60" operator="equal">
      <formula>0</formula>
    </cfRule>
  </conditionalFormatting>
  <conditionalFormatting sqref="C10">
    <cfRule type="cellIs" dxfId="2" priority="61" operator="lessThan">
      <formula>0</formula>
    </cfRule>
  </conditionalFormatting>
  <conditionalFormatting sqref="C10">
    <cfRule type="cellIs" dxfId="3" priority="62" operator="greaterThan">
      <formula>0</formula>
    </cfRule>
  </conditionalFormatting>
  <conditionalFormatting sqref="G10:W10">
    <cfRule type="cellIs" dxfId="0" priority="63" operator="equal">
      <formula>"-"</formula>
    </cfRule>
  </conditionalFormatting>
  <conditionalFormatting sqref="G10:W10">
    <cfRule type="cellIs" dxfId="4" priority="64" operator="lessThan">
      <formula>0</formula>
    </cfRule>
  </conditionalFormatting>
  <conditionalFormatting sqref="G10:W10">
    <cfRule type="cellIs" dxfId="5" priority="65" operator="greaterThan">
      <formula>0</formula>
    </cfRule>
  </conditionalFormatting>
  <conditionalFormatting sqref="B10">
    <cfRule type="cellIs" dxfId="0" priority="66" operator="equal">
      <formula>"-"</formula>
    </cfRule>
  </conditionalFormatting>
  <conditionalFormatting sqref="B10">
    <cfRule type="cellIs" dxfId="1" priority="67" operator="equal">
      <formula>0</formula>
    </cfRule>
  </conditionalFormatting>
  <conditionalFormatting sqref="B10">
    <cfRule type="cellIs" dxfId="2" priority="68" operator="lessThan">
      <formula>0</formula>
    </cfRule>
  </conditionalFormatting>
  <conditionalFormatting sqref="B10">
    <cfRule type="cellIs" dxfId="3" priority="69" operator="greaterThan">
      <formula>0</formula>
    </cfRule>
  </conditionalFormatting>
  <conditionalFormatting sqref="B10">
    <cfRule type="cellIs" dxfId="1" priority="70" operator="equal">
      <formula>0</formula>
    </cfRule>
  </conditionalFormatting>
  <conditionalFormatting sqref="B10">
    <cfRule type="cellIs" dxfId="2" priority="71" operator="lessThan">
      <formula>0</formula>
    </cfRule>
  </conditionalFormatting>
  <conditionalFormatting sqref="B10">
    <cfRule type="cellIs" dxfId="3" priority="72" operator="greaterThan">
      <formula>0</formula>
    </cfRule>
  </conditionalFormatting>
  <conditionalFormatting sqref="C11">
    <cfRule type="cellIs" dxfId="0" priority="73" operator="equal">
      <formula>"-"</formula>
    </cfRule>
  </conditionalFormatting>
  <conditionalFormatting sqref="C11">
    <cfRule type="cellIs" dxfId="1" priority="74" operator="equal">
      <formula>0</formula>
    </cfRule>
  </conditionalFormatting>
  <conditionalFormatting sqref="C11">
    <cfRule type="cellIs" dxfId="2" priority="75" operator="lessThan">
      <formula>0</formula>
    </cfRule>
  </conditionalFormatting>
  <conditionalFormatting sqref="C11">
    <cfRule type="cellIs" dxfId="3" priority="76" operator="greaterThan">
      <formula>0</formula>
    </cfRule>
  </conditionalFormatting>
  <conditionalFormatting sqref="C11">
    <cfRule type="cellIs" dxfId="1" priority="77" operator="equal">
      <formula>0</formula>
    </cfRule>
  </conditionalFormatting>
  <conditionalFormatting sqref="C11">
    <cfRule type="cellIs" dxfId="2" priority="78" operator="lessThan">
      <formula>0</formula>
    </cfRule>
  </conditionalFormatting>
  <conditionalFormatting sqref="C11">
    <cfRule type="cellIs" dxfId="3" priority="79" operator="greaterThan">
      <formula>0</formula>
    </cfRule>
  </conditionalFormatting>
  <conditionalFormatting sqref="G11:W11">
    <cfRule type="cellIs" dxfId="0" priority="80" operator="equal">
      <formula>"-"</formula>
    </cfRule>
  </conditionalFormatting>
  <conditionalFormatting sqref="G11:W11">
    <cfRule type="cellIs" dxfId="4" priority="81" operator="lessThan">
      <formula>0</formula>
    </cfRule>
  </conditionalFormatting>
  <conditionalFormatting sqref="G11:W11">
    <cfRule type="cellIs" dxfId="5" priority="82" operator="greaterThan">
      <formula>0</formula>
    </cfRule>
  </conditionalFormatting>
  <conditionalFormatting sqref="B11">
    <cfRule type="cellIs" dxfId="0" priority="83" operator="equal">
      <formula>"-"</formula>
    </cfRule>
  </conditionalFormatting>
  <conditionalFormatting sqref="B11">
    <cfRule type="cellIs" dxfId="1" priority="84" operator="equal">
      <formula>0</formula>
    </cfRule>
  </conditionalFormatting>
  <conditionalFormatting sqref="B11">
    <cfRule type="cellIs" dxfId="2" priority="85" operator="lessThan">
      <formula>0</formula>
    </cfRule>
  </conditionalFormatting>
  <conditionalFormatting sqref="B11">
    <cfRule type="cellIs" dxfId="3" priority="86" operator="greaterThan">
      <formula>0</formula>
    </cfRule>
  </conditionalFormatting>
  <conditionalFormatting sqref="B11">
    <cfRule type="cellIs" dxfId="1" priority="87" operator="equal">
      <formula>0</formula>
    </cfRule>
  </conditionalFormatting>
  <conditionalFormatting sqref="B11">
    <cfRule type="cellIs" dxfId="2" priority="88" operator="lessThan">
      <formula>0</formula>
    </cfRule>
  </conditionalFormatting>
  <conditionalFormatting sqref="B11">
    <cfRule type="cellIs" dxfId="3" priority="89" operator="greaterThan">
      <formula>0</formula>
    </cfRule>
  </conditionalFormatting>
  <dataValidations>
    <dataValidation type="list" allowBlank="1" showErrorMessage="1" sqref="A2:A20">
      <formula1>Dropdown!$B$2:$B$306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8.88"/>
    <col customWidth="1" min="3" max="3" width="23.75"/>
    <col customWidth="1" min="4" max="4" width="16.75"/>
    <col customWidth="1" hidden="1" min="5" max="5" width="16.75"/>
    <col customWidth="1" min="6" max="6" width="2.88"/>
    <col customWidth="1" min="7" max="9" width="2.75"/>
    <col customWidth="1" min="10" max="10" width="3.13"/>
    <col customWidth="1" min="11" max="11" width="3.0"/>
    <col customWidth="1" min="12" max="12" width="2.75"/>
    <col customWidth="1" min="13" max="13" width="3.63"/>
    <col customWidth="1" min="14" max="14" width="2.75"/>
    <col customWidth="1" min="15" max="15" width="4.0"/>
    <col customWidth="1" min="16" max="16" width="4.88"/>
    <col customWidth="1" min="17" max="17" width="4.38"/>
    <col customWidth="1" min="18" max="18" width="8.63"/>
    <col customWidth="1" min="19" max="19" width="5.38"/>
    <col customWidth="1" min="20" max="20" width="2.75"/>
    <col customWidth="1" min="21" max="21" width="3.13"/>
    <col customWidth="1" hidden="1" min="22" max="25" width="7.63"/>
  </cols>
  <sheetData>
    <row r="1" ht="10.5" customHeight="1">
      <c r="A1" s="3"/>
      <c r="B1" s="5"/>
      <c r="C1" s="5"/>
      <c r="D1" s="5"/>
      <c r="E1" s="5"/>
      <c r="F1" s="5"/>
      <c r="G1" s="5"/>
      <c r="H1" s="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1"/>
    </row>
    <row r="2" ht="13.5" customHeight="1">
      <c r="A2" s="18"/>
      <c r="B2" s="20" t="s">
        <v>28</v>
      </c>
      <c r="C2" s="23"/>
      <c r="D2" s="20" t="s">
        <v>43</v>
      </c>
      <c r="E2" s="5"/>
      <c r="F2" s="23"/>
      <c r="G2" s="25"/>
      <c r="H2" s="27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U2" s="31"/>
    </row>
    <row r="3" ht="14.25" customHeight="1">
      <c r="A3" s="18"/>
      <c r="B3" s="33" t="s">
        <v>102</v>
      </c>
      <c r="C3" s="34"/>
      <c r="D3" s="35" t="s">
        <v>115</v>
      </c>
      <c r="E3" s="37"/>
      <c r="F3" s="23"/>
      <c r="G3" s="38"/>
      <c r="H3" s="39" t="str">
        <f>IF(D3="'- Please Select -","",D3)</f>
        <v>Ross, Shane.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31"/>
    </row>
    <row r="4" ht="14.25" customHeight="1">
      <c r="A4" s="18"/>
      <c r="B4" s="23"/>
      <c r="C4" s="23"/>
      <c r="D4" s="42"/>
      <c r="E4" s="23"/>
      <c r="F4" s="23"/>
      <c r="G4" s="38"/>
      <c r="H4" s="43" t="str">
        <f>IFNA(VLOOKUP($D3,SUMMARY!$A:$AD,2,0),"_____________________")</f>
        <v>Independent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31"/>
    </row>
    <row r="5" ht="14.25" customHeight="1">
      <c r="A5" s="18"/>
      <c r="B5" s="44" t="s">
        <v>159</v>
      </c>
      <c r="C5" s="45" t="s">
        <v>164</v>
      </c>
      <c r="D5" s="46" t="s">
        <v>167</v>
      </c>
      <c r="E5" s="47" t="s">
        <v>169</v>
      </c>
      <c r="F5" s="23"/>
      <c r="G5" s="38"/>
      <c r="H5" s="48" t="s">
        <v>175</v>
      </c>
      <c r="I5" s="49"/>
      <c r="J5" s="49"/>
      <c r="K5" s="49"/>
      <c r="L5" s="50">
        <f>IFNA(VLOOKUP($D3,SUMMARY!$A:$AD,6,0)+
VLOOKUP($D3,SUMMARY!$A:$AD,7,0),"_")</f>
        <v>15</v>
      </c>
      <c r="M5" s="48" t="s">
        <v>189</v>
      </c>
      <c r="N5" s="40"/>
      <c r="O5" s="40"/>
      <c r="P5" s="40"/>
      <c r="Q5" s="40"/>
      <c r="R5" s="40"/>
      <c r="S5" s="40"/>
      <c r="T5" s="41"/>
      <c r="U5" s="31"/>
    </row>
    <row r="6" ht="14.25" customHeight="1">
      <c r="A6" s="18"/>
      <c r="B6" s="51" t="str">
        <f t="array" ref="B6">IFNA(INDEX(Dropdown!$B:$B,MATCH(TEMPLATES!$B$3&amp;1,Dropdown!D:D,0)),"")</f>
        <v>Bogue, Lorna.</v>
      </c>
      <c r="C6" s="52" t="str">
        <f>IFNA(VLOOKUP($B6,SUMMARY!$A:$I,2,0),"")</f>
        <v>Green Party</v>
      </c>
      <c r="D6" s="53" t="str">
        <f>IFNA(VLOOKUP($B6,SUMMARY!$A:$I,9,0),"")</f>
        <v>-</v>
      </c>
      <c r="E6" s="54">
        <f>IFNA(VLOOKUP(C6,SUMMARY!B:D,3,0),"")</f>
        <v>0.05714285714</v>
      </c>
      <c r="F6" s="55"/>
      <c r="G6" s="38"/>
      <c r="H6" s="56" t="s">
        <v>215</v>
      </c>
      <c r="I6" s="57"/>
      <c r="J6" s="57"/>
      <c r="K6" s="57"/>
      <c r="L6" s="57"/>
      <c r="M6" s="58"/>
      <c r="N6" s="59">
        <f>IFNA(VLOOKUP($D3,SUMMARY!$A:$AD,6,0),"_")</f>
        <v>9</v>
      </c>
      <c r="O6" s="60"/>
      <c r="P6" s="40"/>
      <c r="Q6" s="40"/>
      <c r="R6" s="40"/>
      <c r="S6" s="40"/>
      <c r="T6" s="41"/>
      <c r="U6" s="31"/>
    </row>
    <row r="7" ht="14.25" customHeight="1">
      <c r="A7" s="18"/>
      <c r="B7" s="61" t="str">
        <f t="array" ref="B7">IFNA(INDEX(Dropdown!$B:$B,MATCH(TEMPLATES!$B$3&amp;2,Dropdown!D:D,0)),"")</f>
        <v>Buttimer, Jerry.</v>
      </c>
      <c r="C7" s="62" t="str">
        <f>IFNA(VLOOKUP($B7,SUMMARY!$A:$I,2,0),"")</f>
        <v>Fine Gael</v>
      </c>
      <c r="D7" s="63">
        <f>IFNA(VLOOKUP($B7,SUMMARY!$A:$I,9,0),"")</f>
        <v>0</v>
      </c>
      <c r="E7" s="64">
        <f>IFNA(VLOOKUP(C7,SUMMARY!B:D,3,0),"")</f>
        <v>0.01425972402</v>
      </c>
      <c r="F7" s="55"/>
      <c r="G7" s="38"/>
      <c r="H7" s="48"/>
      <c r="I7" s="49"/>
      <c r="J7" s="49"/>
      <c r="K7" s="49"/>
      <c r="L7" s="49"/>
      <c r="M7" s="49"/>
      <c r="N7" s="60"/>
      <c r="O7" s="60"/>
      <c r="P7" s="40"/>
      <c r="Q7" s="40"/>
      <c r="R7" s="40"/>
      <c r="S7" s="40"/>
      <c r="T7" s="41"/>
      <c r="U7" s="31"/>
    </row>
    <row r="8" ht="21.0" customHeight="1">
      <c r="A8" s="18"/>
      <c r="B8" s="61" t="str">
        <f t="array" ref="B8">IFNA(INDEX(Dropdown!$B:$B,MATCH(TEMPLATES!$B$3&amp;3,Dropdown!D:D,0)),"")</f>
        <v>Coveney, Simon.</v>
      </c>
      <c r="C8" s="62" t="str">
        <f>IFNA(VLOOKUP($B8,SUMMARY!$A:$I,2,0),"")</f>
        <v>Fine Gael</v>
      </c>
      <c r="D8" s="63">
        <f>IFNA(VLOOKUP($B8,SUMMARY!$A:$I,9,0),"")</f>
        <v>0</v>
      </c>
      <c r="E8" s="64">
        <f>IFNA(VLOOKUP(C8,SUMMARY!B:D,3,0),"")</f>
        <v>0.01425972402</v>
      </c>
      <c r="F8" s="55"/>
      <c r="G8" s="38"/>
      <c r="H8" s="65" t="s">
        <v>272</v>
      </c>
      <c r="I8" s="40"/>
      <c r="J8" s="40"/>
      <c r="K8" s="40"/>
      <c r="L8" s="40"/>
      <c r="M8" s="40"/>
      <c r="N8" s="40"/>
      <c r="O8" s="40"/>
      <c r="P8" s="40"/>
      <c r="Q8" s="66" t="s">
        <v>279</v>
      </c>
      <c r="R8" s="40"/>
      <c r="S8" s="40"/>
      <c r="T8" s="41"/>
      <c r="U8" s="31"/>
    </row>
    <row r="9" ht="14.25" customHeight="1">
      <c r="A9" s="18"/>
      <c r="B9" s="61" t="str">
        <f t="array" ref="B9">IFNA(INDEX(Dropdown!$B:$B,MATCH(TEMPLATES!$B$3&amp;4,Dropdown!D:D,0)),"")</f>
        <v>Fitzgerald, Ed.</v>
      </c>
      <c r="C9" s="62" t="str">
        <f>IFNA(VLOOKUP($B9,SUMMARY!$A:$I,2,0),"")</f>
        <v>People Before Profit</v>
      </c>
      <c r="D9" s="63" t="str">
        <f>IFNA(VLOOKUP($B9,SUMMARY!$A:$I,9,0),"")</f>
        <v>-</v>
      </c>
      <c r="E9" s="64">
        <f>IFNA(VLOOKUP(C9,SUMMARY!B:D,3,0),"")</f>
        <v>0.1875</v>
      </c>
      <c r="F9" s="55"/>
      <c r="G9" s="38"/>
      <c r="H9" s="67" t="str">
        <f>IFNA(VLOOKUP($D3,SUMMARY!$A:$AD,10,0),"_")</f>
        <v>×</v>
      </c>
      <c r="I9" s="67" t="str">
        <f>IFNA(VLOOKUP($D3,SUMMARY!$A:$AD,11,0),"_")</f>
        <v>×</v>
      </c>
      <c r="J9" s="67" t="str">
        <f>IFNA(VLOOKUP($D3,SUMMARY!$A:$AD,12,0),"_")</f>
        <v>Ø</v>
      </c>
      <c r="K9" s="67" t="str">
        <f>IFNA(VLOOKUP($D3,SUMMARY!$A:$AD,13,0),"_")</f>
        <v>×</v>
      </c>
      <c r="L9" s="67" t="str">
        <f>IFNA(VLOOKUP($D3,SUMMARY!$A:$AD,14,0),"_")</f>
        <v>×</v>
      </c>
      <c r="M9" s="67" t="str">
        <f>IFNA(VLOOKUP($D3,SUMMARY!$A:$AD,15,0),"_")</f>
        <v>×</v>
      </c>
      <c r="N9" s="67" t="str">
        <f>IFNA(VLOOKUP($D3,SUMMARY!$A:$AD,16,0),"_")</f>
        <v>×</v>
      </c>
      <c r="O9" s="67"/>
      <c r="P9" s="40"/>
      <c r="Q9" s="68">
        <f>IFNA(VLOOKUP($D3,SUMMARY!A:I,9,0),"_")</f>
        <v>0.6</v>
      </c>
      <c r="R9" s="69"/>
      <c r="S9" s="70"/>
      <c r="T9" s="41"/>
      <c r="U9" s="31"/>
    </row>
    <row r="10" ht="14.25" customHeight="1">
      <c r="A10" s="18"/>
      <c r="B10" s="61" t="str">
        <f t="array" ref="B10">IFNA(INDEX(Dropdown!$B:$B,MATCH(TEMPLATES!$B$3&amp;5,Dropdown!D:D,0)),"")</f>
        <v>Martin, Micheal.</v>
      </c>
      <c r="C10" s="62" t="str">
        <f>IFNA(VLOOKUP($B10,SUMMARY!$A:$I,2,0),"")</f>
        <v>Fianna Fail</v>
      </c>
      <c r="D10" s="63">
        <f>IFNA(VLOOKUP($B10,SUMMARY!$A:$I,9,0),"")</f>
        <v>1</v>
      </c>
      <c r="E10" s="64">
        <f>IFNA(VLOOKUP(C10,SUMMARY!B:D,3,0),"")</f>
        <v>0.3502904352</v>
      </c>
      <c r="F10" s="55"/>
      <c r="G10" s="38"/>
      <c r="H10" s="67" t="str">
        <f>IFNA(VLOOKUP($D3,SUMMARY!$A:$AD,17,0),"_")</f>
        <v>√</v>
      </c>
      <c r="I10" s="67" t="str">
        <f>IFNA(VLOOKUP($D3,SUMMARY!$A:$AD,18,0),"_")</f>
        <v>√</v>
      </c>
      <c r="J10" s="67" t="str">
        <f>IFNA(VLOOKUP($D3,SUMMARY!$A:$AD,19,0),"_")</f>
        <v>Ø</v>
      </c>
      <c r="K10" s="67" t="str">
        <f>IFNA(VLOOKUP($D3,SUMMARY!$A:$AD,20,0),"_")</f>
        <v>√</v>
      </c>
      <c r="L10" s="67" t="str">
        <f>IFNA(VLOOKUP($D3,SUMMARY!$A:$AD,21,0),"_")</f>
        <v>√</v>
      </c>
      <c r="M10" s="67" t="str">
        <f>IFNA(VLOOKUP($D3,SUMMARY!$A:$AD,22,0),"_")</f>
        <v>√</v>
      </c>
      <c r="N10" s="67" t="str">
        <f>IFNA(VLOOKUP($D3,SUMMARY!$A:$AD,23,0),"_")</f>
        <v>Ø</v>
      </c>
      <c r="O10" s="67"/>
      <c r="P10" s="71"/>
      <c r="Q10" s="72"/>
      <c r="S10" s="73"/>
      <c r="T10" s="41"/>
      <c r="U10" s="31"/>
    </row>
    <row r="11" ht="14.25" customHeight="1">
      <c r="A11" s="18"/>
      <c r="B11" s="61" t="str">
        <f t="array" ref="B11">IFNA(INDEX(Dropdown!$B:$B,MATCH(TEMPLATES!$B$3&amp;6,Dropdown!D:D,0)),"")</f>
        <v>McGrath, Michael.</v>
      </c>
      <c r="C11" s="62" t="str">
        <f>IFNA(VLOOKUP($B11,SUMMARY!$A:$I,2,0),"")</f>
        <v>Fianna Fail</v>
      </c>
      <c r="D11" s="63">
        <f>IFNA(VLOOKUP($B11,SUMMARY!$A:$I,9,0),"")</f>
        <v>1</v>
      </c>
      <c r="E11" s="64">
        <f>IFNA(VLOOKUP(C11,SUMMARY!B:D,3,0),"")</f>
        <v>0.3502904352</v>
      </c>
      <c r="F11" s="55"/>
      <c r="G11" s="38"/>
      <c r="H11" s="67" t="str">
        <f>IFNA(VLOOKUP($D3,SUMMARY!$A:$AD,24,0),"_")</f>
        <v>Ø</v>
      </c>
      <c r="I11" s="67" t="str">
        <f>IFNA(VLOOKUP($D3,SUMMARY!$A:$AD,25,0),"_")</f>
        <v>Ø</v>
      </c>
      <c r="J11" s="67" t="str">
        <f>IFNA(VLOOKUP($D3,SUMMARY!$A:$AD,26,0),"_")</f>
        <v>√</v>
      </c>
      <c r="K11" s="67" t="str">
        <f>IFNA(VLOOKUP($D3,SUMMARY!$A:$AD,27,0),"_")</f>
        <v>√</v>
      </c>
      <c r="L11" s="67" t="str">
        <f>IFNA(VLOOKUP($D3,SUMMARY!$A:$AD,28,0),"_")</f>
        <v>√</v>
      </c>
      <c r="M11" s="67" t="str">
        <f>IFNA(VLOOKUP($D3,SUMMARY!$A:$AD,29,0),"_")</f>
        <v>√</v>
      </c>
      <c r="N11" s="67" t="str">
        <f>IFNA(VLOOKUP($D3,SUMMARY!$A:$AD,30,0),"_")</f>
        <v>-</v>
      </c>
      <c r="O11" s="67"/>
      <c r="P11" s="71"/>
      <c r="Q11" s="74"/>
      <c r="R11" s="75"/>
      <c r="S11" s="76"/>
      <c r="T11" s="41"/>
      <c r="U11" s="31"/>
    </row>
    <row r="12" ht="15.75" customHeight="1">
      <c r="A12" s="18"/>
      <c r="B12" s="61" t="str">
        <f t="array" ref="B12">IFNA(INDEX(Dropdown!$B:$B,MATCH(TEMPLATES!$B$3&amp;7,Dropdown!D:D,0)),"")</f>
        <v>O Laoghaire, Donnchadh.</v>
      </c>
      <c r="C12" s="62" t="str">
        <f>IFNA(VLOOKUP($B12,SUMMARY!$A:$I,2,0),"")</f>
        <v>Sinn Fein</v>
      </c>
      <c r="D12" s="63">
        <f>IFNA(VLOOKUP($B12,SUMMARY!$A:$I,9,0),"")</f>
        <v>0.3333333333</v>
      </c>
      <c r="E12" s="64">
        <f>IFNA(VLOOKUP(C12,SUMMARY!B:D,3,0),"")</f>
        <v>0.3109221466</v>
      </c>
      <c r="F12" s="55"/>
      <c r="G12" s="38"/>
      <c r="H12" s="67"/>
      <c r="I12" s="67"/>
      <c r="J12" s="67"/>
      <c r="K12" s="67"/>
      <c r="L12" s="67"/>
      <c r="M12" s="67"/>
      <c r="N12" s="67"/>
      <c r="O12" s="67"/>
      <c r="P12" s="40"/>
      <c r="Q12" s="71"/>
      <c r="R12" s="71"/>
      <c r="S12" s="77"/>
      <c r="T12" s="41"/>
      <c r="U12" s="31"/>
    </row>
    <row r="13" ht="14.25" customHeight="1">
      <c r="A13" s="18"/>
      <c r="B13" s="61" t="str">
        <f t="array" ref="B13">IFNA(INDEX(Dropdown!$B:$B,MATCH(TEMPLATES!$B$3&amp;8,Dropdown!D:D,0)),"")</f>
        <v>O'Dwyer, Patricia.</v>
      </c>
      <c r="C13" s="62" t="str">
        <f>IFNA(VLOOKUP($B13,SUMMARY!$A:$I,2,0),"")</f>
        <v>Social Democrats</v>
      </c>
      <c r="D13" s="63" t="str">
        <f>IFNA(VLOOKUP($B13,SUMMARY!$A:$I,9,0),"")</f>
        <v>-</v>
      </c>
      <c r="E13" s="64">
        <f>IFNA(VLOOKUP(C13,SUMMARY!B:D,3,0),"")</f>
        <v>0.09523809524</v>
      </c>
      <c r="F13" s="55"/>
      <c r="G13" s="38"/>
      <c r="H13" s="78"/>
      <c r="I13" s="40"/>
      <c r="J13" s="40"/>
      <c r="K13" s="40"/>
      <c r="L13" s="40"/>
      <c r="M13" s="40"/>
      <c r="N13" s="40"/>
      <c r="O13" s="40"/>
      <c r="P13" s="40"/>
      <c r="Q13" s="79"/>
      <c r="R13" s="80"/>
      <c r="S13" s="40"/>
      <c r="T13" s="41"/>
      <c r="U13" s="31"/>
    </row>
    <row r="14" ht="14.25" customHeight="1">
      <c r="A14" s="18"/>
      <c r="B14" s="61" t="str">
        <f t="array" ref="B14">IFNA(INDEX(Dropdown!$B:$B,MATCH(TEMPLATES!$B$3&amp;9,Dropdown!D:D,0)),"")</f>
        <v/>
      </c>
      <c r="C14" s="62" t="str">
        <f>IFNA(VLOOKUP($B14,SUMMARY!$A:$I,2,0),"")</f>
        <v/>
      </c>
      <c r="D14" s="63" t="str">
        <f>IFNA(VLOOKUP($B14,SUMMARY!$A:$I,9,0),"")</f>
        <v/>
      </c>
      <c r="E14" s="64" t="str">
        <f>IFNA(VLOOKUP(C14,SUMMARY!B:D,3,0),"")</f>
        <v/>
      </c>
      <c r="F14" s="55"/>
      <c r="G14" s="38"/>
      <c r="H14" s="81" t="s">
        <v>414</v>
      </c>
      <c r="I14" s="40"/>
      <c r="J14" s="40"/>
      <c r="K14" s="40"/>
      <c r="L14" s="40"/>
      <c r="M14" s="40"/>
      <c r="N14" s="40"/>
      <c r="O14" s="40"/>
      <c r="P14" s="40"/>
      <c r="Q14" s="82" t="s">
        <v>420</v>
      </c>
      <c r="R14" s="80" t="s">
        <v>423</v>
      </c>
      <c r="S14" s="40"/>
      <c r="T14" s="41"/>
      <c r="U14" s="31"/>
    </row>
    <row r="15" ht="14.25" customHeight="1">
      <c r="A15" s="18"/>
      <c r="B15" s="61" t="str">
        <f t="array" ref="B15">IFNA(INDEX(Dropdown!$B:$B,MATCH(TEMPLATES!$B$3&amp;10,Dropdown!D:D,0)),"")</f>
        <v/>
      </c>
      <c r="C15" s="62" t="str">
        <f>IFNA(VLOOKUP($B15,SUMMARY!$A:$I,2,0),"")</f>
        <v/>
      </c>
      <c r="D15" s="63" t="str">
        <f>IFNA(VLOOKUP($B15,SUMMARY!$A:$I,9,0),"")</f>
        <v/>
      </c>
      <c r="E15" s="64" t="str">
        <f>IFNA(VLOOKUP(C15,SUMMARY!B:D,3,0),"")</f>
        <v/>
      </c>
      <c r="F15" s="55"/>
      <c r="G15" s="38"/>
      <c r="H15" s="78" t="s">
        <v>433</v>
      </c>
      <c r="I15" s="78"/>
      <c r="J15" s="78"/>
      <c r="K15" s="78"/>
      <c r="L15" s="78" t="s">
        <v>434</v>
      </c>
      <c r="M15" s="78"/>
      <c r="N15" s="40"/>
      <c r="O15" s="40"/>
      <c r="P15" s="78"/>
      <c r="Q15" s="82" t="s">
        <v>437</v>
      </c>
      <c r="R15" s="80" t="s">
        <v>439</v>
      </c>
      <c r="S15" s="40"/>
      <c r="T15" s="41"/>
      <c r="U15" s="31"/>
    </row>
    <row r="16" ht="14.25" customHeight="1">
      <c r="A16" s="18"/>
      <c r="B16" s="61" t="str">
        <f t="array" ref="B16">IFNA(INDEX(Dropdown!$B:$B,MATCH(TEMPLATES!$B$3&amp;11,Dropdown!D:D,0)),"")</f>
        <v/>
      </c>
      <c r="C16" s="62" t="str">
        <f>IFNA(VLOOKUP($B16,SUMMARY!$A:$I,2,0),"")</f>
        <v/>
      </c>
      <c r="D16" s="63" t="str">
        <f>IFNA(VLOOKUP($B16,SUMMARY!$A:$I,9,0),"")</f>
        <v/>
      </c>
      <c r="E16" s="64" t="str">
        <f>IFNA(VLOOKUP(C16,SUMMARY!B:D,3,0),"")</f>
        <v/>
      </c>
      <c r="F16" s="55"/>
      <c r="G16" s="38"/>
      <c r="H16" s="78" t="s">
        <v>450</v>
      </c>
      <c r="I16" s="40"/>
      <c r="J16" s="40"/>
      <c r="K16" s="40"/>
      <c r="L16" s="40"/>
      <c r="M16" s="40"/>
      <c r="N16" s="40"/>
      <c r="O16" s="40"/>
      <c r="P16" s="40"/>
      <c r="Q16" s="82" t="s">
        <v>454</v>
      </c>
      <c r="R16" s="80" t="s">
        <v>455</v>
      </c>
      <c r="S16" s="40"/>
      <c r="T16" s="41"/>
      <c r="U16" s="31"/>
    </row>
    <row r="17" ht="14.25" customHeight="1">
      <c r="A17" s="18"/>
      <c r="B17" s="61" t="str">
        <f t="array" ref="B17">IFNA(INDEX(Dropdown!$B:$B,MATCH(TEMPLATES!$B$3&amp;12,Dropdown!D:D,0)),"")</f>
        <v/>
      </c>
      <c r="C17" s="62" t="str">
        <f>IFNA(VLOOKUP($B17,SUMMARY!$A:$I,2,0),"")</f>
        <v/>
      </c>
      <c r="D17" s="63" t="str">
        <f>IFNA(VLOOKUP($B17,SUMMARY!$A:$I,9,0),"")</f>
        <v/>
      </c>
      <c r="E17" s="64" t="str">
        <f>IFNA(VLOOKUP(C17,SUMMARY!B:D,3,0),"")</f>
        <v/>
      </c>
      <c r="F17" s="55"/>
      <c r="G17" s="38"/>
      <c r="H17" s="78"/>
      <c r="I17" s="40"/>
      <c r="J17" s="40"/>
      <c r="K17" s="40"/>
      <c r="L17" s="40"/>
      <c r="M17" s="40"/>
      <c r="N17" s="40"/>
      <c r="O17" s="40"/>
      <c r="P17" s="40"/>
      <c r="Q17" s="83" t="s">
        <v>464</v>
      </c>
      <c r="R17" s="80" t="s">
        <v>467</v>
      </c>
      <c r="S17" s="40"/>
      <c r="T17" s="41"/>
      <c r="U17" s="31"/>
    </row>
    <row r="18" ht="13.5" customHeight="1">
      <c r="A18" s="18"/>
      <c r="B18" s="84" t="str">
        <f t="array" ref="B18">IFNA(INDEX(Dropdown!$B:$B,MATCH(TEMPLATES!$B$3&amp;13,Dropdown!D:D,0)),"")</f>
        <v/>
      </c>
      <c r="C18" s="85" t="str">
        <f>IFNA(VLOOKUP($B18,SUMMARY!$A:$I,2,0),"")</f>
        <v/>
      </c>
      <c r="D18" s="86" t="str">
        <f>IFNA(VLOOKUP($B18,SUMMARY!$A:$I,9,0),"")</f>
        <v/>
      </c>
      <c r="E18" s="87" t="str">
        <f>IFNA(VLOOKUP(C18,SUMMARY!B:D,3,0),"")</f>
        <v/>
      </c>
      <c r="F18" s="55"/>
      <c r="G18" s="88"/>
      <c r="H18" s="89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31"/>
    </row>
    <row r="19" ht="13.5" customHeight="1">
      <c r="A19" s="18"/>
      <c r="B19" s="23"/>
      <c r="C19" s="23"/>
      <c r="D19" s="23"/>
      <c r="E19" s="23"/>
      <c r="F19" s="23"/>
      <c r="G19" s="23"/>
      <c r="H19" s="55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31"/>
    </row>
    <row r="20" ht="13.5" customHeight="1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/>
    </row>
    <row r="21" ht="13.5" hidden="1" customHeight="1"/>
    <row r="22" ht="13.5" hidden="1" customHeight="1"/>
    <row r="23" ht="13.5" hidden="1" customHeight="1"/>
    <row r="24" ht="13.5" hidden="1" customHeight="1"/>
    <row r="25" ht="13.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  <row r="46" ht="14.25" hidden="1" customHeight="1"/>
    <row r="47" ht="14.25" hidden="1" customHeight="1"/>
    <row r="48" ht="14.25" hidden="1" customHeight="1"/>
    <row r="49" ht="14.25" hidden="1" customHeight="1"/>
    <row r="50" ht="14.25" hidden="1" customHeight="1"/>
    <row r="51" ht="14.25" hidden="1" customHeight="1"/>
    <row r="52" ht="14.25" hidden="1" customHeight="1"/>
    <row r="53" ht="14.25" hidden="1" customHeight="1"/>
    <row r="54" ht="14.25" hidden="1" customHeight="1"/>
    <row r="55" ht="14.25" hidden="1" customHeight="1"/>
    <row r="56" ht="14.25" hidden="1" customHeight="1"/>
    <row r="57" ht="14.25" hidden="1" customHeight="1"/>
    <row r="58" ht="14.25" hidden="1" customHeight="1"/>
    <row r="59" ht="14.25" hidden="1" customHeight="1"/>
    <row r="60" ht="14.25" hidden="1" customHeight="1"/>
    <row r="61" ht="14.25" hidden="1" customHeight="1"/>
    <row r="62" ht="14.25" hidden="1" customHeight="1"/>
    <row r="63" ht="14.25" hidden="1" customHeight="1"/>
    <row r="64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>
      <c r="H77" s="95"/>
    </row>
    <row r="78" ht="14.25" hidden="1" customHeight="1">
      <c r="H78" s="95"/>
    </row>
    <row r="79" ht="14.25" hidden="1" customHeight="1">
      <c r="H79" s="95"/>
    </row>
    <row r="80" ht="14.25" hidden="1" customHeight="1">
      <c r="H80" s="95"/>
    </row>
    <row r="81" ht="14.25" hidden="1" customHeight="1">
      <c r="H81" s="95"/>
    </row>
    <row r="82" ht="14.25" hidden="1" customHeight="1">
      <c r="H82" s="95"/>
    </row>
    <row r="83" ht="14.25" hidden="1" customHeight="1">
      <c r="H83" s="95"/>
    </row>
    <row r="84" ht="14.25" hidden="1" customHeight="1">
      <c r="H84" s="95"/>
    </row>
    <row r="85" ht="14.25" hidden="1" customHeight="1">
      <c r="H85" s="95"/>
    </row>
    <row r="86" ht="14.25" hidden="1" customHeight="1">
      <c r="H86" s="95"/>
    </row>
    <row r="87" ht="14.25" hidden="1" customHeight="1">
      <c r="H87" s="95"/>
    </row>
    <row r="88" ht="14.25" hidden="1" customHeight="1">
      <c r="H88" s="95"/>
    </row>
    <row r="89" ht="14.25" hidden="1" customHeight="1">
      <c r="H89" s="95"/>
    </row>
    <row r="90" ht="14.25" hidden="1" customHeight="1">
      <c r="H90" s="95"/>
    </row>
    <row r="91" ht="14.25" hidden="1" customHeight="1">
      <c r="H91" s="95"/>
    </row>
    <row r="92" ht="14.25" hidden="1" customHeight="1">
      <c r="H92" s="95"/>
    </row>
    <row r="93" ht="14.25" hidden="1" customHeight="1">
      <c r="H93" s="95"/>
    </row>
    <row r="94" ht="14.25" hidden="1" customHeight="1">
      <c r="H94" s="95"/>
    </row>
    <row r="95" ht="14.25" hidden="1" customHeight="1">
      <c r="H95" s="95"/>
    </row>
    <row r="96" ht="14.25" hidden="1" customHeight="1">
      <c r="H96" s="95"/>
    </row>
    <row r="97" ht="14.25" hidden="1" customHeight="1">
      <c r="H97" s="95"/>
    </row>
    <row r="98" ht="14.25" hidden="1" customHeight="1">
      <c r="H98" s="95"/>
    </row>
    <row r="99" ht="14.25" hidden="1" customHeight="1">
      <c r="H99" s="95"/>
    </row>
    <row r="100" ht="14.25" hidden="1" customHeight="1">
      <c r="H100" s="95"/>
    </row>
    <row r="101" ht="14.25" hidden="1" customHeight="1">
      <c r="H101" s="95"/>
    </row>
    <row r="102" ht="14.25" hidden="1" customHeight="1">
      <c r="H102" s="95"/>
    </row>
    <row r="103" ht="14.25" hidden="1" customHeight="1">
      <c r="H103" s="95"/>
    </row>
    <row r="104" ht="14.25" hidden="1" customHeight="1">
      <c r="H104" s="95"/>
    </row>
    <row r="105" ht="14.25" hidden="1" customHeight="1">
      <c r="H105" s="95"/>
    </row>
    <row r="106" ht="14.25" hidden="1" customHeight="1">
      <c r="H106" s="95"/>
    </row>
    <row r="107" ht="14.25" hidden="1" customHeight="1">
      <c r="H107" s="95"/>
    </row>
    <row r="108" ht="14.25" hidden="1" customHeight="1">
      <c r="H108" s="95"/>
    </row>
    <row r="109" ht="14.25" hidden="1" customHeight="1">
      <c r="H109" s="95"/>
    </row>
    <row r="110" ht="14.25" hidden="1" customHeight="1">
      <c r="H110" s="95"/>
    </row>
    <row r="111" ht="14.25" hidden="1" customHeight="1">
      <c r="H111" s="95"/>
    </row>
    <row r="112" ht="14.25" hidden="1" customHeight="1">
      <c r="H112" s="95"/>
    </row>
    <row r="113" ht="14.25" hidden="1" customHeight="1">
      <c r="H113" s="95"/>
    </row>
    <row r="114" ht="14.25" hidden="1" customHeight="1">
      <c r="H114" s="95"/>
    </row>
    <row r="115" ht="14.25" hidden="1" customHeight="1">
      <c r="H115" s="95"/>
    </row>
    <row r="116" ht="14.25" hidden="1" customHeight="1">
      <c r="H116" s="95"/>
    </row>
    <row r="117" ht="14.25" hidden="1" customHeight="1">
      <c r="H117" s="95"/>
    </row>
    <row r="118" ht="14.25" hidden="1" customHeight="1">
      <c r="H118" s="95"/>
    </row>
    <row r="119" ht="14.25" hidden="1" customHeight="1">
      <c r="H119" s="95"/>
    </row>
    <row r="120" ht="14.25" hidden="1" customHeight="1">
      <c r="H120" s="95"/>
    </row>
    <row r="121" ht="14.25" hidden="1" customHeight="1">
      <c r="H121" s="95"/>
    </row>
    <row r="122" ht="14.25" hidden="1" customHeight="1">
      <c r="H122" s="95"/>
    </row>
    <row r="123" ht="14.25" hidden="1" customHeight="1">
      <c r="H123" s="95"/>
    </row>
    <row r="124" ht="14.25" hidden="1" customHeight="1">
      <c r="H124" s="95"/>
    </row>
    <row r="125" ht="14.25" hidden="1" customHeight="1">
      <c r="H125" s="95"/>
    </row>
    <row r="126" ht="14.25" hidden="1" customHeight="1">
      <c r="H126" s="95"/>
    </row>
    <row r="127" ht="14.25" hidden="1" customHeight="1">
      <c r="H127" s="95"/>
    </row>
    <row r="128" ht="14.25" hidden="1" customHeight="1">
      <c r="H128" s="95"/>
    </row>
    <row r="129" ht="14.25" hidden="1" customHeight="1">
      <c r="H129" s="95"/>
    </row>
    <row r="130" ht="14.25" hidden="1" customHeight="1">
      <c r="H130" s="95"/>
    </row>
    <row r="131" ht="14.25" hidden="1" customHeight="1">
      <c r="H131" s="95"/>
    </row>
    <row r="132" ht="14.25" hidden="1" customHeight="1">
      <c r="H132" s="95"/>
    </row>
    <row r="133" ht="14.25" hidden="1" customHeight="1">
      <c r="H133" s="95"/>
    </row>
    <row r="134" ht="14.25" hidden="1" customHeight="1">
      <c r="H134" s="95"/>
    </row>
    <row r="135" ht="14.25" hidden="1" customHeight="1">
      <c r="H135" s="95"/>
    </row>
    <row r="136" ht="14.25" hidden="1" customHeight="1">
      <c r="H136" s="95"/>
    </row>
    <row r="137" ht="14.25" hidden="1" customHeight="1">
      <c r="H137" s="95"/>
    </row>
    <row r="138" ht="14.25" hidden="1" customHeight="1">
      <c r="H138" s="95"/>
    </row>
    <row r="139" ht="14.25" hidden="1" customHeight="1">
      <c r="H139" s="95"/>
    </row>
    <row r="140" ht="14.25" hidden="1" customHeight="1">
      <c r="H140" s="95"/>
    </row>
    <row r="141" ht="14.25" hidden="1" customHeight="1">
      <c r="H141" s="95"/>
    </row>
    <row r="142" ht="14.25" hidden="1" customHeight="1">
      <c r="H142" s="95"/>
    </row>
    <row r="143" ht="14.25" hidden="1" customHeight="1">
      <c r="H143" s="95"/>
    </row>
    <row r="144" ht="14.25" hidden="1" customHeight="1">
      <c r="H144" s="95"/>
    </row>
    <row r="145" ht="14.25" hidden="1" customHeight="1">
      <c r="H145" s="95"/>
    </row>
    <row r="146" ht="14.25" hidden="1" customHeight="1">
      <c r="H146" s="95"/>
    </row>
    <row r="147" ht="14.25" hidden="1" customHeight="1">
      <c r="H147" s="95"/>
    </row>
    <row r="148" ht="14.25" hidden="1" customHeight="1">
      <c r="H148" s="95"/>
    </row>
    <row r="149" ht="14.25" hidden="1" customHeight="1">
      <c r="H149" s="95"/>
    </row>
    <row r="150" ht="14.25" hidden="1" customHeight="1">
      <c r="H150" s="95"/>
    </row>
    <row r="151" ht="14.25" hidden="1" customHeight="1">
      <c r="H151" s="95"/>
    </row>
    <row r="152" ht="14.25" hidden="1" customHeight="1">
      <c r="H152" s="95"/>
    </row>
    <row r="153" ht="14.25" hidden="1" customHeight="1">
      <c r="H153" s="95"/>
    </row>
    <row r="154" ht="14.25" hidden="1" customHeight="1">
      <c r="H154" s="95"/>
    </row>
    <row r="155" ht="14.25" hidden="1" customHeight="1">
      <c r="H155" s="95"/>
    </row>
    <row r="156" ht="14.25" hidden="1" customHeight="1">
      <c r="H156" s="95"/>
    </row>
    <row r="157" ht="14.25" hidden="1" customHeight="1">
      <c r="H157" s="95"/>
    </row>
    <row r="158" ht="14.25" hidden="1" customHeight="1">
      <c r="H158" s="95"/>
    </row>
    <row r="159" ht="14.25" hidden="1" customHeight="1">
      <c r="H159" s="95"/>
    </row>
    <row r="160" ht="14.25" hidden="1" customHeight="1">
      <c r="H160" s="95"/>
    </row>
    <row r="161" ht="14.25" hidden="1" customHeight="1">
      <c r="H161" s="95"/>
    </row>
    <row r="162" ht="14.25" hidden="1" customHeight="1">
      <c r="H162" s="95"/>
    </row>
    <row r="163" ht="14.25" hidden="1" customHeight="1">
      <c r="H163" s="95"/>
    </row>
    <row r="164" ht="14.25" hidden="1" customHeight="1">
      <c r="H164" s="95"/>
    </row>
    <row r="165" ht="14.25" hidden="1" customHeight="1">
      <c r="H165" s="95"/>
    </row>
    <row r="166" ht="14.25" hidden="1" customHeight="1">
      <c r="H166" s="95"/>
    </row>
    <row r="167" ht="14.25" hidden="1" customHeight="1">
      <c r="H167" s="95"/>
    </row>
    <row r="168" ht="14.25" hidden="1" customHeight="1">
      <c r="H168" s="95"/>
    </row>
    <row r="169" ht="14.25" hidden="1" customHeight="1">
      <c r="H169" s="95"/>
    </row>
    <row r="170" ht="14.25" hidden="1" customHeight="1">
      <c r="H170" s="95"/>
    </row>
    <row r="171" ht="14.25" hidden="1" customHeight="1">
      <c r="H171" s="95"/>
    </row>
    <row r="172" ht="14.25" hidden="1" customHeight="1">
      <c r="H172" s="95"/>
    </row>
    <row r="173" ht="14.25" hidden="1" customHeight="1">
      <c r="H173" s="95"/>
    </row>
    <row r="174" ht="14.25" hidden="1" customHeight="1">
      <c r="H174" s="95"/>
    </row>
    <row r="175" ht="14.25" hidden="1" customHeight="1">
      <c r="H175" s="95"/>
    </row>
    <row r="176" ht="14.25" hidden="1" customHeight="1">
      <c r="H176" s="95"/>
    </row>
    <row r="177" ht="14.25" hidden="1" customHeight="1">
      <c r="H177" s="95"/>
    </row>
    <row r="178" ht="14.25" hidden="1" customHeight="1">
      <c r="H178" s="95"/>
    </row>
    <row r="179" ht="14.25" hidden="1" customHeight="1">
      <c r="H179" s="95"/>
    </row>
    <row r="180" ht="14.25" hidden="1" customHeight="1">
      <c r="H180" s="95"/>
    </row>
    <row r="181" ht="14.25" hidden="1" customHeight="1">
      <c r="H181" s="95"/>
    </row>
    <row r="182" ht="14.25" hidden="1" customHeight="1">
      <c r="H182" s="95"/>
    </row>
    <row r="183" ht="14.25" hidden="1" customHeight="1">
      <c r="H183" s="95"/>
    </row>
    <row r="184" ht="14.25" hidden="1" customHeight="1">
      <c r="H184" s="95"/>
    </row>
    <row r="185" ht="14.25" hidden="1" customHeight="1">
      <c r="H185" s="95"/>
    </row>
    <row r="186" ht="14.25" hidden="1" customHeight="1">
      <c r="H186" s="95"/>
    </row>
    <row r="187" ht="14.25" hidden="1" customHeight="1">
      <c r="H187" s="95"/>
    </row>
    <row r="188" ht="14.25" hidden="1" customHeight="1">
      <c r="H188" s="95"/>
    </row>
    <row r="189" ht="14.25" hidden="1" customHeight="1">
      <c r="H189" s="95"/>
    </row>
    <row r="190" ht="14.25" hidden="1" customHeight="1">
      <c r="H190" s="95"/>
    </row>
    <row r="191" ht="14.25" hidden="1" customHeight="1">
      <c r="H191" s="95"/>
    </row>
    <row r="192" ht="14.25" hidden="1" customHeight="1">
      <c r="H192" s="95"/>
    </row>
    <row r="193" ht="14.25" hidden="1" customHeight="1">
      <c r="H193" s="95"/>
    </row>
    <row r="194" ht="14.25" hidden="1" customHeight="1">
      <c r="H194" s="95"/>
    </row>
    <row r="195" ht="14.25" hidden="1" customHeight="1">
      <c r="H195" s="95"/>
    </row>
    <row r="196" ht="14.25" hidden="1" customHeight="1">
      <c r="H196" s="95"/>
    </row>
    <row r="197" ht="14.25" hidden="1" customHeight="1">
      <c r="H197" s="95"/>
    </row>
    <row r="198" ht="14.25" hidden="1" customHeight="1">
      <c r="H198" s="95"/>
    </row>
    <row r="199" ht="14.25" hidden="1" customHeight="1">
      <c r="H199" s="95"/>
    </row>
    <row r="200" ht="14.25" hidden="1" customHeight="1">
      <c r="H200" s="95"/>
    </row>
    <row r="201" ht="14.25" hidden="1" customHeight="1">
      <c r="H201" s="95"/>
    </row>
    <row r="202" ht="14.25" hidden="1" customHeight="1">
      <c r="H202" s="95"/>
    </row>
    <row r="203" ht="14.25" hidden="1" customHeight="1">
      <c r="H203" s="95"/>
    </row>
    <row r="204" ht="14.25" hidden="1" customHeight="1">
      <c r="H204" s="95"/>
    </row>
    <row r="205" ht="14.25" hidden="1" customHeight="1">
      <c r="H205" s="95"/>
    </row>
    <row r="206" ht="14.25" hidden="1" customHeight="1">
      <c r="H206" s="95"/>
    </row>
    <row r="207" ht="14.25" hidden="1" customHeight="1">
      <c r="H207" s="95"/>
    </row>
    <row r="208" ht="14.25" hidden="1" customHeight="1">
      <c r="H208" s="95"/>
    </row>
    <row r="209" ht="14.25" hidden="1" customHeight="1">
      <c r="H209" s="95"/>
    </row>
    <row r="210" ht="14.25" hidden="1" customHeight="1">
      <c r="H210" s="95"/>
    </row>
    <row r="211" ht="14.25" hidden="1" customHeight="1">
      <c r="H211" s="95"/>
    </row>
    <row r="212" ht="14.25" hidden="1" customHeight="1">
      <c r="H212" s="95"/>
    </row>
    <row r="213" ht="14.25" hidden="1" customHeight="1">
      <c r="H213" s="95"/>
    </row>
    <row r="214" ht="14.25" hidden="1" customHeight="1">
      <c r="H214" s="95"/>
    </row>
    <row r="215" ht="14.25" hidden="1" customHeight="1">
      <c r="H215" s="95"/>
    </row>
    <row r="216" ht="14.25" hidden="1" customHeight="1">
      <c r="H216" s="95"/>
    </row>
    <row r="217" ht="14.25" hidden="1" customHeight="1">
      <c r="H217" s="95"/>
    </row>
    <row r="218" ht="14.25" hidden="1" customHeight="1">
      <c r="H218" s="95"/>
    </row>
    <row r="219" ht="14.25" hidden="1" customHeight="1">
      <c r="H219" s="95"/>
    </row>
    <row r="220" ht="14.25" hidden="1" customHeight="1">
      <c r="H220" s="95"/>
    </row>
    <row r="221" ht="14.25" hidden="1" customHeight="1">
      <c r="H221" s="95"/>
    </row>
    <row r="222" ht="14.25" hidden="1" customHeight="1">
      <c r="H222" s="95"/>
    </row>
    <row r="223" ht="14.25" hidden="1" customHeight="1">
      <c r="H223" s="95"/>
    </row>
    <row r="224" ht="14.25" hidden="1" customHeight="1">
      <c r="H224" s="95"/>
    </row>
    <row r="225" ht="14.25" hidden="1" customHeight="1">
      <c r="H225" s="95"/>
    </row>
    <row r="226" ht="14.25" hidden="1" customHeight="1">
      <c r="H226" s="95"/>
    </row>
    <row r="227" ht="14.25" hidden="1" customHeight="1">
      <c r="H227" s="95"/>
    </row>
    <row r="228" ht="14.25" hidden="1" customHeight="1">
      <c r="H228" s="95"/>
    </row>
    <row r="229" ht="14.25" hidden="1" customHeight="1">
      <c r="H229" s="95"/>
    </row>
    <row r="230" ht="14.25" hidden="1" customHeight="1">
      <c r="H230" s="95"/>
    </row>
    <row r="231" ht="14.25" hidden="1" customHeight="1">
      <c r="H231" s="95"/>
    </row>
    <row r="232" ht="14.25" hidden="1" customHeight="1">
      <c r="H232" s="95"/>
    </row>
    <row r="233" ht="14.25" hidden="1" customHeight="1">
      <c r="H233" s="95"/>
    </row>
    <row r="234" ht="14.25" hidden="1" customHeight="1">
      <c r="H234" s="95"/>
    </row>
    <row r="235" ht="14.25" hidden="1" customHeight="1">
      <c r="H235" s="95"/>
    </row>
    <row r="236" ht="14.25" hidden="1" customHeight="1">
      <c r="H236" s="95"/>
    </row>
    <row r="237" ht="14.25" hidden="1" customHeight="1">
      <c r="H237" s="95"/>
    </row>
    <row r="238" ht="14.25" hidden="1" customHeight="1">
      <c r="H238" s="95"/>
    </row>
    <row r="239" ht="14.25" hidden="1" customHeight="1">
      <c r="H239" s="95"/>
    </row>
    <row r="240" ht="14.25" hidden="1" customHeight="1">
      <c r="H240" s="95"/>
    </row>
    <row r="241" ht="14.25" hidden="1" customHeight="1">
      <c r="H241" s="95"/>
    </row>
    <row r="242" ht="14.25" hidden="1" customHeight="1">
      <c r="H242" s="95"/>
    </row>
    <row r="243" ht="14.25" hidden="1" customHeight="1">
      <c r="H243" s="95"/>
    </row>
    <row r="244" ht="14.25" hidden="1" customHeight="1">
      <c r="H244" s="95"/>
    </row>
    <row r="245" ht="14.25" hidden="1" customHeight="1">
      <c r="H245" s="95"/>
    </row>
    <row r="246" ht="14.25" hidden="1" customHeight="1">
      <c r="H246" s="95"/>
    </row>
    <row r="247" ht="14.25" hidden="1" customHeight="1">
      <c r="H247" s="95"/>
    </row>
    <row r="248" ht="14.25" hidden="1" customHeight="1">
      <c r="H248" s="95"/>
    </row>
    <row r="249" ht="14.25" hidden="1" customHeight="1">
      <c r="H249" s="95"/>
    </row>
    <row r="250" ht="14.25" hidden="1" customHeight="1">
      <c r="H250" s="95"/>
    </row>
    <row r="251" ht="14.25" hidden="1" customHeight="1">
      <c r="H251" s="95"/>
    </row>
    <row r="252" ht="14.25" hidden="1" customHeight="1">
      <c r="H252" s="95"/>
    </row>
    <row r="253" ht="14.25" hidden="1" customHeight="1">
      <c r="H253" s="95"/>
    </row>
    <row r="254" ht="14.25" hidden="1" customHeight="1">
      <c r="H254" s="95"/>
    </row>
    <row r="255" ht="14.25" hidden="1" customHeight="1">
      <c r="H255" s="95"/>
    </row>
    <row r="256" ht="14.25" hidden="1" customHeight="1">
      <c r="H256" s="95"/>
    </row>
    <row r="257" ht="14.25" hidden="1" customHeight="1">
      <c r="H257" s="95"/>
    </row>
    <row r="258" ht="14.25" hidden="1" customHeight="1">
      <c r="H258" s="95"/>
    </row>
    <row r="259" ht="14.25" hidden="1" customHeight="1">
      <c r="H259" s="95"/>
    </row>
    <row r="260" ht="14.25" hidden="1" customHeight="1">
      <c r="H260" s="95"/>
    </row>
    <row r="261" ht="14.25" hidden="1" customHeight="1">
      <c r="H261" s="95"/>
    </row>
    <row r="262" ht="14.25" hidden="1" customHeight="1">
      <c r="H262" s="95"/>
    </row>
    <row r="263" ht="14.25" hidden="1" customHeight="1">
      <c r="H263" s="95"/>
    </row>
    <row r="264" ht="14.25" hidden="1" customHeight="1">
      <c r="H264" s="95"/>
    </row>
    <row r="265" ht="14.25" hidden="1" customHeight="1">
      <c r="H265" s="95"/>
    </row>
    <row r="266" ht="14.25" hidden="1" customHeight="1">
      <c r="H266" s="95"/>
    </row>
    <row r="267" ht="14.25" hidden="1" customHeight="1">
      <c r="H267" s="95"/>
    </row>
    <row r="268" ht="14.25" hidden="1" customHeight="1">
      <c r="H268" s="95"/>
    </row>
    <row r="269" ht="14.25" hidden="1" customHeight="1">
      <c r="H269" s="95"/>
    </row>
    <row r="270" ht="14.25" hidden="1" customHeight="1">
      <c r="H270" s="95"/>
    </row>
    <row r="271" ht="14.25" hidden="1" customHeight="1">
      <c r="H271" s="95"/>
    </row>
    <row r="272" ht="14.25" hidden="1" customHeight="1">
      <c r="H272" s="95"/>
    </row>
    <row r="273" ht="14.25" hidden="1" customHeight="1">
      <c r="H273" s="95"/>
    </row>
    <row r="274" ht="14.25" hidden="1" customHeight="1">
      <c r="H274" s="95"/>
    </row>
    <row r="275" ht="14.25" hidden="1" customHeight="1">
      <c r="H275" s="95"/>
    </row>
    <row r="276" ht="14.25" hidden="1" customHeight="1">
      <c r="H276" s="95"/>
    </row>
    <row r="277" ht="14.25" hidden="1" customHeight="1">
      <c r="H277" s="95"/>
    </row>
    <row r="278" ht="14.25" hidden="1" customHeight="1">
      <c r="H278" s="95"/>
    </row>
    <row r="279" ht="14.25" hidden="1" customHeight="1">
      <c r="H279" s="95"/>
    </row>
    <row r="280" ht="14.25" hidden="1" customHeight="1">
      <c r="H280" s="95"/>
    </row>
    <row r="281" ht="14.25" hidden="1" customHeight="1">
      <c r="H281" s="95"/>
    </row>
    <row r="282" ht="14.25" hidden="1" customHeight="1">
      <c r="H282" s="95"/>
    </row>
    <row r="283" ht="14.25" hidden="1" customHeight="1">
      <c r="H283" s="95"/>
    </row>
    <row r="284" ht="14.25" hidden="1" customHeight="1">
      <c r="H284" s="95"/>
    </row>
    <row r="285" ht="14.25" hidden="1" customHeight="1">
      <c r="H285" s="95"/>
    </row>
    <row r="286" ht="14.25" hidden="1" customHeight="1">
      <c r="H286" s="95"/>
    </row>
    <row r="287" ht="14.25" hidden="1" customHeight="1">
      <c r="H287" s="95"/>
    </row>
    <row r="288" ht="14.25" hidden="1" customHeight="1">
      <c r="H288" s="95"/>
    </row>
    <row r="289" ht="14.25" hidden="1" customHeight="1">
      <c r="H289" s="95"/>
    </row>
    <row r="290" ht="14.25" hidden="1" customHeight="1">
      <c r="H290" s="95"/>
    </row>
    <row r="291" ht="14.25" hidden="1" customHeight="1">
      <c r="H291" s="95"/>
    </row>
    <row r="292" ht="14.25" hidden="1" customHeight="1">
      <c r="H292" s="95"/>
    </row>
    <row r="293" ht="14.25" hidden="1" customHeight="1">
      <c r="H293" s="95"/>
    </row>
    <row r="294" ht="14.25" hidden="1" customHeight="1">
      <c r="H294" s="95"/>
    </row>
    <row r="295" ht="14.25" hidden="1" customHeight="1">
      <c r="H295" s="95"/>
    </row>
    <row r="296" ht="14.25" hidden="1" customHeight="1">
      <c r="H296" s="95"/>
    </row>
    <row r="297" ht="14.25" hidden="1" customHeight="1">
      <c r="H297" s="95"/>
    </row>
    <row r="298" ht="14.25" hidden="1" customHeight="1">
      <c r="H298" s="95"/>
    </row>
    <row r="299" ht="14.25" hidden="1" customHeight="1">
      <c r="H299" s="95"/>
    </row>
    <row r="300" ht="14.25" hidden="1" customHeight="1">
      <c r="H300" s="95"/>
    </row>
    <row r="301" ht="14.25" hidden="1" customHeight="1">
      <c r="H301" s="95"/>
    </row>
    <row r="302" ht="14.25" hidden="1" customHeight="1">
      <c r="H302" s="95"/>
    </row>
    <row r="303" ht="14.25" hidden="1" customHeight="1">
      <c r="H303" s="95"/>
    </row>
    <row r="304" ht="14.25" hidden="1" customHeight="1">
      <c r="H304" s="95"/>
    </row>
    <row r="305" ht="14.25" hidden="1" customHeight="1">
      <c r="H305" s="95"/>
    </row>
    <row r="306" ht="14.25" hidden="1" customHeight="1">
      <c r="H306" s="95"/>
    </row>
    <row r="307" ht="14.25" hidden="1" customHeight="1">
      <c r="H307" s="95"/>
    </row>
    <row r="308" ht="14.25" hidden="1" customHeight="1">
      <c r="H308" s="95"/>
    </row>
    <row r="309" ht="14.25" hidden="1" customHeight="1">
      <c r="H309" s="95"/>
    </row>
    <row r="310" ht="14.25" hidden="1" customHeight="1">
      <c r="H310" s="95"/>
    </row>
    <row r="311" ht="14.25" hidden="1" customHeight="1">
      <c r="H311" s="95"/>
    </row>
    <row r="312" ht="14.25" hidden="1" customHeight="1">
      <c r="H312" s="95"/>
    </row>
    <row r="313" ht="14.25" hidden="1" customHeight="1">
      <c r="H313" s="95"/>
    </row>
    <row r="314" ht="14.25" hidden="1" customHeight="1">
      <c r="H314" s="95"/>
    </row>
    <row r="315" ht="14.25" hidden="1" customHeight="1">
      <c r="H315" s="95"/>
    </row>
    <row r="316" ht="14.25" hidden="1" customHeight="1">
      <c r="H316" s="95"/>
    </row>
    <row r="317" ht="14.25" hidden="1" customHeight="1">
      <c r="H317" s="95"/>
    </row>
    <row r="318" ht="14.25" hidden="1" customHeight="1">
      <c r="H318" s="95"/>
    </row>
    <row r="319" ht="14.25" hidden="1" customHeight="1">
      <c r="H319" s="95"/>
    </row>
    <row r="320" ht="14.25" hidden="1" customHeight="1">
      <c r="H320" s="95"/>
    </row>
    <row r="321" ht="14.25" hidden="1" customHeight="1">
      <c r="H321" s="95"/>
    </row>
    <row r="322" ht="14.25" hidden="1" customHeight="1">
      <c r="H322" s="95"/>
    </row>
    <row r="323" ht="14.25" hidden="1" customHeight="1">
      <c r="H323" s="95"/>
    </row>
    <row r="324" ht="14.25" hidden="1" customHeight="1">
      <c r="H324" s="95"/>
    </row>
    <row r="325" ht="14.25" hidden="1" customHeight="1">
      <c r="H325" s="95"/>
    </row>
    <row r="326" ht="14.25" hidden="1" customHeight="1">
      <c r="H326" s="95"/>
    </row>
    <row r="327" ht="14.25" hidden="1" customHeight="1">
      <c r="H327" s="95"/>
    </row>
    <row r="328" ht="14.25" hidden="1" customHeight="1">
      <c r="H328" s="95"/>
    </row>
    <row r="329" ht="14.25" hidden="1" customHeight="1">
      <c r="H329" s="95"/>
    </row>
    <row r="330" ht="14.25" hidden="1" customHeight="1">
      <c r="H330" s="95"/>
    </row>
    <row r="331" ht="14.25" hidden="1" customHeight="1">
      <c r="H331" s="95"/>
    </row>
    <row r="332" ht="14.25" hidden="1" customHeight="1">
      <c r="H332" s="95"/>
    </row>
    <row r="333" ht="14.25" hidden="1" customHeight="1">
      <c r="H333" s="95"/>
    </row>
    <row r="334" ht="14.25" hidden="1" customHeight="1">
      <c r="H334" s="95"/>
    </row>
    <row r="335" ht="14.25" hidden="1" customHeight="1">
      <c r="H335" s="95"/>
    </row>
    <row r="336" ht="14.25" hidden="1" customHeight="1">
      <c r="H336" s="95"/>
    </row>
    <row r="337" ht="14.25" hidden="1" customHeight="1">
      <c r="H337" s="95"/>
    </row>
    <row r="338" ht="14.25" hidden="1" customHeight="1">
      <c r="H338" s="95"/>
    </row>
    <row r="339" ht="14.25" hidden="1" customHeight="1">
      <c r="H339" s="95"/>
    </row>
    <row r="340" ht="14.25" hidden="1" customHeight="1">
      <c r="H340" s="95"/>
    </row>
    <row r="341" ht="14.25" hidden="1" customHeight="1">
      <c r="H341" s="95"/>
    </row>
    <row r="342" ht="14.25" hidden="1" customHeight="1">
      <c r="H342" s="95"/>
    </row>
    <row r="343" ht="14.25" hidden="1" customHeight="1">
      <c r="H343" s="95"/>
    </row>
    <row r="344" ht="14.25" hidden="1" customHeight="1">
      <c r="H344" s="95"/>
    </row>
    <row r="345" ht="14.25" hidden="1" customHeight="1">
      <c r="H345" s="95"/>
    </row>
    <row r="346" ht="14.25" hidden="1" customHeight="1">
      <c r="H346" s="95"/>
    </row>
    <row r="347" ht="14.25" hidden="1" customHeight="1">
      <c r="H347" s="95"/>
    </row>
    <row r="348" ht="14.25" hidden="1" customHeight="1">
      <c r="H348" s="95"/>
    </row>
    <row r="349" ht="14.25" hidden="1" customHeight="1">
      <c r="H349" s="95"/>
    </row>
    <row r="350" ht="14.25" hidden="1" customHeight="1">
      <c r="H350" s="95"/>
    </row>
    <row r="351" ht="14.25" hidden="1" customHeight="1">
      <c r="H351" s="95"/>
    </row>
    <row r="352" ht="14.25" hidden="1" customHeight="1">
      <c r="H352" s="95"/>
    </row>
    <row r="353" ht="14.25" hidden="1" customHeight="1">
      <c r="H353" s="95"/>
    </row>
    <row r="354" ht="14.25" hidden="1" customHeight="1">
      <c r="H354" s="95"/>
    </row>
    <row r="355" ht="14.25" hidden="1" customHeight="1">
      <c r="H355" s="95"/>
    </row>
    <row r="356" ht="14.25" hidden="1" customHeight="1">
      <c r="H356" s="95"/>
    </row>
    <row r="357" ht="14.25" hidden="1" customHeight="1">
      <c r="H357" s="95"/>
    </row>
    <row r="358" ht="14.25" hidden="1" customHeight="1">
      <c r="H358" s="95"/>
    </row>
    <row r="359" ht="14.25" hidden="1" customHeight="1">
      <c r="H359" s="95"/>
    </row>
    <row r="360" ht="14.25" hidden="1" customHeight="1">
      <c r="H360" s="95"/>
    </row>
    <row r="361" ht="14.25" hidden="1" customHeight="1">
      <c r="H361" s="95"/>
    </row>
    <row r="362" ht="14.25" hidden="1" customHeight="1">
      <c r="H362" s="95"/>
    </row>
    <row r="363" ht="14.25" hidden="1" customHeight="1">
      <c r="H363" s="95"/>
    </row>
    <row r="364" ht="14.25" hidden="1" customHeight="1">
      <c r="H364" s="95"/>
    </row>
    <row r="365" ht="14.25" hidden="1" customHeight="1">
      <c r="H365" s="95"/>
    </row>
    <row r="366" ht="14.25" hidden="1" customHeight="1">
      <c r="H366" s="95"/>
    </row>
    <row r="367" ht="14.25" hidden="1" customHeight="1">
      <c r="H367" s="95"/>
    </row>
    <row r="368" ht="14.25" hidden="1" customHeight="1">
      <c r="H368" s="95"/>
    </row>
    <row r="369" ht="14.25" hidden="1" customHeight="1">
      <c r="H369" s="95"/>
    </row>
    <row r="370" ht="14.25" hidden="1" customHeight="1">
      <c r="H370" s="95"/>
    </row>
    <row r="371" ht="14.25" hidden="1" customHeight="1">
      <c r="H371" s="95"/>
    </row>
    <row r="372" ht="14.25" hidden="1" customHeight="1">
      <c r="H372" s="95"/>
    </row>
    <row r="373" ht="14.25" hidden="1" customHeight="1">
      <c r="H373" s="95"/>
    </row>
    <row r="374" ht="14.25" hidden="1" customHeight="1">
      <c r="H374" s="95"/>
    </row>
    <row r="375" ht="14.25" hidden="1" customHeight="1">
      <c r="H375" s="95"/>
    </row>
    <row r="376" ht="14.25" hidden="1" customHeight="1">
      <c r="H376" s="95"/>
    </row>
    <row r="377" ht="14.25" hidden="1" customHeight="1">
      <c r="H377" s="95"/>
    </row>
    <row r="378" ht="14.25" hidden="1" customHeight="1">
      <c r="H378" s="95"/>
    </row>
    <row r="379" ht="14.25" hidden="1" customHeight="1">
      <c r="H379" s="95"/>
    </row>
    <row r="380" ht="14.25" hidden="1" customHeight="1">
      <c r="H380" s="95"/>
    </row>
    <row r="381" ht="14.25" hidden="1" customHeight="1">
      <c r="H381" s="95"/>
    </row>
    <row r="382" ht="14.25" hidden="1" customHeight="1">
      <c r="H382" s="95"/>
    </row>
    <row r="383" ht="14.25" hidden="1" customHeight="1">
      <c r="H383" s="95"/>
    </row>
    <row r="384" ht="14.25" hidden="1" customHeight="1">
      <c r="H384" s="95"/>
    </row>
    <row r="385" ht="14.25" hidden="1" customHeight="1">
      <c r="H385" s="95"/>
    </row>
    <row r="386" ht="14.25" hidden="1" customHeight="1">
      <c r="H386" s="95"/>
    </row>
    <row r="387" ht="14.25" hidden="1" customHeight="1">
      <c r="H387" s="95"/>
    </row>
    <row r="388" ht="14.25" hidden="1" customHeight="1">
      <c r="H388" s="95"/>
    </row>
    <row r="389" ht="14.25" hidden="1" customHeight="1">
      <c r="H389" s="95"/>
    </row>
    <row r="390" ht="14.25" hidden="1" customHeight="1">
      <c r="H390" s="95"/>
    </row>
    <row r="391" ht="14.25" hidden="1" customHeight="1">
      <c r="H391" s="95"/>
    </row>
    <row r="392" ht="14.25" hidden="1" customHeight="1">
      <c r="H392" s="95"/>
    </row>
    <row r="393" ht="14.25" hidden="1" customHeight="1">
      <c r="H393" s="95"/>
    </row>
    <row r="394" ht="14.25" hidden="1" customHeight="1">
      <c r="H394" s="95"/>
    </row>
    <row r="395" ht="14.25" hidden="1" customHeight="1">
      <c r="H395" s="95"/>
    </row>
    <row r="396" ht="14.25" hidden="1" customHeight="1">
      <c r="H396" s="95"/>
    </row>
    <row r="397" ht="14.25" hidden="1" customHeight="1">
      <c r="H397" s="95"/>
    </row>
    <row r="398" ht="14.25" hidden="1" customHeight="1">
      <c r="H398" s="95"/>
    </row>
    <row r="399" ht="14.25" hidden="1" customHeight="1">
      <c r="H399" s="95"/>
    </row>
    <row r="400" ht="14.25" hidden="1" customHeight="1">
      <c r="H400" s="95"/>
    </row>
    <row r="401" ht="14.25" hidden="1" customHeight="1">
      <c r="H401" s="95"/>
    </row>
    <row r="402" ht="14.25" hidden="1" customHeight="1">
      <c r="H402" s="95"/>
    </row>
    <row r="403" ht="14.25" hidden="1" customHeight="1">
      <c r="H403" s="95"/>
    </row>
    <row r="404" ht="14.25" hidden="1" customHeight="1">
      <c r="H404" s="95"/>
    </row>
    <row r="405" ht="14.25" hidden="1" customHeight="1">
      <c r="H405" s="95"/>
    </row>
    <row r="406" ht="14.25" hidden="1" customHeight="1">
      <c r="H406" s="95"/>
    </row>
    <row r="407" ht="14.25" hidden="1" customHeight="1">
      <c r="H407" s="95"/>
    </row>
    <row r="408" ht="14.25" hidden="1" customHeight="1">
      <c r="H408" s="95"/>
    </row>
    <row r="409" ht="14.25" hidden="1" customHeight="1">
      <c r="H409" s="95"/>
    </row>
    <row r="410" ht="14.25" hidden="1" customHeight="1">
      <c r="H410" s="95"/>
    </row>
    <row r="411" ht="14.25" hidden="1" customHeight="1">
      <c r="H411" s="95"/>
    </row>
    <row r="412" ht="14.25" hidden="1" customHeight="1">
      <c r="H412" s="95"/>
    </row>
    <row r="413" ht="14.25" hidden="1" customHeight="1">
      <c r="H413" s="95"/>
    </row>
    <row r="414" ht="14.25" hidden="1" customHeight="1">
      <c r="H414" s="95"/>
    </row>
    <row r="415" ht="14.25" hidden="1" customHeight="1">
      <c r="H415" s="95"/>
    </row>
    <row r="416" ht="14.25" hidden="1" customHeight="1">
      <c r="H416" s="95"/>
    </row>
    <row r="417" ht="14.25" hidden="1" customHeight="1">
      <c r="H417" s="95"/>
    </row>
    <row r="418" ht="14.25" hidden="1" customHeight="1">
      <c r="H418" s="95"/>
    </row>
    <row r="419" ht="14.25" hidden="1" customHeight="1">
      <c r="H419" s="95"/>
    </row>
    <row r="420" ht="14.25" hidden="1" customHeight="1">
      <c r="H420" s="95"/>
    </row>
    <row r="421" ht="14.25" hidden="1" customHeight="1">
      <c r="H421" s="95"/>
    </row>
    <row r="422" ht="14.25" hidden="1" customHeight="1">
      <c r="H422" s="95"/>
    </row>
    <row r="423" ht="14.25" hidden="1" customHeight="1">
      <c r="H423" s="95"/>
    </row>
    <row r="424" ht="14.25" hidden="1" customHeight="1">
      <c r="H424" s="95"/>
    </row>
    <row r="425" ht="14.25" hidden="1" customHeight="1">
      <c r="H425" s="95"/>
    </row>
    <row r="426" ht="14.25" hidden="1" customHeight="1">
      <c r="H426" s="95"/>
    </row>
    <row r="427" ht="14.25" hidden="1" customHeight="1">
      <c r="H427" s="95"/>
    </row>
    <row r="428" ht="14.25" hidden="1" customHeight="1">
      <c r="H428" s="95"/>
    </row>
    <row r="429" ht="14.25" hidden="1" customHeight="1">
      <c r="H429" s="95"/>
    </row>
    <row r="430" ht="14.25" hidden="1" customHeight="1">
      <c r="H430" s="95"/>
    </row>
    <row r="431" ht="14.25" hidden="1" customHeight="1">
      <c r="H431" s="95"/>
    </row>
    <row r="432" ht="14.25" hidden="1" customHeight="1">
      <c r="H432" s="95"/>
    </row>
    <row r="433" ht="14.25" hidden="1" customHeight="1">
      <c r="H433" s="95"/>
    </row>
    <row r="434" ht="14.25" hidden="1" customHeight="1">
      <c r="H434" s="95"/>
    </row>
    <row r="435" ht="14.25" hidden="1" customHeight="1">
      <c r="H435" s="95"/>
    </row>
    <row r="436" ht="14.25" hidden="1" customHeight="1">
      <c r="H436" s="95"/>
    </row>
    <row r="437" ht="14.25" hidden="1" customHeight="1">
      <c r="H437" s="95"/>
    </row>
    <row r="438" ht="14.25" hidden="1" customHeight="1">
      <c r="H438" s="95"/>
    </row>
    <row r="439" ht="14.25" hidden="1" customHeight="1">
      <c r="H439" s="95"/>
    </row>
    <row r="440" ht="14.25" hidden="1" customHeight="1">
      <c r="H440" s="95"/>
    </row>
    <row r="441" ht="14.25" hidden="1" customHeight="1">
      <c r="H441" s="95"/>
    </row>
    <row r="442" ht="14.25" hidden="1" customHeight="1">
      <c r="H442" s="95"/>
    </row>
    <row r="443" ht="14.25" hidden="1" customHeight="1">
      <c r="H443" s="95"/>
    </row>
    <row r="444" ht="14.25" hidden="1" customHeight="1">
      <c r="H444" s="95"/>
    </row>
    <row r="445" ht="14.25" hidden="1" customHeight="1">
      <c r="H445" s="95"/>
    </row>
    <row r="446" ht="14.25" hidden="1" customHeight="1">
      <c r="H446" s="95"/>
    </row>
    <row r="447" ht="14.25" hidden="1" customHeight="1">
      <c r="H447" s="95"/>
    </row>
    <row r="448" ht="14.25" hidden="1" customHeight="1">
      <c r="H448" s="95"/>
    </row>
    <row r="449" ht="14.25" hidden="1" customHeight="1">
      <c r="H449" s="95"/>
    </row>
    <row r="450" ht="14.25" hidden="1" customHeight="1">
      <c r="H450" s="95"/>
    </row>
    <row r="451" ht="14.25" hidden="1" customHeight="1">
      <c r="H451" s="95"/>
    </row>
    <row r="452" ht="14.25" hidden="1" customHeight="1">
      <c r="H452" s="95"/>
    </row>
    <row r="453" ht="14.25" hidden="1" customHeight="1">
      <c r="H453" s="95"/>
    </row>
    <row r="454" ht="14.25" hidden="1" customHeight="1">
      <c r="H454" s="95"/>
    </row>
    <row r="455" ht="14.25" hidden="1" customHeight="1">
      <c r="H455" s="95"/>
    </row>
    <row r="456" ht="14.25" hidden="1" customHeight="1">
      <c r="H456" s="95"/>
    </row>
    <row r="457" ht="14.25" hidden="1" customHeight="1">
      <c r="H457" s="95"/>
    </row>
    <row r="458" ht="14.25" hidden="1" customHeight="1">
      <c r="H458" s="95"/>
    </row>
    <row r="459" ht="14.25" hidden="1" customHeight="1">
      <c r="H459" s="95"/>
    </row>
    <row r="460" ht="14.25" hidden="1" customHeight="1">
      <c r="H460" s="95"/>
    </row>
    <row r="461" ht="14.25" hidden="1" customHeight="1">
      <c r="H461" s="95"/>
    </row>
    <row r="462" ht="14.25" hidden="1" customHeight="1">
      <c r="H462" s="95"/>
    </row>
    <row r="463" ht="14.25" hidden="1" customHeight="1">
      <c r="H463" s="95"/>
    </row>
    <row r="464" ht="14.25" hidden="1" customHeight="1">
      <c r="H464" s="95"/>
    </row>
    <row r="465" ht="14.25" hidden="1" customHeight="1">
      <c r="H465" s="95"/>
    </row>
    <row r="466" ht="14.25" hidden="1" customHeight="1">
      <c r="H466" s="95"/>
    </row>
    <row r="467" ht="14.25" hidden="1" customHeight="1">
      <c r="H467" s="95"/>
    </row>
    <row r="468" ht="14.25" hidden="1" customHeight="1">
      <c r="H468" s="95"/>
    </row>
    <row r="469" ht="14.25" hidden="1" customHeight="1">
      <c r="H469" s="95"/>
    </row>
    <row r="470" ht="14.25" hidden="1" customHeight="1">
      <c r="H470" s="95"/>
    </row>
    <row r="471" ht="14.25" hidden="1" customHeight="1">
      <c r="H471" s="95"/>
    </row>
    <row r="472" ht="14.25" hidden="1" customHeight="1">
      <c r="H472" s="95"/>
    </row>
    <row r="473" ht="14.25" hidden="1" customHeight="1">
      <c r="H473" s="95"/>
    </row>
    <row r="474" ht="14.25" hidden="1" customHeight="1">
      <c r="H474" s="95"/>
    </row>
    <row r="475" ht="14.25" hidden="1" customHeight="1">
      <c r="H475" s="95"/>
    </row>
    <row r="476" ht="14.25" hidden="1" customHeight="1">
      <c r="H476" s="95"/>
    </row>
    <row r="477" ht="14.25" hidden="1" customHeight="1">
      <c r="H477" s="95"/>
    </row>
    <row r="478" ht="14.25" hidden="1" customHeight="1">
      <c r="H478" s="95"/>
    </row>
    <row r="479" ht="14.25" hidden="1" customHeight="1">
      <c r="H479" s="95"/>
    </row>
    <row r="480" ht="14.25" hidden="1" customHeight="1">
      <c r="H480" s="95"/>
    </row>
    <row r="481" ht="14.25" hidden="1" customHeight="1">
      <c r="H481" s="95"/>
    </row>
    <row r="482" ht="14.25" hidden="1" customHeight="1">
      <c r="H482" s="95"/>
    </row>
    <row r="483" ht="14.25" hidden="1" customHeight="1">
      <c r="H483" s="95"/>
    </row>
    <row r="484" ht="14.25" hidden="1" customHeight="1">
      <c r="H484" s="95"/>
    </row>
    <row r="485" ht="14.25" hidden="1" customHeight="1">
      <c r="H485" s="95"/>
    </row>
    <row r="486" ht="14.25" hidden="1" customHeight="1">
      <c r="H486" s="95"/>
    </row>
    <row r="487" ht="14.25" hidden="1" customHeight="1">
      <c r="H487" s="95"/>
    </row>
    <row r="488" ht="14.25" hidden="1" customHeight="1">
      <c r="H488" s="95"/>
    </row>
    <row r="489" ht="14.25" hidden="1" customHeight="1">
      <c r="H489" s="95"/>
    </row>
    <row r="490" ht="14.25" hidden="1" customHeight="1">
      <c r="H490" s="95"/>
    </row>
    <row r="491" ht="14.25" hidden="1" customHeight="1">
      <c r="H491" s="95"/>
    </row>
    <row r="492" ht="14.25" hidden="1" customHeight="1">
      <c r="H492" s="95"/>
    </row>
    <row r="493" ht="14.25" hidden="1" customHeight="1">
      <c r="H493" s="95"/>
    </row>
    <row r="494" ht="14.25" hidden="1" customHeight="1">
      <c r="H494" s="95"/>
    </row>
    <row r="495" ht="14.25" hidden="1" customHeight="1">
      <c r="H495" s="95"/>
    </row>
    <row r="496" ht="14.25" hidden="1" customHeight="1">
      <c r="H496" s="95"/>
    </row>
    <row r="497" ht="14.25" hidden="1" customHeight="1">
      <c r="H497" s="95"/>
    </row>
    <row r="498" ht="14.25" hidden="1" customHeight="1">
      <c r="H498" s="95"/>
    </row>
    <row r="499" ht="14.25" hidden="1" customHeight="1">
      <c r="H499" s="95"/>
    </row>
    <row r="500" ht="14.25" hidden="1" customHeight="1">
      <c r="H500" s="95"/>
    </row>
    <row r="501" ht="14.25" hidden="1" customHeight="1">
      <c r="H501" s="95"/>
    </row>
    <row r="502" ht="14.25" hidden="1" customHeight="1">
      <c r="H502" s="95"/>
    </row>
    <row r="503" ht="14.25" hidden="1" customHeight="1">
      <c r="H503" s="95"/>
    </row>
    <row r="504" ht="14.25" hidden="1" customHeight="1">
      <c r="H504" s="95"/>
    </row>
    <row r="505" ht="14.25" hidden="1" customHeight="1">
      <c r="H505" s="95"/>
    </row>
    <row r="506" ht="14.25" hidden="1" customHeight="1">
      <c r="H506" s="95"/>
    </row>
    <row r="507" ht="14.25" hidden="1" customHeight="1">
      <c r="H507" s="95"/>
    </row>
    <row r="508" ht="14.25" hidden="1" customHeight="1">
      <c r="H508" s="95"/>
    </row>
    <row r="509" ht="14.25" hidden="1" customHeight="1">
      <c r="H509" s="95"/>
    </row>
    <row r="510" ht="14.25" hidden="1" customHeight="1">
      <c r="H510" s="95"/>
    </row>
    <row r="511" ht="14.25" hidden="1" customHeight="1">
      <c r="H511" s="95"/>
    </row>
    <row r="512" ht="14.25" hidden="1" customHeight="1">
      <c r="H512" s="95"/>
    </row>
    <row r="513" ht="14.25" hidden="1" customHeight="1">
      <c r="H513" s="95"/>
    </row>
    <row r="514" ht="14.25" hidden="1" customHeight="1">
      <c r="H514" s="95"/>
    </row>
    <row r="515" ht="14.25" hidden="1" customHeight="1">
      <c r="H515" s="95"/>
    </row>
    <row r="516" ht="14.25" hidden="1" customHeight="1">
      <c r="H516" s="95"/>
    </row>
    <row r="517" ht="14.25" hidden="1" customHeight="1">
      <c r="H517" s="95"/>
    </row>
    <row r="518" ht="14.25" hidden="1" customHeight="1">
      <c r="H518" s="95"/>
    </row>
    <row r="519" ht="14.25" hidden="1" customHeight="1">
      <c r="H519" s="95"/>
    </row>
    <row r="520" ht="14.25" hidden="1" customHeight="1">
      <c r="H520" s="95"/>
    </row>
    <row r="521" ht="14.25" hidden="1" customHeight="1">
      <c r="H521" s="95"/>
    </row>
    <row r="522" ht="14.25" hidden="1" customHeight="1">
      <c r="H522" s="95"/>
    </row>
    <row r="523" ht="14.25" hidden="1" customHeight="1">
      <c r="H523" s="95"/>
    </row>
    <row r="524" ht="14.25" hidden="1" customHeight="1">
      <c r="H524" s="95"/>
    </row>
    <row r="525" ht="14.25" hidden="1" customHeight="1">
      <c r="H525" s="95"/>
    </row>
    <row r="526" ht="14.25" hidden="1" customHeight="1">
      <c r="H526" s="95"/>
    </row>
    <row r="527" ht="14.25" hidden="1" customHeight="1">
      <c r="H527" s="95"/>
    </row>
    <row r="528" ht="14.25" hidden="1" customHeight="1">
      <c r="H528" s="95"/>
    </row>
    <row r="529" ht="14.25" hidden="1" customHeight="1">
      <c r="H529" s="95"/>
    </row>
    <row r="530" ht="14.25" hidden="1" customHeight="1">
      <c r="H530" s="95"/>
    </row>
    <row r="531" ht="14.25" hidden="1" customHeight="1">
      <c r="H531" s="95"/>
    </row>
    <row r="532" ht="14.25" hidden="1" customHeight="1">
      <c r="H532" s="95"/>
    </row>
    <row r="533" ht="14.25" hidden="1" customHeight="1">
      <c r="H533" s="95"/>
    </row>
    <row r="534" ht="14.25" hidden="1" customHeight="1">
      <c r="H534" s="95"/>
    </row>
    <row r="535" ht="14.25" hidden="1" customHeight="1">
      <c r="H535" s="95"/>
    </row>
    <row r="536" ht="14.25" hidden="1" customHeight="1">
      <c r="H536" s="95"/>
    </row>
    <row r="537" ht="14.25" hidden="1" customHeight="1">
      <c r="H537" s="95"/>
    </row>
    <row r="538" ht="14.25" hidden="1" customHeight="1">
      <c r="H538" s="95"/>
    </row>
    <row r="539" ht="14.25" hidden="1" customHeight="1">
      <c r="H539" s="95"/>
    </row>
    <row r="540" ht="14.25" hidden="1" customHeight="1">
      <c r="H540" s="95"/>
    </row>
    <row r="541" ht="14.25" hidden="1" customHeight="1">
      <c r="H541" s="95"/>
    </row>
    <row r="542" ht="14.25" hidden="1" customHeight="1">
      <c r="H542" s="95"/>
    </row>
    <row r="543" ht="14.25" hidden="1" customHeight="1">
      <c r="H543" s="95"/>
    </row>
    <row r="544" ht="14.25" hidden="1" customHeight="1">
      <c r="H544" s="95"/>
    </row>
    <row r="545" ht="14.25" hidden="1" customHeight="1">
      <c r="H545" s="95"/>
    </row>
    <row r="546" ht="14.25" hidden="1" customHeight="1">
      <c r="H546" s="95"/>
    </row>
    <row r="547" ht="14.25" hidden="1" customHeight="1">
      <c r="H547" s="95"/>
    </row>
    <row r="548" ht="14.25" hidden="1" customHeight="1">
      <c r="H548" s="95"/>
    </row>
    <row r="549" ht="14.25" hidden="1" customHeight="1">
      <c r="H549" s="95"/>
    </row>
    <row r="550" ht="14.25" hidden="1" customHeight="1">
      <c r="H550" s="95"/>
    </row>
    <row r="551" ht="14.25" hidden="1" customHeight="1">
      <c r="H551" s="95"/>
    </row>
    <row r="552" ht="14.25" hidden="1" customHeight="1">
      <c r="H552" s="95"/>
    </row>
    <row r="553" ht="14.25" hidden="1" customHeight="1">
      <c r="H553" s="95"/>
    </row>
    <row r="554" ht="14.25" hidden="1" customHeight="1">
      <c r="H554" s="95"/>
    </row>
    <row r="555" ht="14.25" hidden="1" customHeight="1">
      <c r="H555" s="95"/>
    </row>
    <row r="556" ht="14.25" hidden="1" customHeight="1">
      <c r="H556" s="95"/>
    </row>
    <row r="557" ht="14.25" hidden="1" customHeight="1">
      <c r="H557" s="95"/>
    </row>
    <row r="558" ht="14.25" hidden="1" customHeight="1">
      <c r="H558" s="95"/>
    </row>
    <row r="559" ht="14.25" hidden="1" customHeight="1">
      <c r="H559" s="95"/>
    </row>
    <row r="560" ht="14.25" hidden="1" customHeight="1">
      <c r="H560" s="95"/>
    </row>
    <row r="561" ht="14.25" hidden="1" customHeight="1">
      <c r="H561" s="95"/>
    </row>
    <row r="562" ht="14.25" hidden="1" customHeight="1">
      <c r="H562" s="95"/>
    </row>
    <row r="563" ht="14.25" hidden="1" customHeight="1">
      <c r="H563" s="95"/>
    </row>
    <row r="564" ht="14.25" hidden="1" customHeight="1">
      <c r="H564" s="95"/>
    </row>
    <row r="565" ht="14.25" hidden="1" customHeight="1">
      <c r="H565" s="95"/>
    </row>
    <row r="566" ht="14.25" hidden="1" customHeight="1">
      <c r="H566" s="95"/>
    </row>
    <row r="567" ht="14.25" hidden="1" customHeight="1">
      <c r="H567" s="95"/>
    </row>
    <row r="568" ht="14.25" hidden="1" customHeight="1">
      <c r="H568" s="95"/>
    </row>
    <row r="569" ht="14.25" hidden="1" customHeight="1">
      <c r="H569" s="95"/>
    </row>
    <row r="570" ht="14.25" hidden="1" customHeight="1">
      <c r="H570" s="95"/>
    </row>
    <row r="571" ht="14.25" hidden="1" customHeight="1">
      <c r="H571" s="95"/>
    </row>
    <row r="572" ht="14.25" hidden="1" customHeight="1">
      <c r="H572" s="95"/>
    </row>
    <row r="573" ht="14.25" hidden="1" customHeight="1">
      <c r="H573" s="95"/>
    </row>
    <row r="574" ht="14.25" hidden="1" customHeight="1">
      <c r="H574" s="95"/>
    </row>
    <row r="575" ht="14.25" hidden="1" customHeight="1">
      <c r="H575" s="95"/>
    </row>
    <row r="576" ht="14.25" hidden="1" customHeight="1">
      <c r="H576" s="95"/>
    </row>
    <row r="577" ht="14.25" hidden="1" customHeight="1">
      <c r="H577" s="95"/>
    </row>
    <row r="578" ht="14.25" hidden="1" customHeight="1">
      <c r="H578" s="95"/>
    </row>
    <row r="579" ht="14.25" hidden="1" customHeight="1">
      <c r="H579" s="95"/>
    </row>
    <row r="580" ht="14.25" hidden="1" customHeight="1">
      <c r="H580" s="95"/>
    </row>
    <row r="581" ht="14.25" hidden="1" customHeight="1">
      <c r="H581" s="95"/>
    </row>
    <row r="582" ht="14.25" hidden="1" customHeight="1">
      <c r="H582" s="95"/>
    </row>
    <row r="583" ht="14.25" hidden="1" customHeight="1">
      <c r="H583" s="95"/>
    </row>
    <row r="584" ht="14.25" hidden="1" customHeight="1">
      <c r="H584" s="95"/>
    </row>
    <row r="585" ht="14.25" hidden="1" customHeight="1">
      <c r="H585" s="95"/>
    </row>
    <row r="586" ht="14.25" hidden="1" customHeight="1">
      <c r="H586" s="95"/>
    </row>
    <row r="587" ht="14.25" hidden="1" customHeight="1">
      <c r="H587" s="95"/>
    </row>
    <row r="588" ht="14.25" hidden="1" customHeight="1">
      <c r="H588" s="95"/>
    </row>
    <row r="589" ht="14.25" hidden="1" customHeight="1">
      <c r="H589" s="95"/>
    </row>
    <row r="590" ht="14.25" hidden="1" customHeight="1">
      <c r="H590" s="95"/>
    </row>
    <row r="591" ht="14.25" hidden="1" customHeight="1">
      <c r="H591" s="95"/>
    </row>
    <row r="592" ht="14.25" hidden="1" customHeight="1">
      <c r="H592" s="95"/>
    </row>
    <row r="593" ht="14.25" hidden="1" customHeight="1">
      <c r="H593" s="95"/>
    </row>
    <row r="594" ht="14.25" hidden="1" customHeight="1">
      <c r="H594" s="95"/>
    </row>
    <row r="595" ht="14.25" hidden="1" customHeight="1">
      <c r="H595" s="95"/>
    </row>
    <row r="596" ht="14.25" hidden="1" customHeight="1">
      <c r="H596" s="95"/>
    </row>
    <row r="597" ht="14.25" hidden="1" customHeight="1">
      <c r="H597" s="95"/>
    </row>
    <row r="598" ht="14.25" hidden="1" customHeight="1">
      <c r="H598" s="95"/>
    </row>
    <row r="599" ht="14.25" hidden="1" customHeight="1">
      <c r="H599" s="95"/>
    </row>
    <row r="600" ht="14.25" hidden="1" customHeight="1">
      <c r="H600" s="95"/>
    </row>
    <row r="601" ht="14.25" hidden="1" customHeight="1">
      <c r="H601" s="95"/>
    </row>
    <row r="602" ht="14.25" hidden="1" customHeight="1">
      <c r="H602" s="95"/>
    </row>
    <row r="603" ht="14.25" hidden="1" customHeight="1">
      <c r="H603" s="95"/>
    </row>
    <row r="604" ht="14.25" hidden="1" customHeight="1">
      <c r="H604" s="95"/>
    </row>
    <row r="605" ht="14.25" hidden="1" customHeight="1">
      <c r="H605" s="95"/>
    </row>
    <row r="606" ht="14.25" hidden="1" customHeight="1">
      <c r="H606" s="95"/>
    </row>
    <row r="607" ht="14.25" hidden="1" customHeight="1">
      <c r="H607" s="95"/>
    </row>
    <row r="608" ht="14.25" hidden="1" customHeight="1">
      <c r="H608" s="95"/>
    </row>
    <row r="609" ht="14.25" hidden="1" customHeight="1">
      <c r="H609" s="95"/>
    </row>
    <row r="610" ht="14.25" hidden="1" customHeight="1">
      <c r="H610" s="95"/>
    </row>
    <row r="611" ht="14.25" hidden="1" customHeight="1">
      <c r="H611" s="95"/>
    </row>
    <row r="612" ht="14.25" hidden="1" customHeight="1">
      <c r="H612" s="95"/>
    </row>
    <row r="613" ht="14.25" hidden="1" customHeight="1">
      <c r="H613" s="95"/>
    </row>
    <row r="614" ht="14.25" hidden="1" customHeight="1">
      <c r="H614" s="95"/>
    </row>
    <row r="615" ht="14.25" hidden="1" customHeight="1">
      <c r="H615" s="95"/>
    </row>
    <row r="616" ht="14.25" hidden="1" customHeight="1">
      <c r="H616" s="95"/>
    </row>
    <row r="617" ht="14.25" hidden="1" customHeight="1">
      <c r="H617" s="95"/>
    </row>
    <row r="618" ht="14.25" hidden="1" customHeight="1">
      <c r="H618" s="95"/>
    </row>
    <row r="619" ht="14.25" hidden="1" customHeight="1">
      <c r="H619" s="95"/>
    </row>
    <row r="620" ht="14.25" hidden="1" customHeight="1">
      <c r="H620" s="95"/>
    </row>
    <row r="621" ht="14.25" hidden="1" customHeight="1">
      <c r="H621" s="95"/>
    </row>
    <row r="622" ht="14.25" hidden="1" customHeight="1">
      <c r="H622" s="95"/>
    </row>
    <row r="623" ht="14.25" hidden="1" customHeight="1">
      <c r="H623" s="95"/>
    </row>
    <row r="624" ht="14.25" hidden="1" customHeight="1">
      <c r="H624" s="95"/>
    </row>
    <row r="625" ht="14.25" hidden="1" customHeight="1">
      <c r="H625" s="95"/>
    </row>
    <row r="626" ht="14.25" hidden="1" customHeight="1">
      <c r="H626" s="95"/>
    </row>
    <row r="627" ht="14.25" hidden="1" customHeight="1">
      <c r="H627" s="95"/>
    </row>
    <row r="628" ht="14.25" hidden="1" customHeight="1">
      <c r="H628" s="95"/>
    </row>
    <row r="629" ht="14.25" hidden="1" customHeight="1">
      <c r="H629" s="95"/>
    </row>
    <row r="630" ht="14.25" hidden="1" customHeight="1">
      <c r="H630" s="95"/>
    </row>
    <row r="631" ht="14.25" hidden="1" customHeight="1">
      <c r="H631" s="95"/>
    </row>
    <row r="632" ht="14.25" hidden="1" customHeight="1">
      <c r="H632" s="95"/>
    </row>
    <row r="633" ht="14.25" hidden="1" customHeight="1">
      <c r="H633" s="95"/>
    </row>
    <row r="634" ht="14.25" hidden="1" customHeight="1">
      <c r="H634" s="95"/>
    </row>
    <row r="635" ht="14.25" hidden="1" customHeight="1">
      <c r="H635" s="95"/>
    </row>
    <row r="636" ht="14.25" hidden="1" customHeight="1">
      <c r="H636" s="95"/>
    </row>
    <row r="637" ht="14.25" hidden="1" customHeight="1">
      <c r="H637" s="95"/>
    </row>
    <row r="638" ht="14.25" hidden="1" customHeight="1">
      <c r="H638" s="95"/>
    </row>
    <row r="639" ht="14.25" hidden="1" customHeight="1">
      <c r="H639" s="95"/>
    </row>
    <row r="640" ht="14.25" hidden="1" customHeight="1">
      <c r="H640" s="95"/>
    </row>
    <row r="641" ht="14.25" hidden="1" customHeight="1">
      <c r="H641" s="95"/>
    </row>
    <row r="642" ht="14.25" hidden="1" customHeight="1">
      <c r="H642" s="95"/>
    </row>
    <row r="643" ht="14.25" hidden="1" customHeight="1">
      <c r="H643" s="95"/>
    </row>
    <row r="644" ht="14.25" hidden="1" customHeight="1">
      <c r="H644" s="95"/>
    </row>
    <row r="645" ht="14.25" hidden="1" customHeight="1">
      <c r="H645" s="95"/>
    </row>
    <row r="646" ht="14.25" hidden="1" customHeight="1">
      <c r="H646" s="95"/>
    </row>
    <row r="647" ht="14.25" hidden="1" customHeight="1">
      <c r="H647" s="95"/>
    </row>
    <row r="648" ht="14.25" hidden="1" customHeight="1">
      <c r="H648" s="95"/>
    </row>
    <row r="649" ht="14.25" hidden="1" customHeight="1">
      <c r="H649" s="95"/>
    </row>
    <row r="650" ht="14.25" hidden="1" customHeight="1">
      <c r="H650" s="95"/>
    </row>
    <row r="651" ht="14.25" hidden="1" customHeight="1">
      <c r="H651" s="95"/>
    </row>
    <row r="652" ht="14.25" hidden="1" customHeight="1">
      <c r="H652" s="95"/>
    </row>
    <row r="653" ht="14.25" hidden="1" customHeight="1">
      <c r="H653" s="95"/>
    </row>
    <row r="654" ht="14.25" hidden="1" customHeight="1">
      <c r="H654" s="95"/>
    </row>
    <row r="655" ht="14.25" hidden="1" customHeight="1">
      <c r="H655" s="95"/>
    </row>
    <row r="656" ht="14.25" hidden="1" customHeight="1">
      <c r="H656" s="95"/>
    </row>
    <row r="657" ht="14.25" hidden="1" customHeight="1">
      <c r="H657" s="95"/>
    </row>
    <row r="658" ht="14.25" hidden="1" customHeight="1">
      <c r="H658" s="95"/>
    </row>
    <row r="659" ht="14.25" hidden="1" customHeight="1">
      <c r="H659" s="95"/>
    </row>
    <row r="660" ht="14.25" hidden="1" customHeight="1">
      <c r="H660" s="95"/>
    </row>
    <row r="661" ht="14.25" hidden="1" customHeight="1">
      <c r="H661" s="95"/>
    </row>
    <row r="662" ht="14.25" hidden="1" customHeight="1">
      <c r="H662" s="95"/>
    </row>
    <row r="663" ht="14.25" hidden="1" customHeight="1">
      <c r="H663" s="95"/>
    </row>
    <row r="664" ht="14.25" hidden="1" customHeight="1">
      <c r="H664" s="95"/>
    </row>
    <row r="665" ht="14.25" hidden="1" customHeight="1">
      <c r="H665" s="95"/>
    </row>
    <row r="666" ht="14.25" hidden="1" customHeight="1">
      <c r="H666" s="95"/>
    </row>
    <row r="667" ht="14.25" hidden="1" customHeight="1">
      <c r="H667" s="95"/>
    </row>
    <row r="668" ht="14.25" hidden="1" customHeight="1">
      <c r="H668" s="95"/>
    </row>
    <row r="669" ht="14.25" hidden="1" customHeight="1">
      <c r="H669" s="95"/>
    </row>
    <row r="670" ht="14.25" hidden="1" customHeight="1">
      <c r="H670" s="95"/>
    </row>
    <row r="671" ht="14.25" hidden="1" customHeight="1">
      <c r="H671" s="95"/>
    </row>
    <row r="672" ht="14.25" hidden="1" customHeight="1">
      <c r="H672" s="95"/>
    </row>
    <row r="673" ht="14.25" hidden="1" customHeight="1">
      <c r="H673" s="95"/>
    </row>
    <row r="674" ht="14.25" hidden="1" customHeight="1">
      <c r="H674" s="95"/>
    </row>
    <row r="675" ht="14.25" hidden="1" customHeight="1">
      <c r="H675" s="95"/>
    </row>
    <row r="676" ht="14.25" hidden="1" customHeight="1">
      <c r="H676" s="95"/>
    </row>
    <row r="677" ht="14.25" hidden="1" customHeight="1">
      <c r="H677" s="95"/>
    </row>
    <row r="678" ht="14.25" hidden="1" customHeight="1">
      <c r="H678" s="95"/>
    </row>
    <row r="679" ht="14.25" hidden="1" customHeight="1">
      <c r="H679" s="95"/>
    </row>
    <row r="680" ht="14.25" hidden="1" customHeight="1">
      <c r="H680" s="95"/>
    </row>
    <row r="681" ht="14.25" hidden="1" customHeight="1">
      <c r="H681" s="95"/>
    </row>
    <row r="682" ht="14.25" hidden="1" customHeight="1">
      <c r="H682" s="95"/>
    </row>
    <row r="683" ht="14.25" hidden="1" customHeight="1">
      <c r="H683" s="95"/>
    </row>
    <row r="684" ht="14.25" hidden="1" customHeight="1">
      <c r="H684" s="95"/>
    </row>
    <row r="685" ht="14.25" hidden="1" customHeight="1">
      <c r="H685" s="95"/>
    </row>
    <row r="686" ht="14.25" hidden="1" customHeight="1">
      <c r="H686" s="95"/>
    </row>
    <row r="687" ht="14.25" hidden="1" customHeight="1">
      <c r="H687" s="95"/>
    </row>
    <row r="688" ht="14.25" hidden="1" customHeight="1">
      <c r="H688" s="95"/>
    </row>
    <row r="689" ht="14.25" hidden="1" customHeight="1">
      <c r="H689" s="95"/>
    </row>
    <row r="690" ht="14.25" hidden="1" customHeight="1">
      <c r="H690" s="95"/>
    </row>
    <row r="691" ht="14.25" hidden="1" customHeight="1">
      <c r="H691" s="95"/>
    </row>
    <row r="692" ht="14.25" hidden="1" customHeight="1">
      <c r="H692" s="95"/>
    </row>
    <row r="693" ht="14.25" hidden="1" customHeight="1">
      <c r="H693" s="95"/>
    </row>
    <row r="694" ht="14.25" hidden="1" customHeight="1">
      <c r="H694" s="95"/>
    </row>
    <row r="695" ht="14.25" hidden="1" customHeight="1">
      <c r="H695" s="95"/>
    </row>
    <row r="696" ht="14.25" hidden="1" customHeight="1">
      <c r="H696" s="95"/>
    </row>
    <row r="697" ht="14.25" hidden="1" customHeight="1">
      <c r="H697" s="95"/>
    </row>
    <row r="698" ht="14.25" hidden="1" customHeight="1">
      <c r="H698" s="95"/>
    </row>
    <row r="699" ht="14.25" hidden="1" customHeight="1">
      <c r="H699" s="95"/>
    </row>
    <row r="700" ht="14.25" hidden="1" customHeight="1">
      <c r="H700" s="95"/>
    </row>
    <row r="701" ht="14.25" hidden="1" customHeight="1">
      <c r="H701" s="95"/>
    </row>
    <row r="702" ht="14.25" hidden="1" customHeight="1">
      <c r="H702" s="95"/>
    </row>
    <row r="703" ht="14.25" hidden="1" customHeight="1">
      <c r="H703" s="95"/>
    </row>
    <row r="704" ht="14.25" hidden="1" customHeight="1">
      <c r="H704" s="95"/>
    </row>
    <row r="705" ht="14.25" hidden="1" customHeight="1">
      <c r="H705" s="95"/>
    </row>
    <row r="706" ht="14.25" hidden="1" customHeight="1">
      <c r="H706" s="95"/>
    </row>
    <row r="707" ht="14.25" hidden="1" customHeight="1">
      <c r="H707" s="95"/>
    </row>
    <row r="708" ht="14.25" hidden="1" customHeight="1">
      <c r="H708" s="95"/>
    </row>
    <row r="709" ht="14.25" hidden="1" customHeight="1">
      <c r="H709" s="95"/>
    </row>
    <row r="710" ht="14.25" hidden="1" customHeight="1">
      <c r="H710" s="95"/>
    </row>
    <row r="711" ht="14.25" hidden="1" customHeight="1">
      <c r="H711" s="95"/>
    </row>
    <row r="712" ht="14.25" hidden="1" customHeight="1">
      <c r="H712" s="95"/>
    </row>
    <row r="713" ht="14.25" hidden="1" customHeight="1">
      <c r="H713" s="95"/>
    </row>
    <row r="714" ht="14.25" hidden="1" customHeight="1">
      <c r="H714" s="95"/>
    </row>
    <row r="715" ht="14.25" hidden="1" customHeight="1">
      <c r="H715" s="95"/>
    </row>
    <row r="716" ht="14.25" hidden="1" customHeight="1">
      <c r="H716" s="95"/>
    </row>
    <row r="717" ht="14.25" hidden="1" customHeight="1">
      <c r="H717" s="95"/>
    </row>
    <row r="718" ht="14.25" hidden="1" customHeight="1">
      <c r="H718" s="95"/>
    </row>
    <row r="719" ht="14.25" hidden="1" customHeight="1">
      <c r="H719" s="95"/>
    </row>
    <row r="720" ht="14.25" hidden="1" customHeight="1">
      <c r="H720" s="95"/>
    </row>
    <row r="721" ht="14.25" hidden="1" customHeight="1">
      <c r="H721" s="95"/>
    </row>
    <row r="722" ht="14.25" hidden="1" customHeight="1">
      <c r="H722" s="95"/>
    </row>
    <row r="723" ht="14.25" hidden="1" customHeight="1">
      <c r="H723" s="95"/>
    </row>
    <row r="724" ht="14.25" hidden="1" customHeight="1">
      <c r="H724" s="95"/>
    </row>
    <row r="725" ht="14.25" hidden="1" customHeight="1">
      <c r="H725" s="95"/>
    </row>
    <row r="726" ht="14.25" hidden="1" customHeight="1">
      <c r="H726" s="95"/>
    </row>
    <row r="727" ht="14.25" hidden="1" customHeight="1">
      <c r="H727" s="95"/>
    </row>
    <row r="728" ht="14.25" hidden="1" customHeight="1">
      <c r="H728" s="95"/>
    </row>
    <row r="729" ht="14.25" hidden="1" customHeight="1">
      <c r="H729" s="95"/>
    </row>
    <row r="730" ht="14.25" hidden="1" customHeight="1">
      <c r="H730" s="95"/>
    </row>
    <row r="731" ht="14.25" hidden="1" customHeight="1">
      <c r="H731" s="95"/>
    </row>
    <row r="732" ht="14.25" hidden="1" customHeight="1">
      <c r="H732" s="95"/>
    </row>
    <row r="733" ht="14.25" hidden="1" customHeight="1">
      <c r="H733" s="95"/>
    </row>
    <row r="734" ht="14.25" hidden="1" customHeight="1">
      <c r="H734" s="95"/>
    </row>
    <row r="735" ht="14.25" hidden="1" customHeight="1">
      <c r="H735" s="95"/>
    </row>
    <row r="736" ht="14.25" hidden="1" customHeight="1">
      <c r="H736" s="95"/>
    </row>
    <row r="737" ht="14.25" hidden="1" customHeight="1">
      <c r="H737" s="95"/>
    </row>
    <row r="738" ht="14.25" hidden="1" customHeight="1">
      <c r="H738" s="95"/>
    </row>
    <row r="739" ht="14.25" hidden="1" customHeight="1">
      <c r="H739" s="95"/>
    </row>
    <row r="740" ht="14.25" hidden="1" customHeight="1">
      <c r="H740" s="95"/>
    </row>
    <row r="741" ht="14.25" hidden="1" customHeight="1">
      <c r="H741" s="95"/>
    </row>
    <row r="742" ht="14.25" hidden="1" customHeight="1">
      <c r="H742" s="95"/>
    </row>
    <row r="743" ht="14.25" hidden="1" customHeight="1">
      <c r="H743" s="95"/>
    </row>
    <row r="744" ht="14.25" hidden="1" customHeight="1">
      <c r="H744" s="95"/>
    </row>
    <row r="745" ht="14.25" hidden="1" customHeight="1">
      <c r="H745" s="95"/>
    </row>
    <row r="746" ht="14.25" hidden="1" customHeight="1">
      <c r="H746" s="95"/>
    </row>
    <row r="747" ht="14.25" hidden="1" customHeight="1">
      <c r="H747" s="95"/>
    </row>
    <row r="748" ht="14.25" hidden="1" customHeight="1">
      <c r="H748" s="95"/>
    </row>
    <row r="749" ht="14.25" hidden="1" customHeight="1">
      <c r="H749" s="95"/>
    </row>
    <row r="750" ht="14.25" hidden="1" customHeight="1">
      <c r="H750" s="95"/>
    </row>
    <row r="751" ht="14.25" hidden="1" customHeight="1">
      <c r="H751" s="95"/>
    </row>
    <row r="752" ht="14.25" hidden="1" customHeight="1">
      <c r="H752" s="95"/>
    </row>
    <row r="753" ht="14.25" hidden="1" customHeight="1">
      <c r="H753" s="95"/>
    </row>
    <row r="754" ht="14.25" hidden="1" customHeight="1">
      <c r="H754" s="95"/>
    </row>
    <row r="755" ht="14.25" hidden="1" customHeight="1">
      <c r="H755" s="95"/>
    </row>
    <row r="756" ht="14.25" hidden="1" customHeight="1">
      <c r="H756" s="95"/>
    </row>
    <row r="757" ht="14.25" hidden="1" customHeight="1">
      <c r="H757" s="95"/>
    </row>
    <row r="758" ht="14.25" hidden="1" customHeight="1">
      <c r="H758" s="95"/>
    </row>
    <row r="759" ht="14.25" hidden="1" customHeight="1">
      <c r="H759" s="95"/>
    </row>
    <row r="760" ht="14.25" hidden="1" customHeight="1">
      <c r="H760" s="95"/>
    </row>
    <row r="761" ht="14.25" hidden="1" customHeight="1">
      <c r="H761" s="95"/>
    </row>
    <row r="762" ht="14.25" hidden="1" customHeight="1">
      <c r="H762" s="95"/>
    </row>
    <row r="763" ht="14.25" hidden="1" customHeight="1">
      <c r="H763" s="95"/>
    </row>
    <row r="764" ht="14.25" hidden="1" customHeight="1">
      <c r="H764" s="95"/>
    </row>
    <row r="765" ht="14.25" hidden="1" customHeight="1">
      <c r="H765" s="95"/>
    </row>
    <row r="766" ht="14.25" hidden="1" customHeight="1">
      <c r="H766" s="95"/>
    </row>
    <row r="767" ht="14.25" hidden="1" customHeight="1">
      <c r="H767" s="95"/>
    </row>
    <row r="768" ht="14.25" hidden="1" customHeight="1">
      <c r="H768" s="95"/>
    </row>
    <row r="769" ht="14.25" hidden="1" customHeight="1">
      <c r="H769" s="95"/>
    </row>
    <row r="770" ht="14.25" hidden="1" customHeight="1">
      <c r="H770" s="95"/>
    </row>
    <row r="771" ht="14.25" hidden="1" customHeight="1">
      <c r="H771" s="95"/>
    </row>
    <row r="772" ht="14.25" hidden="1" customHeight="1">
      <c r="H772" s="95"/>
    </row>
    <row r="773" ht="14.25" hidden="1" customHeight="1">
      <c r="H773" s="95"/>
    </row>
    <row r="774" ht="14.25" hidden="1" customHeight="1">
      <c r="H774" s="95"/>
    </row>
    <row r="775" ht="14.25" hidden="1" customHeight="1">
      <c r="H775" s="95"/>
    </row>
    <row r="776" ht="14.25" hidden="1" customHeight="1">
      <c r="H776" s="95"/>
    </row>
    <row r="777" ht="14.25" hidden="1" customHeight="1">
      <c r="H777" s="95"/>
    </row>
    <row r="778" ht="14.25" hidden="1" customHeight="1">
      <c r="H778" s="95"/>
    </row>
    <row r="779" ht="14.25" hidden="1" customHeight="1">
      <c r="H779" s="95"/>
    </row>
    <row r="780" ht="14.25" hidden="1" customHeight="1">
      <c r="H780" s="95"/>
    </row>
    <row r="781" ht="14.25" hidden="1" customHeight="1">
      <c r="H781" s="95"/>
    </row>
    <row r="782" ht="14.25" hidden="1" customHeight="1">
      <c r="H782" s="95"/>
    </row>
    <row r="783" ht="14.25" hidden="1" customHeight="1">
      <c r="H783" s="95"/>
    </row>
    <row r="784" ht="14.25" hidden="1" customHeight="1">
      <c r="H784" s="95"/>
    </row>
    <row r="785" ht="14.25" hidden="1" customHeight="1">
      <c r="H785" s="95"/>
    </row>
    <row r="786" ht="14.25" hidden="1" customHeight="1">
      <c r="H786" s="95"/>
    </row>
    <row r="787" ht="14.25" hidden="1" customHeight="1">
      <c r="H787" s="95"/>
    </row>
    <row r="788" ht="14.25" hidden="1" customHeight="1">
      <c r="H788" s="95"/>
    </row>
    <row r="789" ht="14.25" hidden="1" customHeight="1">
      <c r="H789" s="95"/>
    </row>
    <row r="790" ht="14.25" hidden="1" customHeight="1">
      <c r="H790" s="95"/>
    </row>
    <row r="791" ht="14.25" hidden="1" customHeight="1">
      <c r="H791" s="95"/>
    </row>
    <row r="792" ht="14.25" hidden="1" customHeight="1">
      <c r="H792" s="95"/>
    </row>
    <row r="793" ht="14.25" hidden="1" customHeight="1">
      <c r="H793" s="95"/>
    </row>
    <row r="794" ht="14.25" hidden="1" customHeight="1">
      <c r="H794" s="95"/>
    </row>
    <row r="795" ht="14.25" hidden="1" customHeight="1">
      <c r="H795" s="95"/>
    </row>
    <row r="796" ht="14.25" hidden="1" customHeight="1">
      <c r="H796" s="95"/>
    </row>
    <row r="797" ht="14.25" hidden="1" customHeight="1">
      <c r="H797" s="95"/>
    </row>
    <row r="798" ht="14.25" hidden="1" customHeight="1">
      <c r="H798" s="95"/>
    </row>
    <row r="799" ht="14.25" hidden="1" customHeight="1">
      <c r="H799" s="95"/>
    </row>
    <row r="800" ht="14.25" hidden="1" customHeight="1">
      <c r="H800" s="95"/>
    </row>
    <row r="801" ht="14.25" hidden="1" customHeight="1">
      <c r="H801" s="95"/>
    </row>
    <row r="802" ht="14.25" hidden="1" customHeight="1">
      <c r="H802" s="95"/>
    </row>
    <row r="803" ht="14.25" hidden="1" customHeight="1">
      <c r="H803" s="95"/>
    </row>
    <row r="804" ht="14.25" hidden="1" customHeight="1">
      <c r="H804" s="95"/>
    </row>
    <row r="805" ht="14.25" hidden="1" customHeight="1">
      <c r="H805" s="95"/>
    </row>
    <row r="806" ht="14.25" hidden="1" customHeight="1">
      <c r="H806" s="95"/>
    </row>
    <row r="807" ht="14.25" hidden="1" customHeight="1">
      <c r="H807" s="95"/>
    </row>
    <row r="808" ht="14.25" hidden="1" customHeight="1">
      <c r="H808" s="95"/>
    </row>
    <row r="809" ht="14.25" hidden="1" customHeight="1">
      <c r="H809" s="95"/>
    </row>
    <row r="810" ht="14.25" hidden="1" customHeight="1">
      <c r="H810" s="95"/>
    </row>
    <row r="811" ht="14.25" hidden="1" customHeight="1">
      <c r="H811" s="95"/>
    </row>
    <row r="812" ht="14.25" hidden="1" customHeight="1">
      <c r="H812" s="95"/>
    </row>
    <row r="813" ht="14.25" hidden="1" customHeight="1">
      <c r="H813" s="95"/>
    </row>
    <row r="814" ht="14.25" hidden="1" customHeight="1">
      <c r="H814" s="95"/>
    </row>
    <row r="815" ht="14.25" hidden="1" customHeight="1">
      <c r="H815" s="95"/>
    </row>
    <row r="816" ht="14.25" hidden="1" customHeight="1">
      <c r="H816" s="95"/>
    </row>
    <row r="817" ht="14.25" hidden="1" customHeight="1">
      <c r="H817" s="95"/>
    </row>
    <row r="818" ht="14.25" hidden="1" customHeight="1">
      <c r="H818" s="95"/>
    </row>
    <row r="819" ht="14.25" hidden="1" customHeight="1">
      <c r="H819" s="95"/>
    </row>
    <row r="820" ht="14.25" hidden="1" customHeight="1">
      <c r="H820" s="95"/>
    </row>
    <row r="821" ht="14.25" hidden="1" customHeight="1">
      <c r="H821" s="95"/>
    </row>
    <row r="822" ht="14.25" hidden="1" customHeight="1">
      <c r="H822" s="95"/>
    </row>
    <row r="823" ht="14.25" hidden="1" customHeight="1">
      <c r="H823" s="95"/>
    </row>
    <row r="824" ht="14.25" hidden="1" customHeight="1">
      <c r="H824" s="95"/>
    </row>
    <row r="825" ht="14.25" hidden="1" customHeight="1">
      <c r="H825" s="95"/>
    </row>
    <row r="826" ht="14.25" hidden="1" customHeight="1">
      <c r="H826" s="95"/>
    </row>
    <row r="827" ht="14.25" hidden="1" customHeight="1">
      <c r="H827" s="95"/>
    </row>
    <row r="828" ht="14.25" hidden="1" customHeight="1">
      <c r="H828" s="95"/>
    </row>
    <row r="829" ht="14.25" hidden="1" customHeight="1">
      <c r="H829" s="95"/>
    </row>
    <row r="830" ht="14.25" hidden="1" customHeight="1">
      <c r="H830" s="95"/>
    </row>
    <row r="831" ht="14.25" hidden="1" customHeight="1">
      <c r="H831" s="95"/>
    </row>
    <row r="832" ht="14.25" hidden="1" customHeight="1">
      <c r="H832" s="95"/>
    </row>
    <row r="833" ht="14.25" hidden="1" customHeight="1">
      <c r="H833" s="95"/>
    </row>
    <row r="834" ht="14.25" hidden="1" customHeight="1">
      <c r="H834" s="95"/>
    </row>
    <row r="835" ht="14.25" hidden="1" customHeight="1">
      <c r="H835" s="95"/>
    </row>
    <row r="836" ht="14.25" hidden="1" customHeight="1">
      <c r="H836" s="95"/>
    </row>
    <row r="837" ht="14.25" hidden="1" customHeight="1">
      <c r="H837" s="95"/>
    </row>
    <row r="838" ht="14.25" hidden="1" customHeight="1">
      <c r="H838" s="95"/>
    </row>
    <row r="839" ht="14.25" hidden="1" customHeight="1">
      <c r="H839" s="95"/>
    </row>
    <row r="840" ht="14.25" hidden="1" customHeight="1">
      <c r="H840" s="95"/>
    </row>
    <row r="841" ht="14.25" hidden="1" customHeight="1">
      <c r="H841" s="95"/>
    </row>
    <row r="842" ht="14.25" hidden="1" customHeight="1">
      <c r="H842" s="95"/>
    </row>
    <row r="843" ht="14.25" hidden="1" customHeight="1">
      <c r="H843" s="95"/>
    </row>
    <row r="844" ht="14.25" hidden="1" customHeight="1">
      <c r="H844" s="95"/>
    </row>
    <row r="845" ht="14.25" hidden="1" customHeight="1">
      <c r="H845" s="95"/>
    </row>
    <row r="846" ht="14.25" hidden="1" customHeight="1">
      <c r="H846" s="95"/>
    </row>
    <row r="847" ht="14.25" hidden="1" customHeight="1">
      <c r="H847" s="95"/>
    </row>
    <row r="848" ht="14.25" hidden="1" customHeight="1">
      <c r="H848" s="95"/>
    </row>
    <row r="849" ht="14.25" hidden="1" customHeight="1">
      <c r="H849" s="95"/>
    </row>
    <row r="850" ht="14.25" hidden="1" customHeight="1">
      <c r="H850" s="95"/>
    </row>
    <row r="851" ht="14.25" hidden="1" customHeight="1">
      <c r="H851" s="95"/>
    </row>
    <row r="852" ht="14.25" hidden="1" customHeight="1">
      <c r="H852" s="95"/>
    </row>
    <row r="853" ht="14.25" hidden="1" customHeight="1">
      <c r="H853" s="95"/>
    </row>
    <row r="854" ht="14.25" hidden="1" customHeight="1">
      <c r="H854" s="95"/>
    </row>
    <row r="855" ht="14.25" hidden="1" customHeight="1">
      <c r="H855" s="95"/>
    </row>
    <row r="856" ht="14.25" hidden="1" customHeight="1">
      <c r="H856" s="95"/>
    </row>
    <row r="857" ht="14.25" hidden="1" customHeight="1">
      <c r="H857" s="95"/>
    </row>
    <row r="858" ht="14.25" hidden="1" customHeight="1">
      <c r="H858" s="95"/>
    </row>
    <row r="859" ht="14.25" hidden="1" customHeight="1">
      <c r="H859" s="95"/>
    </row>
    <row r="860" ht="14.25" hidden="1" customHeight="1">
      <c r="H860" s="95"/>
    </row>
    <row r="861" ht="14.25" hidden="1" customHeight="1">
      <c r="H861" s="95"/>
    </row>
    <row r="862" ht="14.25" hidden="1" customHeight="1">
      <c r="H862" s="95"/>
    </row>
    <row r="863" ht="14.25" hidden="1" customHeight="1">
      <c r="H863" s="95"/>
    </row>
    <row r="864" ht="14.25" hidden="1" customHeight="1">
      <c r="H864" s="95"/>
    </row>
    <row r="865" ht="14.25" hidden="1" customHeight="1">
      <c r="H865" s="95"/>
    </row>
    <row r="866" ht="14.25" hidden="1" customHeight="1">
      <c r="H866" s="95"/>
    </row>
    <row r="867" ht="14.25" hidden="1" customHeight="1">
      <c r="H867" s="95"/>
    </row>
    <row r="868" ht="14.25" hidden="1" customHeight="1">
      <c r="H868" s="95"/>
    </row>
    <row r="869" ht="14.25" hidden="1" customHeight="1">
      <c r="H869" s="95"/>
    </row>
    <row r="870" ht="14.25" hidden="1" customHeight="1">
      <c r="H870" s="95"/>
    </row>
    <row r="871" ht="14.25" hidden="1" customHeight="1">
      <c r="H871" s="95"/>
    </row>
    <row r="872" ht="14.25" hidden="1" customHeight="1">
      <c r="H872" s="95"/>
    </row>
    <row r="873" ht="14.25" hidden="1" customHeight="1">
      <c r="H873" s="95"/>
    </row>
    <row r="874" ht="14.25" hidden="1" customHeight="1">
      <c r="H874" s="95"/>
    </row>
    <row r="875" ht="14.25" hidden="1" customHeight="1">
      <c r="H875" s="95"/>
    </row>
    <row r="876" ht="14.25" hidden="1" customHeight="1">
      <c r="H876" s="95"/>
    </row>
    <row r="877" ht="14.25" hidden="1" customHeight="1">
      <c r="H877" s="95"/>
    </row>
    <row r="878" ht="14.25" hidden="1" customHeight="1">
      <c r="H878" s="95"/>
    </row>
    <row r="879" ht="14.25" hidden="1" customHeight="1">
      <c r="H879" s="95"/>
    </row>
    <row r="880" ht="14.25" hidden="1" customHeight="1">
      <c r="H880" s="95"/>
    </row>
    <row r="881" ht="14.25" hidden="1" customHeight="1">
      <c r="H881" s="95"/>
    </row>
    <row r="882" ht="14.25" hidden="1" customHeight="1">
      <c r="H882" s="95"/>
    </row>
    <row r="883" ht="14.25" hidden="1" customHeight="1">
      <c r="H883" s="95"/>
    </row>
    <row r="884" ht="14.25" hidden="1" customHeight="1">
      <c r="H884" s="95"/>
    </row>
    <row r="885" ht="14.25" hidden="1" customHeight="1">
      <c r="H885" s="95"/>
    </row>
    <row r="886" ht="14.25" hidden="1" customHeight="1">
      <c r="H886" s="95"/>
    </row>
    <row r="887" ht="14.25" hidden="1" customHeight="1">
      <c r="H887" s="95"/>
    </row>
    <row r="888" ht="14.25" hidden="1" customHeight="1">
      <c r="H888" s="95"/>
    </row>
    <row r="889" ht="14.25" hidden="1" customHeight="1">
      <c r="H889" s="95"/>
    </row>
    <row r="890" ht="14.25" hidden="1" customHeight="1">
      <c r="H890" s="95"/>
    </row>
    <row r="891" ht="14.25" hidden="1" customHeight="1">
      <c r="H891" s="95"/>
    </row>
    <row r="892" ht="14.25" hidden="1" customHeight="1">
      <c r="H892" s="95"/>
    </row>
    <row r="893" ht="14.25" hidden="1" customHeight="1">
      <c r="H893" s="95"/>
    </row>
    <row r="894" ht="14.25" hidden="1" customHeight="1">
      <c r="H894" s="95"/>
    </row>
    <row r="895" ht="14.25" hidden="1" customHeight="1">
      <c r="H895" s="95"/>
    </row>
    <row r="896" ht="14.25" hidden="1" customHeight="1">
      <c r="H896" s="95"/>
    </row>
    <row r="897" ht="14.25" hidden="1" customHeight="1">
      <c r="H897" s="95"/>
    </row>
    <row r="898" ht="14.25" hidden="1" customHeight="1">
      <c r="H898" s="95"/>
    </row>
    <row r="899" ht="14.25" hidden="1" customHeight="1">
      <c r="H899" s="95"/>
    </row>
    <row r="900" ht="14.25" hidden="1" customHeight="1">
      <c r="H900" s="95"/>
    </row>
    <row r="901" ht="14.25" hidden="1" customHeight="1">
      <c r="H901" s="95"/>
    </row>
    <row r="902" ht="14.25" hidden="1" customHeight="1">
      <c r="H902" s="95"/>
    </row>
    <row r="903" ht="14.25" hidden="1" customHeight="1">
      <c r="H903" s="95"/>
    </row>
    <row r="904" ht="14.25" hidden="1" customHeight="1">
      <c r="H904" s="95"/>
    </row>
    <row r="905" ht="14.25" hidden="1" customHeight="1">
      <c r="H905" s="95"/>
    </row>
    <row r="906" ht="14.25" hidden="1" customHeight="1">
      <c r="H906" s="95"/>
    </row>
    <row r="907" ht="14.25" hidden="1" customHeight="1">
      <c r="H907" s="95"/>
    </row>
    <row r="908" ht="14.25" hidden="1" customHeight="1">
      <c r="H908" s="95"/>
    </row>
    <row r="909" ht="14.25" hidden="1" customHeight="1">
      <c r="H909" s="95"/>
    </row>
    <row r="910" ht="14.25" hidden="1" customHeight="1">
      <c r="H910" s="95"/>
    </row>
    <row r="911" ht="14.25" hidden="1" customHeight="1">
      <c r="H911" s="95"/>
    </row>
    <row r="912" ht="14.25" hidden="1" customHeight="1">
      <c r="H912" s="95"/>
    </row>
    <row r="913" ht="14.25" hidden="1" customHeight="1">
      <c r="H913" s="95"/>
    </row>
    <row r="914" ht="14.25" hidden="1" customHeight="1">
      <c r="H914" s="95"/>
    </row>
    <row r="915" ht="14.25" hidden="1" customHeight="1">
      <c r="H915" s="95"/>
    </row>
    <row r="916" ht="14.25" hidden="1" customHeight="1">
      <c r="H916" s="95"/>
    </row>
    <row r="917" ht="14.25" hidden="1" customHeight="1">
      <c r="H917" s="95"/>
    </row>
    <row r="918" ht="14.25" hidden="1" customHeight="1">
      <c r="H918" s="95"/>
    </row>
    <row r="919" ht="14.25" hidden="1" customHeight="1">
      <c r="H919" s="95"/>
    </row>
    <row r="920" ht="14.25" hidden="1" customHeight="1">
      <c r="H920" s="95"/>
    </row>
    <row r="921" ht="14.25" hidden="1" customHeight="1">
      <c r="H921" s="95"/>
    </row>
    <row r="922" ht="14.25" hidden="1" customHeight="1">
      <c r="H922" s="95"/>
    </row>
    <row r="923" ht="14.25" hidden="1" customHeight="1">
      <c r="H923" s="95"/>
    </row>
    <row r="924" ht="14.25" hidden="1" customHeight="1">
      <c r="H924" s="95"/>
    </row>
    <row r="925" ht="14.25" hidden="1" customHeight="1">
      <c r="H925" s="95"/>
    </row>
    <row r="926" ht="14.25" hidden="1" customHeight="1">
      <c r="H926" s="95"/>
    </row>
    <row r="927" ht="14.25" hidden="1" customHeight="1">
      <c r="H927" s="95"/>
    </row>
    <row r="928" ht="14.25" hidden="1" customHeight="1">
      <c r="H928" s="95"/>
    </row>
    <row r="929" ht="14.25" hidden="1" customHeight="1">
      <c r="H929" s="95"/>
    </row>
    <row r="930" ht="14.25" hidden="1" customHeight="1">
      <c r="H930" s="95"/>
    </row>
    <row r="931" ht="14.25" hidden="1" customHeight="1">
      <c r="H931" s="95"/>
    </row>
    <row r="932" ht="14.25" hidden="1" customHeight="1">
      <c r="H932" s="95"/>
    </row>
    <row r="933" ht="14.25" hidden="1" customHeight="1">
      <c r="H933" s="95"/>
    </row>
    <row r="934" ht="14.25" hidden="1" customHeight="1">
      <c r="H934" s="95"/>
    </row>
    <row r="935" ht="14.25" hidden="1" customHeight="1">
      <c r="H935" s="95"/>
    </row>
    <row r="936" ht="14.25" hidden="1" customHeight="1">
      <c r="H936" s="95"/>
    </row>
    <row r="937" ht="14.25" hidden="1" customHeight="1">
      <c r="H937" s="95"/>
    </row>
    <row r="938" ht="14.25" hidden="1" customHeight="1">
      <c r="H938" s="95"/>
    </row>
    <row r="939" ht="14.25" hidden="1" customHeight="1">
      <c r="H939" s="95"/>
    </row>
    <row r="940" ht="14.25" hidden="1" customHeight="1">
      <c r="H940" s="95"/>
    </row>
    <row r="941" ht="14.25" hidden="1" customHeight="1">
      <c r="H941" s="95"/>
    </row>
    <row r="942" ht="14.25" hidden="1" customHeight="1">
      <c r="H942" s="95"/>
    </row>
    <row r="943" ht="14.25" hidden="1" customHeight="1">
      <c r="H943" s="95"/>
    </row>
    <row r="944" ht="14.25" hidden="1" customHeight="1">
      <c r="H944" s="95"/>
    </row>
    <row r="945" ht="14.25" hidden="1" customHeight="1">
      <c r="H945" s="95"/>
    </row>
    <row r="946" ht="14.25" hidden="1" customHeight="1">
      <c r="H946" s="95"/>
    </row>
    <row r="947" ht="14.25" hidden="1" customHeight="1">
      <c r="H947" s="95"/>
    </row>
    <row r="948" ht="14.25" hidden="1" customHeight="1">
      <c r="H948" s="95"/>
    </row>
    <row r="949" ht="14.25" hidden="1" customHeight="1">
      <c r="H949" s="95"/>
    </row>
    <row r="950" ht="14.25" hidden="1" customHeight="1">
      <c r="H950" s="95"/>
    </row>
    <row r="951" ht="14.25" hidden="1" customHeight="1">
      <c r="H951" s="95"/>
    </row>
    <row r="952" ht="14.25" hidden="1" customHeight="1">
      <c r="H952" s="95"/>
    </row>
    <row r="953" ht="14.25" hidden="1" customHeight="1">
      <c r="H953" s="95"/>
    </row>
    <row r="954" ht="14.25" hidden="1" customHeight="1">
      <c r="H954" s="95"/>
    </row>
    <row r="955" ht="14.25" hidden="1" customHeight="1">
      <c r="H955" s="95"/>
    </row>
    <row r="956" ht="14.25" hidden="1" customHeight="1">
      <c r="H956" s="95"/>
    </row>
    <row r="957" ht="14.25" hidden="1" customHeight="1">
      <c r="H957" s="95"/>
    </row>
    <row r="958" ht="14.25" hidden="1" customHeight="1">
      <c r="H958" s="95"/>
    </row>
    <row r="959" ht="14.25" hidden="1" customHeight="1">
      <c r="H959" s="95"/>
    </row>
    <row r="960" ht="14.25" hidden="1" customHeight="1">
      <c r="H960" s="95"/>
    </row>
    <row r="961" ht="14.25" hidden="1" customHeight="1">
      <c r="H961" s="95"/>
    </row>
    <row r="962" ht="14.25" hidden="1" customHeight="1">
      <c r="H962" s="95"/>
    </row>
    <row r="963" ht="14.25" hidden="1" customHeight="1">
      <c r="H963" s="95"/>
    </row>
    <row r="964" ht="14.25" hidden="1" customHeight="1">
      <c r="H964" s="95"/>
    </row>
    <row r="965" ht="14.25" hidden="1" customHeight="1">
      <c r="H965" s="95"/>
    </row>
    <row r="966" ht="14.25" hidden="1" customHeight="1">
      <c r="H966" s="95"/>
    </row>
    <row r="967" ht="14.25" hidden="1" customHeight="1">
      <c r="H967" s="95"/>
    </row>
    <row r="968" ht="14.25" hidden="1" customHeight="1">
      <c r="H968" s="95"/>
    </row>
    <row r="969" ht="14.25" hidden="1" customHeight="1">
      <c r="H969" s="95"/>
    </row>
    <row r="970" ht="14.25" hidden="1" customHeight="1">
      <c r="H970" s="95"/>
    </row>
    <row r="971" ht="14.25" hidden="1" customHeight="1">
      <c r="H971" s="95"/>
    </row>
    <row r="972" ht="14.25" hidden="1" customHeight="1">
      <c r="H972" s="95"/>
    </row>
    <row r="973" ht="14.25" hidden="1" customHeight="1">
      <c r="H973" s="95"/>
    </row>
    <row r="974" ht="14.25" hidden="1" customHeight="1">
      <c r="H974" s="95"/>
    </row>
    <row r="975" ht="14.25" hidden="1" customHeight="1">
      <c r="H975" s="95"/>
    </row>
    <row r="976" ht="14.25" hidden="1" customHeight="1">
      <c r="H976" s="95"/>
    </row>
    <row r="977" ht="14.25" hidden="1" customHeight="1">
      <c r="H977" s="95"/>
    </row>
    <row r="978" ht="14.25" hidden="1" customHeight="1">
      <c r="H978" s="95"/>
    </row>
    <row r="979" ht="14.25" hidden="1" customHeight="1">
      <c r="H979" s="95"/>
    </row>
    <row r="980" ht="14.25" hidden="1" customHeight="1">
      <c r="H980" s="95"/>
    </row>
    <row r="981" ht="14.25" hidden="1" customHeight="1">
      <c r="H981" s="95"/>
    </row>
    <row r="982" ht="14.25" hidden="1" customHeight="1">
      <c r="H982" s="95"/>
    </row>
    <row r="983" ht="14.25" hidden="1" customHeight="1">
      <c r="H983" s="95"/>
    </row>
    <row r="984" ht="14.25" hidden="1" customHeight="1">
      <c r="H984" s="95"/>
    </row>
    <row r="985" ht="14.25" hidden="1" customHeight="1">
      <c r="H985" s="95"/>
    </row>
    <row r="986" ht="14.25" hidden="1" customHeight="1">
      <c r="H986" s="95"/>
    </row>
    <row r="987" ht="14.25" hidden="1" customHeight="1">
      <c r="H987" s="95"/>
    </row>
    <row r="988" ht="14.25" hidden="1" customHeight="1">
      <c r="H988" s="95"/>
    </row>
    <row r="989" ht="14.25" hidden="1" customHeight="1">
      <c r="H989" s="95"/>
    </row>
    <row r="990" ht="14.25" hidden="1" customHeight="1">
      <c r="H990" s="95"/>
    </row>
    <row r="991" ht="14.25" hidden="1" customHeight="1">
      <c r="H991" s="95"/>
    </row>
    <row r="992" ht="14.25" hidden="1" customHeight="1">
      <c r="H992" s="95"/>
    </row>
    <row r="993" ht="14.25" hidden="1" customHeight="1">
      <c r="H993" s="95"/>
    </row>
    <row r="994" ht="14.25" hidden="1" customHeight="1">
      <c r="H994" s="95"/>
    </row>
    <row r="995" ht="14.25" hidden="1" customHeight="1">
      <c r="H995" s="95"/>
    </row>
    <row r="996" ht="14.25" hidden="1" customHeight="1">
      <c r="H996" s="95"/>
    </row>
    <row r="997" ht="14.25" hidden="1" customHeight="1">
      <c r="H997" s="95"/>
    </row>
    <row r="998" ht="14.25" hidden="1" customHeight="1">
      <c r="H998" s="95"/>
    </row>
    <row r="999" ht="14.25" hidden="1" customHeight="1">
      <c r="H999" s="95"/>
    </row>
    <row r="1000" ht="14.25" hidden="1" customHeight="1">
      <c r="H1000" s="95"/>
    </row>
  </sheetData>
  <mergeCells count="1">
    <mergeCell ref="Q9:S11"/>
  </mergeCells>
  <conditionalFormatting sqref="H9:N11">
    <cfRule type="containsText" dxfId="6" priority="1" operator="containsText" text="×">
      <formula>NOT(ISERROR(SEARCH(("×"),(H9))))</formula>
    </cfRule>
  </conditionalFormatting>
  <conditionalFormatting sqref="H9:N11">
    <cfRule type="cellIs" dxfId="7" priority="2" operator="equal">
      <formula>"√"</formula>
    </cfRule>
  </conditionalFormatting>
  <conditionalFormatting sqref="H68:L69 M68:O68">
    <cfRule type="cellIs" dxfId="7" priority="3" operator="equal">
      <formula>"√"</formula>
    </cfRule>
  </conditionalFormatting>
  <conditionalFormatting sqref="M68:O68 H69:L69">
    <cfRule type="cellIs" dxfId="5" priority="4" operator="equal">
      <formula>"√"</formula>
    </cfRule>
  </conditionalFormatting>
  <conditionalFormatting sqref="M69">
    <cfRule type="cellIs" dxfId="7" priority="5" operator="equal">
      <formula>"√"</formula>
    </cfRule>
  </conditionalFormatting>
  <conditionalFormatting sqref="M69">
    <cfRule type="cellIs" dxfId="5" priority="6" operator="equal">
      <formula>"√"</formula>
    </cfRule>
  </conditionalFormatting>
  <conditionalFormatting sqref="N69:O69">
    <cfRule type="cellIs" dxfId="7" priority="7" operator="equal">
      <formula>"√"</formula>
    </cfRule>
  </conditionalFormatting>
  <conditionalFormatting sqref="N69:O69">
    <cfRule type="cellIs" dxfId="5" priority="8" operator="equal">
      <formula>"√"</formula>
    </cfRule>
  </conditionalFormatting>
  <conditionalFormatting sqref="H70">
    <cfRule type="cellIs" dxfId="7" priority="9" operator="equal">
      <formula>"√"</formula>
    </cfRule>
  </conditionalFormatting>
  <conditionalFormatting sqref="H70">
    <cfRule type="cellIs" dxfId="5" priority="10" operator="equal">
      <formula>"√"</formula>
    </cfRule>
  </conditionalFormatting>
  <conditionalFormatting sqref="I70">
    <cfRule type="cellIs" dxfId="7" priority="11" operator="equal">
      <formula>"√"</formula>
    </cfRule>
  </conditionalFormatting>
  <conditionalFormatting sqref="I70">
    <cfRule type="cellIs" dxfId="5" priority="12" operator="equal">
      <formula>"√"</formula>
    </cfRule>
  </conditionalFormatting>
  <conditionalFormatting sqref="J70">
    <cfRule type="cellIs" dxfId="7" priority="13" operator="equal">
      <formula>"√"</formula>
    </cfRule>
  </conditionalFormatting>
  <conditionalFormatting sqref="J70">
    <cfRule type="cellIs" dxfId="5" priority="14" operator="equal">
      <formula>"√"</formula>
    </cfRule>
  </conditionalFormatting>
  <conditionalFormatting sqref="K70">
    <cfRule type="cellIs" dxfId="7" priority="15" operator="equal">
      <formula>"√"</formula>
    </cfRule>
  </conditionalFormatting>
  <conditionalFormatting sqref="K70">
    <cfRule type="cellIs" dxfId="5" priority="16" operator="equal">
      <formula>"√"</formula>
    </cfRule>
  </conditionalFormatting>
  <conditionalFormatting sqref="L70">
    <cfRule type="cellIs" dxfId="7" priority="17" operator="equal">
      <formula>"√"</formula>
    </cfRule>
  </conditionalFormatting>
  <conditionalFormatting sqref="L70">
    <cfRule type="cellIs" dxfId="5" priority="18" operator="equal">
      <formula>"√"</formula>
    </cfRule>
  </conditionalFormatting>
  <conditionalFormatting sqref="M70">
    <cfRule type="cellIs" dxfId="7" priority="19" operator="equal">
      <formula>"√"</formula>
    </cfRule>
  </conditionalFormatting>
  <conditionalFormatting sqref="M70">
    <cfRule type="cellIs" dxfId="5" priority="20" operator="equal">
      <formula>"√"</formula>
    </cfRule>
  </conditionalFormatting>
  <conditionalFormatting sqref="N70:O70">
    <cfRule type="cellIs" dxfId="7" priority="21" operator="equal">
      <formula>"√"</formula>
    </cfRule>
  </conditionalFormatting>
  <conditionalFormatting sqref="N70:O70">
    <cfRule type="cellIs" dxfId="5" priority="22" operator="equal">
      <formula>"√"</formula>
    </cfRule>
  </conditionalFormatting>
  <conditionalFormatting sqref="H68:O70">
    <cfRule type="containsText" dxfId="6" priority="23" operator="containsText" text="×">
      <formula>NOT(ISERROR(SEARCH(("×"),(H68))))</formula>
    </cfRule>
  </conditionalFormatting>
  <conditionalFormatting sqref="H34:L35 M34:O34">
    <cfRule type="cellIs" dxfId="7" priority="24" operator="equal">
      <formula>"√"</formula>
    </cfRule>
  </conditionalFormatting>
  <conditionalFormatting sqref="M34:O34 H35:L35">
    <cfRule type="cellIs" dxfId="5" priority="25" operator="equal">
      <formula>"√"</formula>
    </cfRule>
  </conditionalFormatting>
  <conditionalFormatting sqref="M35">
    <cfRule type="cellIs" dxfId="7" priority="26" operator="equal">
      <formula>"√"</formula>
    </cfRule>
  </conditionalFormatting>
  <conditionalFormatting sqref="M35">
    <cfRule type="cellIs" dxfId="5" priority="27" operator="equal">
      <formula>"√"</formula>
    </cfRule>
  </conditionalFormatting>
  <conditionalFormatting sqref="N35:O35">
    <cfRule type="cellIs" dxfId="7" priority="28" operator="equal">
      <formula>"√"</formula>
    </cfRule>
  </conditionalFormatting>
  <conditionalFormatting sqref="N35:O35">
    <cfRule type="cellIs" dxfId="5" priority="29" operator="equal">
      <formula>"√"</formula>
    </cfRule>
  </conditionalFormatting>
  <conditionalFormatting sqref="H36">
    <cfRule type="cellIs" dxfId="7" priority="30" operator="equal">
      <formula>"√"</formula>
    </cfRule>
  </conditionalFormatting>
  <conditionalFormatting sqref="H36">
    <cfRule type="cellIs" dxfId="5" priority="31" operator="equal">
      <formula>"√"</formula>
    </cfRule>
  </conditionalFormatting>
  <conditionalFormatting sqref="I36">
    <cfRule type="cellIs" dxfId="7" priority="32" operator="equal">
      <formula>"√"</formula>
    </cfRule>
  </conditionalFormatting>
  <conditionalFormatting sqref="I36">
    <cfRule type="cellIs" dxfId="5" priority="33" operator="equal">
      <formula>"√"</formula>
    </cfRule>
  </conditionalFormatting>
  <conditionalFormatting sqref="J36">
    <cfRule type="cellIs" dxfId="7" priority="34" operator="equal">
      <formula>"√"</formula>
    </cfRule>
  </conditionalFormatting>
  <conditionalFormatting sqref="J36">
    <cfRule type="cellIs" dxfId="5" priority="35" operator="equal">
      <formula>"√"</formula>
    </cfRule>
  </conditionalFormatting>
  <conditionalFormatting sqref="K36">
    <cfRule type="cellIs" dxfId="7" priority="36" operator="equal">
      <formula>"√"</formula>
    </cfRule>
  </conditionalFormatting>
  <conditionalFormatting sqref="K36">
    <cfRule type="cellIs" dxfId="5" priority="37" operator="equal">
      <formula>"√"</formula>
    </cfRule>
  </conditionalFormatting>
  <conditionalFormatting sqref="L36">
    <cfRule type="cellIs" dxfId="7" priority="38" operator="equal">
      <formula>"√"</formula>
    </cfRule>
  </conditionalFormatting>
  <conditionalFormatting sqref="L36">
    <cfRule type="cellIs" dxfId="5" priority="39" operator="equal">
      <formula>"√"</formula>
    </cfRule>
  </conditionalFormatting>
  <conditionalFormatting sqref="M36">
    <cfRule type="cellIs" dxfId="7" priority="40" operator="equal">
      <formula>"√"</formula>
    </cfRule>
  </conditionalFormatting>
  <conditionalFormatting sqref="M36">
    <cfRule type="cellIs" dxfId="5" priority="41" operator="equal">
      <formula>"√"</formula>
    </cfRule>
  </conditionalFormatting>
  <conditionalFormatting sqref="N36:O36">
    <cfRule type="cellIs" dxfId="7" priority="42" operator="equal">
      <formula>"√"</formula>
    </cfRule>
  </conditionalFormatting>
  <conditionalFormatting sqref="N36:O36">
    <cfRule type="cellIs" dxfId="5" priority="43" operator="equal">
      <formula>"√"</formula>
    </cfRule>
  </conditionalFormatting>
  <conditionalFormatting sqref="H34:O36">
    <cfRule type="containsText" dxfId="6" priority="44" operator="containsText" text="×">
      <formula>NOT(ISERROR(SEARCH(("×"),(H34))))</formula>
    </cfRule>
  </conditionalFormatting>
  <conditionalFormatting sqref="H51:L52 M51:O51">
    <cfRule type="cellIs" dxfId="7" priority="45" operator="equal">
      <formula>"√"</formula>
    </cfRule>
  </conditionalFormatting>
  <conditionalFormatting sqref="M51:O51 H52:L52">
    <cfRule type="cellIs" dxfId="5" priority="46" operator="equal">
      <formula>"√"</formula>
    </cfRule>
  </conditionalFormatting>
  <conditionalFormatting sqref="M52">
    <cfRule type="cellIs" dxfId="7" priority="47" operator="equal">
      <formula>"√"</formula>
    </cfRule>
  </conditionalFormatting>
  <conditionalFormatting sqref="M52">
    <cfRule type="cellIs" dxfId="5" priority="48" operator="equal">
      <formula>"√"</formula>
    </cfRule>
  </conditionalFormatting>
  <conditionalFormatting sqref="N52:O52">
    <cfRule type="cellIs" dxfId="7" priority="49" operator="equal">
      <formula>"√"</formula>
    </cfRule>
  </conditionalFormatting>
  <conditionalFormatting sqref="N52:O52">
    <cfRule type="cellIs" dxfId="5" priority="50" operator="equal">
      <formula>"√"</formula>
    </cfRule>
  </conditionalFormatting>
  <conditionalFormatting sqref="H53">
    <cfRule type="cellIs" dxfId="7" priority="51" operator="equal">
      <formula>"√"</formula>
    </cfRule>
  </conditionalFormatting>
  <conditionalFormatting sqref="H53">
    <cfRule type="cellIs" dxfId="5" priority="52" operator="equal">
      <formula>"√"</formula>
    </cfRule>
  </conditionalFormatting>
  <conditionalFormatting sqref="I53">
    <cfRule type="cellIs" dxfId="7" priority="53" operator="equal">
      <formula>"√"</formula>
    </cfRule>
  </conditionalFormatting>
  <conditionalFormatting sqref="I53">
    <cfRule type="cellIs" dxfId="5" priority="54" operator="equal">
      <formula>"√"</formula>
    </cfRule>
  </conditionalFormatting>
  <conditionalFormatting sqref="J53">
    <cfRule type="cellIs" dxfId="7" priority="55" operator="equal">
      <formula>"√"</formula>
    </cfRule>
  </conditionalFormatting>
  <conditionalFormatting sqref="J53">
    <cfRule type="cellIs" dxfId="5" priority="56" operator="equal">
      <formula>"√"</formula>
    </cfRule>
  </conditionalFormatting>
  <conditionalFormatting sqref="K53">
    <cfRule type="cellIs" dxfId="7" priority="57" operator="equal">
      <formula>"√"</formula>
    </cfRule>
  </conditionalFormatting>
  <conditionalFormatting sqref="K53">
    <cfRule type="cellIs" dxfId="5" priority="58" operator="equal">
      <formula>"√"</formula>
    </cfRule>
  </conditionalFormatting>
  <conditionalFormatting sqref="L53">
    <cfRule type="cellIs" dxfId="7" priority="59" operator="equal">
      <formula>"√"</formula>
    </cfRule>
  </conditionalFormatting>
  <conditionalFormatting sqref="L53">
    <cfRule type="cellIs" dxfId="5" priority="60" operator="equal">
      <formula>"√"</formula>
    </cfRule>
  </conditionalFormatting>
  <conditionalFormatting sqref="M53">
    <cfRule type="cellIs" dxfId="7" priority="61" operator="equal">
      <formula>"√"</formula>
    </cfRule>
  </conditionalFormatting>
  <conditionalFormatting sqref="M53">
    <cfRule type="cellIs" dxfId="5" priority="62" operator="equal">
      <formula>"√"</formula>
    </cfRule>
  </conditionalFormatting>
  <conditionalFormatting sqref="N53:O53">
    <cfRule type="cellIs" dxfId="7" priority="63" operator="equal">
      <formula>"√"</formula>
    </cfRule>
  </conditionalFormatting>
  <conditionalFormatting sqref="N53:O53">
    <cfRule type="cellIs" dxfId="5" priority="64" operator="equal">
      <formula>"√"</formula>
    </cfRule>
  </conditionalFormatting>
  <conditionalFormatting sqref="H51:O53">
    <cfRule type="containsText" dxfId="6" priority="65" operator="containsText" text="×">
      <formula>NOT(ISERROR(SEARCH(("×"),(H51))))</formula>
    </cfRule>
  </conditionalFormatting>
  <conditionalFormatting sqref="Q13:Q17">
    <cfRule type="containsText" dxfId="6" priority="66" operator="containsText" text="×">
      <formula>NOT(ISERROR(SEARCH(("×"),(Q13))))</formula>
    </cfRule>
  </conditionalFormatting>
  <conditionalFormatting sqref="Q13">
    <cfRule type="cellIs" dxfId="7" priority="67" operator="equal">
      <formula>"√"</formula>
    </cfRule>
  </conditionalFormatting>
  <conditionalFormatting sqref="Q13">
    <cfRule type="cellIs" dxfId="5" priority="68" operator="equal">
      <formula>"√"</formula>
    </cfRule>
  </conditionalFormatting>
  <conditionalFormatting sqref="Q15">
    <cfRule type="cellIs" dxfId="7" priority="69" operator="equal">
      <formula>"√"</formula>
    </cfRule>
  </conditionalFormatting>
  <conditionalFormatting sqref="Q15">
    <cfRule type="cellIs" dxfId="5" priority="70" operator="equal">
      <formula>"√"</formula>
    </cfRule>
  </conditionalFormatting>
  <conditionalFormatting sqref="Q16">
    <cfRule type="cellIs" dxfId="7" priority="71" operator="equal">
      <formula>"√"</formula>
    </cfRule>
  </conditionalFormatting>
  <conditionalFormatting sqref="Q16">
    <cfRule type="cellIs" dxfId="5" priority="72" operator="equal">
      <formula>"√"</formula>
    </cfRule>
  </conditionalFormatting>
  <conditionalFormatting sqref="Q14">
    <cfRule type="cellIs" dxfId="7" priority="73" operator="equal">
      <formula>"√"</formula>
    </cfRule>
  </conditionalFormatting>
  <conditionalFormatting sqref="Q14">
    <cfRule type="cellIs" dxfId="5" priority="74" operator="equal">
      <formula>"√"</formula>
    </cfRule>
  </conditionalFormatting>
  <conditionalFormatting sqref="Q14">
    <cfRule type="containsText" dxfId="6" priority="75" operator="containsText" text="×">
      <formula>NOT(ISERROR(SEARCH(("×"),(Q14))))</formula>
    </cfRule>
  </conditionalFormatting>
  <conditionalFormatting sqref="Q14">
    <cfRule type="cellIs" dxfId="7" priority="76" operator="equal">
      <formula>"√"</formula>
    </cfRule>
  </conditionalFormatting>
  <conditionalFormatting sqref="Q14">
    <cfRule type="cellIs" dxfId="5" priority="77" operator="equal">
      <formula>"√"</formula>
    </cfRule>
  </conditionalFormatting>
  <conditionalFormatting sqref="Q16">
    <cfRule type="cellIs" dxfId="7" priority="78" operator="equal">
      <formula>"√"</formula>
    </cfRule>
  </conditionalFormatting>
  <conditionalFormatting sqref="Q16">
    <cfRule type="cellIs" dxfId="5" priority="79" operator="equal">
      <formula>"√"</formula>
    </cfRule>
  </conditionalFormatting>
  <conditionalFormatting sqref="Q17">
    <cfRule type="cellIs" dxfId="7" priority="80" operator="equal">
      <formula>"√"</formula>
    </cfRule>
  </conditionalFormatting>
  <conditionalFormatting sqref="Q17">
    <cfRule type="cellIs" dxfId="5" priority="81" operator="equal">
      <formula>"√"</formula>
    </cfRule>
  </conditionalFormatting>
  <conditionalFormatting sqref="Q15">
    <cfRule type="cellIs" dxfId="7" priority="82" operator="equal">
      <formula>"√"</formula>
    </cfRule>
  </conditionalFormatting>
  <conditionalFormatting sqref="Q15">
    <cfRule type="cellIs" dxfId="5" priority="83" operator="equal">
      <formula>"√"</formula>
    </cfRule>
  </conditionalFormatting>
  <conditionalFormatting sqref="Q15">
    <cfRule type="containsText" dxfId="6" priority="84" operator="containsText" text="×">
      <formula>NOT(ISERROR(SEARCH(("×"),(Q15))))</formula>
    </cfRule>
  </conditionalFormatting>
  <conditionalFormatting sqref="Q39">
    <cfRule type="containsText" dxfId="6" priority="85" operator="containsText" text="×">
      <formula>NOT(ISERROR(SEARCH(("×"),(Q39))))</formula>
    </cfRule>
  </conditionalFormatting>
  <conditionalFormatting sqref="Q37:Q41">
    <cfRule type="containsText" dxfId="6" priority="86" operator="containsText" text="×">
      <formula>NOT(ISERROR(SEARCH(("×"),(Q37))))</formula>
    </cfRule>
  </conditionalFormatting>
  <conditionalFormatting sqref="Q38">
    <cfRule type="cellIs" dxfId="7" priority="87" operator="equal">
      <formula>"√"</formula>
    </cfRule>
  </conditionalFormatting>
  <conditionalFormatting sqref="Q38">
    <cfRule type="cellIs" dxfId="5" priority="88" operator="equal">
      <formula>"√"</formula>
    </cfRule>
  </conditionalFormatting>
  <conditionalFormatting sqref="Q39">
    <cfRule type="cellIs" dxfId="7" priority="89" operator="equal">
      <formula>"√"</formula>
    </cfRule>
  </conditionalFormatting>
  <conditionalFormatting sqref="Q39">
    <cfRule type="cellIs" dxfId="5" priority="90" operator="equal">
      <formula>"√"</formula>
    </cfRule>
  </conditionalFormatting>
  <conditionalFormatting sqref="Q37">
    <cfRule type="cellIs" dxfId="7" priority="91" operator="equal">
      <formula>"√"</formula>
    </cfRule>
  </conditionalFormatting>
  <conditionalFormatting sqref="Q37">
    <cfRule type="cellIs" dxfId="5" priority="92" operator="equal">
      <formula>"√"</formula>
    </cfRule>
  </conditionalFormatting>
  <conditionalFormatting sqref="Q37">
    <cfRule type="containsText" dxfId="6" priority="93" operator="containsText" text="×">
      <formula>NOT(ISERROR(SEARCH(("×"),(Q37))))</formula>
    </cfRule>
  </conditionalFormatting>
  <conditionalFormatting sqref="Q37">
    <cfRule type="cellIs" dxfId="7" priority="94" operator="equal">
      <formula>"√"</formula>
    </cfRule>
  </conditionalFormatting>
  <conditionalFormatting sqref="Q37">
    <cfRule type="cellIs" dxfId="5" priority="95" operator="equal">
      <formula>"√"</formula>
    </cfRule>
  </conditionalFormatting>
  <conditionalFormatting sqref="Q39">
    <cfRule type="cellIs" dxfId="7" priority="96" operator="equal">
      <formula>"√"</formula>
    </cfRule>
  </conditionalFormatting>
  <conditionalFormatting sqref="Q39">
    <cfRule type="cellIs" dxfId="5" priority="97" operator="equal">
      <formula>"√"</formula>
    </cfRule>
  </conditionalFormatting>
  <conditionalFormatting sqref="Q40">
    <cfRule type="cellIs" dxfId="7" priority="98" operator="equal">
      <formula>"√"</formula>
    </cfRule>
  </conditionalFormatting>
  <conditionalFormatting sqref="Q40">
    <cfRule type="cellIs" dxfId="5" priority="99" operator="equal">
      <formula>"√"</formula>
    </cfRule>
  </conditionalFormatting>
  <conditionalFormatting sqref="Q38">
    <cfRule type="cellIs" dxfId="7" priority="100" operator="equal">
      <formula>"√"</formula>
    </cfRule>
  </conditionalFormatting>
  <conditionalFormatting sqref="Q38">
    <cfRule type="cellIs" dxfId="5" priority="101" operator="equal">
      <formula>"√"</formula>
    </cfRule>
  </conditionalFormatting>
  <conditionalFormatting sqref="Q38">
    <cfRule type="containsText" dxfId="6" priority="102" operator="containsText" text="×">
      <formula>NOT(ISERROR(SEARCH(("×"),(Q38))))</formula>
    </cfRule>
  </conditionalFormatting>
  <conditionalFormatting sqref="Q39">
    <cfRule type="cellIs" dxfId="7" priority="103" operator="equal">
      <formula>"√"</formula>
    </cfRule>
  </conditionalFormatting>
  <conditionalFormatting sqref="Q39">
    <cfRule type="cellIs" dxfId="5" priority="104" operator="equal">
      <formula>"√"</formula>
    </cfRule>
  </conditionalFormatting>
  <conditionalFormatting sqref="Q40">
    <cfRule type="cellIs" dxfId="7" priority="105" operator="equal">
      <formula>"√"</formula>
    </cfRule>
  </conditionalFormatting>
  <conditionalFormatting sqref="Q40">
    <cfRule type="cellIs" dxfId="5" priority="106" operator="equal">
      <formula>"√"</formula>
    </cfRule>
  </conditionalFormatting>
  <conditionalFormatting sqref="Q38">
    <cfRule type="cellIs" dxfId="7" priority="107" operator="equal">
      <formula>"√"</formula>
    </cfRule>
  </conditionalFormatting>
  <conditionalFormatting sqref="Q38">
    <cfRule type="cellIs" dxfId="5" priority="108" operator="equal">
      <formula>"√"</formula>
    </cfRule>
  </conditionalFormatting>
  <conditionalFormatting sqref="Q38">
    <cfRule type="containsText" dxfId="6" priority="109" operator="containsText" text="×">
      <formula>NOT(ISERROR(SEARCH(("×"),(Q38))))</formula>
    </cfRule>
  </conditionalFormatting>
  <conditionalFormatting sqref="Q38">
    <cfRule type="cellIs" dxfId="7" priority="110" operator="equal">
      <formula>"√"</formula>
    </cfRule>
  </conditionalFormatting>
  <conditionalFormatting sqref="Q38">
    <cfRule type="cellIs" dxfId="5" priority="111" operator="equal">
      <formula>"√"</formula>
    </cfRule>
  </conditionalFormatting>
  <conditionalFormatting sqref="Q40">
    <cfRule type="cellIs" dxfId="7" priority="112" operator="equal">
      <formula>"√"</formula>
    </cfRule>
  </conditionalFormatting>
  <conditionalFormatting sqref="Q40">
    <cfRule type="cellIs" dxfId="5" priority="113" operator="equal">
      <formula>"√"</formula>
    </cfRule>
  </conditionalFormatting>
  <conditionalFormatting sqref="Q41">
    <cfRule type="cellIs" dxfId="7" priority="114" operator="equal">
      <formula>"√"</formula>
    </cfRule>
  </conditionalFormatting>
  <conditionalFormatting sqref="Q41">
    <cfRule type="cellIs" dxfId="5" priority="115" operator="equal">
      <formula>"√"</formula>
    </cfRule>
  </conditionalFormatting>
  <conditionalFormatting sqref="Q39">
    <cfRule type="cellIs" dxfId="7" priority="116" operator="equal">
      <formula>"√"</formula>
    </cfRule>
  </conditionalFormatting>
  <conditionalFormatting sqref="Q39">
    <cfRule type="cellIs" dxfId="5" priority="117" operator="equal">
      <formula>"√"</formula>
    </cfRule>
  </conditionalFormatting>
  <conditionalFormatting sqref="B6:E18">
    <cfRule type="expression" dxfId="8" priority="118">
      <formula>AND($B6="",$B5&lt;&gt;"")</formula>
    </cfRule>
  </conditionalFormatting>
  <conditionalFormatting sqref="B6:E18">
    <cfRule type="cellIs" dxfId="9" priority="119" operator="equal">
      <formula>""</formula>
    </cfRule>
  </conditionalFormatting>
  <dataValidations>
    <dataValidation type="list" allowBlank="1" showErrorMessage="1" sqref="B3">
      <formula1>Dropdown!$Q$2:$Q$39</formula1>
    </dataValidation>
    <dataValidation type="list" allowBlank="1" sqref="D3">
      <formula1>Dropdown!$J$2:$J$359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75"/>
    <col customWidth="1" min="2" max="3" width="11.5"/>
    <col customWidth="1" min="4" max="4" width="15.0"/>
    <col customWidth="1" min="5" max="26" width="7.63"/>
  </cols>
  <sheetData>
    <row r="1" ht="14.25" customHeight="1">
      <c r="A1" s="96" t="s">
        <v>7</v>
      </c>
      <c r="B1" s="97" t="s">
        <v>630</v>
      </c>
      <c r="C1" s="97" t="s">
        <v>631</v>
      </c>
      <c r="D1" s="97" t="s">
        <v>632</v>
      </c>
    </row>
    <row r="2" ht="14.25" customHeight="1">
      <c r="A2" s="98" t="s">
        <v>24</v>
      </c>
      <c r="B2" s="99">
        <f>COUNTIF(SUMMARY!B:B,PartyScore!A2)</f>
        <v>82</v>
      </c>
      <c r="C2" s="99">
        <f>COUNTIFS(SUMMARY!$B:$B,PartyScore!$A2,SUMMARY!$I:$I,"&lt;&gt;"&amp;"_")</f>
        <v>82</v>
      </c>
      <c r="D2" s="100">
        <f>IFERROR(
SUMIFS(SUMMARY!$I:$I,SUMMARY!$B:$B,PartyScore!$A2,SUMMARY!$I:$I,"&lt;&gt;"&amp;"_")/
COUNTIFS(SUMMARY!$B:$B,PartyScore!$A2,SUMMARY!$I:$I,"&lt;&gt;"&amp;"_"),
"No record available")</f>
        <v>0.01425972402</v>
      </c>
    </row>
    <row r="3" ht="14.25" customHeight="1">
      <c r="A3" s="98" t="s">
        <v>51</v>
      </c>
      <c r="B3" s="99">
        <f>COUNTIF(SUMMARY!B:B,PartyScore!A3)</f>
        <v>77</v>
      </c>
      <c r="C3" s="99">
        <f>COUNTIFS(SUMMARY!$B:$B,PartyScore!$A3,SUMMARY!$I:$I,"&lt;&gt;"&amp;"_")</f>
        <v>77</v>
      </c>
      <c r="D3" s="100">
        <f>IFERROR(
SUMIFS(SUMMARY!$I:$I,SUMMARY!$B:$B,PartyScore!$A3,SUMMARY!$I:$I,"&lt;&gt;"&amp;"_")/
COUNTIFS(SUMMARY!$B:$B,PartyScore!$A3,SUMMARY!$I:$I,"&lt;&gt;"&amp;"_"),
"No record available")</f>
        <v>0.3502904352</v>
      </c>
    </row>
    <row r="4" ht="14.25" customHeight="1">
      <c r="A4" s="98" t="s">
        <v>46</v>
      </c>
      <c r="B4" s="99">
        <f>COUNTIF(SUMMARY!B:B,PartyScore!A4)</f>
        <v>42</v>
      </c>
      <c r="C4" s="99">
        <f>COUNTIFS(SUMMARY!$B:$B,PartyScore!$A4,SUMMARY!$I:$I,"&lt;&gt;"&amp;"_")</f>
        <v>42</v>
      </c>
      <c r="D4" s="100">
        <f>IFERROR(
SUMIFS(SUMMARY!$I:$I,SUMMARY!$B:$B,PartyScore!$A4,SUMMARY!$I:$I,"&lt;&gt;"&amp;"_")/
COUNTIFS(SUMMARY!$B:$B,PartyScore!$A4,SUMMARY!$I:$I,"&lt;&gt;"&amp;"_"),
"No record available")</f>
        <v>0.3109221466</v>
      </c>
    </row>
    <row r="5" ht="14.25" customHeight="1">
      <c r="A5" s="98" t="s">
        <v>77</v>
      </c>
      <c r="B5" s="99">
        <f>COUNTIF(SUMMARY!B:B,PartyScore!A5)</f>
        <v>35</v>
      </c>
      <c r="C5" s="99">
        <f>COUNTIFS(SUMMARY!$B:$B,PartyScore!$A5,SUMMARY!$I:$I,"&lt;&gt;"&amp;"_")</f>
        <v>35</v>
      </c>
      <c r="D5" s="100">
        <f>IFERROR(
SUMIFS(SUMMARY!$I:$I,SUMMARY!$B:$B,PartyScore!$A5,SUMMARY!$I:$I,"&lt;&gt;"&amp;"_")/
COUNTIFS(SUMMARY!$B:$B,PartyScore!$A5,SUMMARY!$I:$I,"&lt;&gt;"&amp;"_"),
"No record available")</f>
        <v>0.05714285714</v>
      </c>
    </row>
    <row r="6" ht="14.25" customHeight="1">
      <c r="A6" s="98" t="s">
        <v>141</v>
      </c>
      <c r="B6" s="99">
        <f>COUNTIF(SUMMARY!B:B,PartyScore!A6)</f>
        <v>33</v>
      </c>
      <c r="C6" s="99">
        <f>COUNTIFS(SUMMARY!$B:$B,PartyScore!$A6,SUMMARY!$I:$I,"&lt;&gt;"&amp;"_")</f>
        <v>33</v>
      </c>
      <c r="D6" s="100">
        <f>IFERROR(
SUMIFS(SUMMARY!$I:$I,SUMMARY!$B:$B,PartyScore!$A6,SUMMARY!$I:$I,"&lt;&gt;"&amp;"_")/
COUNTIFS(SUMMARY!$B:$B,PartyScore!$A6,SUMMARY!$I:$I,"&lt;&gt;"&amp;"_"),
"No record available")</f>
        <v>0.2306361296</v>
      </c>
    </row>
    <row r="7" ht="14.25" customHeight="1">
      <c r="A7" s="98" t="s">
        <v>71</v>
      </c>
      <c r="B7" s="99">
        <f>COUNTIF(SUMMARY!B:B,PartyScore!A7)</f>
        <v>21</v>
      </c>
      <c r="C7" s="99">
        <f>COUNTIFS(SUMMARY!$B:$B,PartyScore!$A7,SUMMARY!$I:$I,"&lt;&gt;"&amp;"_")</f>
        <v>21</v>
      </c>
      <c r="D7" s="100">
        <f>IFERROR(
SUMIFS(SUMMARY!$I:$I,SUMMARY!$B:$B,PartyScore!$A7,SUMMARY!$I:$I,"&lt;&gt;"&amp;"_")/
COUNTIFS(SUMMARY!$B:$B,PartyScore!$A7,SUMMARY!$I:$I,"&lt;&gt;"&amp;"_"),
"No record available")</f>
        <v>0.09523809524</v>
      </c>
    </row>
    <row r="8" ht="14.25" customHeight="1">
      <c r="A8" s="98" t="s">
        <v>314</v>
      </c>
      <c r="B8" s="99">
        <f>COUNTIF(SUMMARY!B:B,PartyScore!A8)</f>
        <v>21</v>
      </c>
      <c r="C8" s="99">
        <f>COUNTIFS(SUMMARY!$B:$B,PartyScore!$A8,SUMMARY!$I:$I,"&lt;&gt;"&amp;"_")</f>
        <v>21</v>
      </c>
      <c r="D8" s="100">
        <f>IFERROR(
SUMIFS(SUMMARY!$I:$I,SUMMARY!$B:$B,PartyScore!$A8,SUMMARY!$I:$I,"&lt;&gt;"&amp;"_")/
COUNTIFS(SUMMARY!$B:$B,PartyScore!$A8,SUMMARY!$I:$I,"&lt;&gt;"&amp;"_"),
"No record available")</f>
        <v>0.0993987494</v>
      </c>
    </row>
    <row r="9" ht="14.25" customHeight="1">
      <c r="A9" s="98" t="s">
        <v>86</v>
      </c>
      <c r="B9" s="99">
        <f>COUNTIF(SUMMARY!B:B,PartyScore!A9)</f>
        <v>16</v>
      </c>
      <c r="C9" s="99">
        <f>COUNTIFS(SUMMARY!$B:$B,PartyScore!$A9,SUMMARY!$I:$I,"&lt;&gt;"&amp;"_")</f>
        <v>16</v>
      </c>
      <c r="D9" s="100">
        <f>IFERROR(
SUMIFS(SUMMARY!$I:$I,SUMMARY!$B:$B,PartyScore!$A9,SUMMARY!$I:$I,"&lt;&gt;"&amp;"_")/
COUNTIFS(SUMMARY!$B:$B,PartyScore!$A9,SUMMARY!$I:$I,"&lt;&gt;"&amp;"_"),
"No record available")</f>
        <v>0.1875</v>
      </c>
    </row>
    <row r="10" ht="14.25" customHeight="1">
      <c r="A10" s="98" t="s">
        <v>371</v>
      </c>
      <c r="B10" s="99">
        <f>COUNTIF(SUMMARY!B:B,PartyScore!A10)</f>
        <v>15</v>
      </c>
      <c r="C10" s="99">
        <f>COUNTIFS(SUMMARY!$B:$B,PartyScore!$A10,SUMMARY!$I:$I,"&lt;&gt;"&amp;"_")</f>
        <v>15</v>
      </c>
      <c r="D10" s="100">
        <f>IFERROR(
SUMIFS(SUMMARY!$I:$I,SUMMARY!$B:$B,PartyScore!$A10,SUMMARY!$I:$I,"&lt;&gt;"&amp;"_")/
COUNTIFS(SUMMARY!$B:$B,PartyScore!$A10,SUMMARY!$I:$I,"&lt;&gt;"&amp;"_"),
"No record available")</f>
        <v>0</v>
      </c>
    </row>
    <row r="11" ht="14.25" customHeight="1">
      <c r="A11" s="98" t="s">
        <v>263</v>
      </c>
      <c r="B11" s="99">
        <f>COUNTIF(SUMMARY!B:B,PartyScore!A11)</f>
        <v>8</v>
      </c>
      <c r="C11" s="99">
        <f>COUNTIFS(SUMMARY!$B:$B,PartyScore!$A11,SUMMARY!$I:$I,"&lt;&gt;"&amp;"_")</f>
        <v>8</v>
      </c>
      <c r="D11" s="100">
        <f>IFERROR(
SUMIFS(SUMMARY!$I:$I,SUMMARY!$B:$B,PartyScore!$A11,SUMMARY!$I:$I,"&lt;&gt;"&amp;"_")/
COUNTIFS(SUMMARY!$B:$B,PartyScore!$A11,SUMMARY!$I:$I,"&lt;&gt;"&amp;"_"),
"No record available")</f>
        <v>0.0625</v>
      </c>
    </row>
    <row r="12" ht="14.25" customHeight="1">
      <c r="A12" s="98" t="s">
        <v>688</v>
      </c>
      <c r="B12" s="99">
        <f>COUNTIF(SUMMARY!B:B,PartyScore!A12)</f>
        <v>0</v>
      </c>
      <c r="C12" s="99">
        <f>COUNTIFS(SUMMARY!$B:$B,PartyScore!$A12,SUMMARY!$I:$I,"&lt;&gt;"&amp;"_")</f>
        <v>0</v>
      </c>
      <c r="D12" s="100" t="str">
        <f>IFERROR(
SUMIFS(SUMMARY!$I:$I,SUMMARY!$B:$B,PartyScore!$A12,SUMMARY!$I:$I,"&lt;&gt;"&amp;"_")/
COUNTIFS(SUMMARY!$B:$B,PartyScore!$A12,SUMMARY!$I:$I,"&lt;&gt;"&amp;"_"),
"No record available")</f>
        <v>No record available</v>
      </c>
    </row>
    <row r="13" ht="14.25" customHeight="1">
      <c r="A13" s="98" t="s">
        <v>693</v>
      </c>
      <c r="B13" s="99">
        <f>COUNTIF(SUMMARY!B:B,PartyScore!A13)</f>
        <v>2</v>
      </c>
      <c r="C13" s="99">
        <f>COUNTIFS(SUMMARY!$B:$B,PartyScore!$A13,SUMMARY!$I:$I,"&lt;&gt;"&amp;"_")</f>
        <v>2</v>
      </c>
      <c r="D13" s="100">
        <f>IFERROR(
SUMIFS(SUMMARY!$I:$I,SUMMARY!$B:$B,PartyScore!$A13,SUMMARY!$I:$I,"&lt;&gt;"&amp;"_")/
COUNTIFS(SUMMARY!$B:$B,PartyScore!$A13,SUMMARY!$I:$I,"&lt;&gt;"&amp;"_"),
"No record available")</f>
        <v>0</v>
      </c>
    </row>
    <row r="14" ht="14.25" customHeight="1">
      <c r="A14" s="98" t="s">
        <v>697</v>
      </c>
      <c r="B14" s="99">
        <f>COUNTIF(SUMMARY!B:B,PartyScore!A14)</f>
        <v>1</v>
      </c>
      <c r="C14" s="99">
        <f>COUNTIFS(SUMMARY!$B:$B,PartyScore!$A14,SUMMARY!$I:$I,"&lt;&gt;"&amp;"_")</f>
        <v>1</v>
      </c>
      <c r="D14" s="100">
        <f>IFERROR(
SUMIFS(SUMMARY!$I:$I,SUMMARY!$B:$B,PartyScore!$A14,SUMMARY!$I:$I,"&lt;&gt;"&amp;"_")/
COUNTIFS(SUMMARY!$B:$B,PartyScore!$A14,SUMMARY!$I:$I,"&lt;&gt;"&amp;"_"),
"No record available")</f>
        <v>0</v>
      </c>
    </row>
    <row r="15" ht="14.25" customHeight="1">
      <c r="A15" s="98" t="s">
        <v>705</v>
      </c>
      <c r="B15" s="99">
        <f>COUNTIF(SUMMARY!B:B,PartyScore!A15)</f>
        <v>1</v>
      </c>
      <c r="C15" s="99">
        <f>COUNTIFS(SUMMARY!$B:$B,PartyScore!$A15,SUMMARY!$I:$I,"&lt;&gt;"&amp;"_")</f>
        <v>1</v>
      </c>
      <c r="D15" s="100">
        <f>IFERROR(
SUMIFS(SUMMARY!$I:$I,SUMMARY!$B:$B,PartyScore!$A15,SUMMARY!$I:$I,"&lt;&gt;"&amp;"_")/
COUNTIFS(SUMMARY!$B:$B,PartyScore!$A15,SUMMARY!$I:$I,"&lt;&gt;"&amp;"_"),
"No record available")</f>
        <v>0</v>
      </c>
    </row>
    <row r="16" ht="14.25" customHeight="1">
      <c r="A16" s="98" t="s">
        <v>709</v>
      </c>
      <c r="B16" s="99">
        <f>COUNTIF(SUMMARY!B:B,PartyScore!A16)</f>
        <v>1</v>
      </c>
      <c r="C16" s="99">
        <f>COUNTIFS(SUMMARY!$B:$B,PartyScore!$A16,SUMMARY!$I:$I,"&lt;&gt;"&amp;"_")</f>
        <v>1</v>
      </c>
      <c r="D16" s="100">
        <f>IFERROR(
SUMIFS(SUMMARY!$I:$I,SUMMARY!$B:$B,PartyScore!$A16,SUMMARY!$I:$I,"&lt;&gt;"&amp;"_")/
COUNTIFS(SUMMARY!$B:$B,PartyScore!$A16,SUMMARY!$I:$I,"&lt;&gt;"&amp;"_"),
"No record available")</f>
        <v>0</v>
      </c>
    </row>
    <row r="17" ht="14.25" customHeight="1">
      <c r="B17" s="101"/>
      <c r="C17" s="101"/>
      <c r="D17" s="101"/>
    </row>
    <row r="18" ht="14.25" customHeight="1">
      <c r="B18" s="101"/>
      <c r="C18" s="101"/>
      <c r="D18" s="101"/>
    </row>
    <row r="19" ht="14.25" customHeight="1">
      <c r="B19" s="101"/>
      <c r="C19" s="101"/>
      <c r="D19" s="101"/>
    </row>
    <row r="20" ht="14.25" customHeight="1">
      <c r="B20" s="101"/>
      <c r="C20" s="101"/>
      <c r="D20" s="101"/>
    </row>
    <row r="21" ht="14.25" customHeight="1">
      <c r="B21" s="101"/>
      <c r="C21" s="101"/>
      <c r="D21" s="101"/>
    </row>
    <row r="22" ht="14.25" customHeight="1">
      <c r="B22" s="101"/>
      <c r="C22" s="101"/>
      <c r="D22" s="101"/>
    </row>
    <row r="23" ht="14.25" customHeight="1">
      <c r="B23" s="101"/>
      <c r="C23" s="101"/>
      <c r="D23" s="101"/>
    </row>
    <row r="24" ht="14.25" customHeight="1">
      <c r="B24" s="101"/>
      <c r="C24" s="101"/>
      <c r="D24" s="101"/>
    </row>
    <row r="25" ht="14.25" customHeight="1">
      <c r="B25" s="101"/>
      <c r="C25" s="101"/>
      <c r="D25" s="101"/>
    </row>
    <row r="26" ht="14.25" customHeight="1">
      <c r="B26" s="101"/>
      <c r="C26" s="101"/>
      <c r="D26" s="101"/>
    </row>
    <row r="27" ht="14.25" customHeight="1">
      <c r="B27" s="101"/>
      <c r="C27" s="101"/>
      <c r="D27" s="101"/>
    </row>
    <row r="28" ht="14.25" customHeight="1">
      <c r="B28" s="101"/>
      <c r="C28" s="101"/>
      <c r="D28" s="101"/>
    </row>
    <row r="29" ht="14.25" customHeight="1">
      <c r="B29" s="101"/>
      <c r="C29" s="101"/>
      <c r="D29" s="101"/>
    </row>
    <row r="30" ht="14.25" customHeight="1">
      <c r="B30" s="101"/>
      <c r="C30" s="101"/>
      <c r="D30" s="101"/>
    </row>
    <row r="31" ht="14.25" customHeight="1">
      <c r="B31" s="101"/>
      <c r="C31" s="101"/>
      <c r="D31" s="101"/>
    </row>
    <row r="32" ht="14.25" customHeight="1">
      <c r="B32" s="101"/>
      <c r="C32" s="101"/>
      <c r="D32" s="101"/>
    </row>
    <row r="33" ht="14.25" customHeight="1">
      <c r="B33" s="101"/>
      <c r="C33" s="101"/>
      <c r="D33" s="101"/>
    </row>
    <row r="34" ht="14.25" customHeight="1">
      <c r="B34" s="101"/>
      <c r="C34" s="101"/>
      <c r="D34" s="101"/>
    </row>
    <row r="35" ht="14.25" customHeight="1">
      <c r="B35" s="101"/>
      <c r="C35" s="101"/>
      <c r="D35" s="101"/>
    </row>
    <row r="36" ht="14.25" customHeight="1">
      <c r="B36" s="101"/>
      <c r="C36" s="101"/>
      <c r="D36" s="101"/>
    </row>
    <row r="37" ht="14.25" customHeight="1">
      <c r="B37" s="101"/>
      <c r="C37" s="101"/>
      <c r="D37" s="101"/>
    </row>
    <row r="38" ht="14.25" customHeight="1">
      <c r="B38" s="101"/>
      <c r="C38" s="101"/>
      <c r="D38" s="101"/>
    </row>
    <row r="39" ht="14.25" customHeight="1">
      <c r="B39" s="101"/>
      <c r="C39" s="101"/>
      <c r="D39" s="101"/>
    </row>
    <row r="40" ht="14.25" customHeight="1">
      <c r="B40" s="101"/>
      <c r="C40" s="101"/>
      <c r="D40" s="101"/>
    </row>
    <row r="41" ht="14.25" customHeight="1">
      <c r="B41" s="101"/>
      <c r="C41" s="101"/>
      <c r="D41" s="101"/>
    </row>
    <row r="42" ht="14.25" customHeight="1">
      <c r="B42" s="101"/>
      <c r="C42" s="101"/>
      <c r="D42" s="101"/>
    </row>
    <row r="43" ht="14.25" customHeight="1">
      <c r="B43" s="101"/>
      <c r="C43" s="101"/>
      <c r="D43" s="101"/>
    </row>
    <row r="44" ht="14.25" customHeight="1">
      <c r="B44" s="101"/>
      <c r="C44" s="101"/>
      <c r="D44" s="101"/>
    </row>
    <row r="45" ht="14.25" customHeight="1">
      <c r="B45" s="101"/>
      <c r="C45" s="101"/>
      <c r="D45" s="101"/>
    </row>
    <row r="46" ht="14.25" customHeight="1">
      <c r="B46" s="101"/>
      <c r="C46" s="101"/>
      <c r="D46" s="101"/>
    </row>
    <row r="47" ht="14.25" customHeight="1">
      <c r="B47" s="101"/>
      <c r="C47" s="101"/>
      <c r="D47" s="101"/>
    </row>
    <row r="48" ht="14.25" customHeight="1">
      <c r="B48" s="101"/>
      <c r="C48" s="101"/>
      <c r="D48" s="101"/>
    </row>
    <row r="49" ht="14.25" customHeight="1">
      <c r="B49" s="101"/>
      <c r="C49" s="101"/>
      <c r="D49" s="101"/>
    </row>
    <row r="50" ht="14.25" customHeight="1">
      <c r="B50" s="101"/>
      <c r="C50" s="101"/>
      <c r="D50" s="101"/>
    </row>
    <row r="51" ht="14.25" customHeight="1">
      <c r="B51" s="101"/>
      <c r="C51" s="101"/>
      <c r="D51" s="101"/>
    </row>
    <row r="52" ht="14.25" customHeight="1">
      <c r="B52" s="101"/>
      <c r="C52" s="101"/>
      <c r="D52" s="101"/>
    </row>
    <row r="53" ht="14.25" customHeight="1">
      <c r="B53" s="101"/>
      <c r="C53" s="101"/>
      <c r="D53" s="101"/>
    </row>
    <row r="54" ht="14.25" customHeight="1">
      <c r="B54" s="101"/>
      <c r="C54" s="101"/>
      <c r="D54" s="101"/>
    </row>
    <row r="55" ht="14.25" customHeight="1">
      <c r="B55" s="101"/>
      <c r="C55" s="101"/>
      <c r="D55" s="101"/>
    </row>
    <row r="56" ht="14.25" customHeight="1">
      <c r="B56" s="101"/>
      <c r="C56" s="101"/>
      <c r="D56" s="101"/>
    </row>
    <row r="57" ht="14.25" customHeight="1">
      <c r="B57" s="101"/>
      <c r="C57" s="101"/>
      <c r="D57" s="101"/>
    </row>
    <row r="58" ht="14.25" customHeight="1">
      <c r="B58" s="101"/>
      <c r="C58" s="101"/>
      <c r="D58" s="101"/>
    </row>
    <row r="59" ht="14.25" customHeight="1">
      <c r="B59" s="101"/>
      <c r="C59" s="101"/>
      <c r="D59" s="101"/>
    </row>
    <row r="60" ht="14.25" customHeight="1">
      <c r="B60" s="101"/>
      <c r="C60" s="101"/>
      <c r="D60" s="101"/>
    </row>
    <row r="61" ht="14.25" customHeight="1">
      <c r="B61" s="101"/>
      <c r="C61" s="101"/>
      <c r="D61" s="101"/>
    </row>
    <row r="62" ht="14.25" customHeight="1">
      <c r="B62" s="101"/>
      <c r="C62" s="101"/>
      <c r="D62" s="101"/>
    </row>
    <row r="63" ht="14.25" customHeight="1">
      <c r="B63" s="101"/>
      <c r="C63" s="101"/>
      <c r="D63" s="101"/>
    </row>
    <row r="64" ht="14.25" customHeight="1">
      <c r="B64" s="101"/>
      <c r="C64" s="101"/>
      <c r="D64" s="101"/>
    </row>
    <row r="65" ht="14.25" customHeight="1">
      <c r="B65" s="101"/>
      <c r="C65" s="101"/>
      <c r="D65" s="101"/>
    </row>
    <row r="66" ht="14.25" customHeight="1">
      <c r="B66" s="101"/>
      <c r="C66" s="101"/>
      <c r="D66" s="101"/>
    </row>
    <row r="67" ht="14.25" customHeight="1">
      <c r="B67" s="101"/>
      <c r="C67" s="101"/>
      <c r="D67" s="101"/>
    </row>
    <row r="68" ht="14.25" customHeight="1">
      <c r="B68" s="101"/>
      <c r="C68" s="101"/>
      <c r="D68" s="101"/>
    </row>
    <row r="69" ht="14.25" customHeight="1">
      <c r="B69" s="101"/>
      <c r="C69" s="101"/>
      <c r="D69" s="101"/>
    </row>
    <row r="70" ht="14.25" customHeight="1">
      <c r="B70" s="101"/>
      <c r="C70" s="101"/>
      <c r="D70" s="101"/>
    </row>
    <row r="71" ht="14.25" customHeight="1">
      <c r="B71" s="101"/>
      <c r="C71" s="101"/>
      <c r="D71" s="101"/>
    </row>
    <row r="72" ht="14.25" customHeight="1">
      <c r="B72" s="101"/>
      <c r="C72" s="101"/>
      <c r="D72" s="101"/>
    </row>
    <row r="73" ht="14.25" customHeight="1">
      <c r="B73" s="101"/>
      <c r="C73" s="101"/>
      <c r="D73" s="101"/>
    </row>
    <row r="74" ht="14.25" customHeight="1">
      <c r="B74" s="101"/>
      <c r="C74" s="101"/>
      <c r="D74" s="101"/>
    </row>
    <row r="75" ht="14.25" customHeight="1">
      <c r="B75" s="101"/>
      <c r="C75" s="101"/>
      <c r="D75" s="101"/>
    </row>
    <row r="76" ht="14.25" customHeight="1">
      <c r="B76" s="101"/>
      <c r="C76" s="101"/>
      <c r="D76" s="101"/>
    </row>
    <row r="77" ht="14.25" customHeight="1">
      <c r="B77" s="101"/>
      <c r="C77" s="101"/>
      <c r="D77" s="101"/>
    </row>
    <row r="78" ht="14.25" customHeight="1">
      <c r="B78" s="101"/>
      <c r="C78" s="101"/>
      <c r="D78" s="101"/>
    </row>
    <row r="79" ht="14.25" customHeight="1">
      <c r="B79" s="101"/>
      <c r="C79" s="101"/>
      <c r="D79" s="101"/>
    </row>
    <row r="80" ht="14.25" customHeight="1">
      <c r="B80" s="101"/>
      <c r="C80" s="101"/>
      <c r="D80" s="101"/>
    </row>
    <row r="81" ht="14.25" customHeight="1">
      <c r="B81" s="101"/>
      <c r="C81" s="101"/>
      <c r="D81" s="101"/>
    </row>
    <row r="82" ht="14.25" customHeight="1">
      <c r="B82" s="101"/>
      <c r="C82" s="101"/>
      <c r="D82" s="101"/>
    </row>
    <row r="83" ht="14.25" customHeight="1">
      <c r="B83" s="101"/>
      <c r="C83" s="101"/>
      <c r="D83" s="101"/>
    </row>
    <row r="84" ht="14.25" customHeight="1">
      <c r="B84" s="101"/>
      <c r="C84" s="101"/>
      <c r="D84" s="101"/>
    </row>
    <row r="85" ht="14.25" customHeight="1">
      <c r="B85" s="101"/>
      <c r="C85" s="101"/>
      <c r="D85" s="101"/>
    </row>
    <row r="86" ht="14.25" customHeight="1">
      <c r="B86" s="101"/>
      <c r="C86" s="101"/>
      <c r="D86" s="101"/>
    </row>
    <row r="87" ht="14.25" customHeight="1">
      <c r="B87" s="101"/>
      <c r="C87" s="101"/>
      <c r="D87" s="101"/>
    </row>
    <row r="88" ht="14.25" customHeight="1">
      <c r="B88" s="101"/>
      <c r="C88" s="101"/>
      <c r="D88" s="101"/>
    </row>
    <row r="89" ht="14.25" customHeight="1">
      <c r="B89" s="101"/>
      <c r="C89" s="101"/>
      <c r="D89" s="101"/>
    </row>
    <row r="90" ht="14.25" customHeight="1">
      <c r="B90" s="101"/>
      <c r="C90" s="101"/>
      <c r="D90" s="101"/>
    </row>
    <row r="91" ht="14.25" customHeight="1">
      <c r="B91" s="101"/>
      <c r="C91" s="101"/>
      <c r="D91" s="101"/>
    </row>
    <row r="92" ht="14.25" customHeight="1">
      <c r="B92" s="101"/>
      <c r="C92" s="101"/>
      <c r="D92" s="101"/>
    </row>
    <row r="93" ht="14.25" customHeight="1">
      <c r="B93" s="101"/>
      <c r="C93" s="101"/>
      <c r="D93" s="101"/>
    </row>
    <row r="94" ht="14.25" customHeight="1">
      <c r="B94" s="101"/>
      <c r="C94" s="101"/>
      <c r="D94" s="101"/>
    </row>
    <row r="95" ht="14.25" customHeight="1">
      <c r="B95" s="101"/>
      <c r="C95" s="101"/>
      <c r="D95" s="101"/>
    </row>
    <row r="96" ht="14.25" customHeight="1">
      <c r="B96" s="101"/>
      <c r="C96" s="101"/>
      <c r="D96" s="101"/>
    </row>
    <row r="97" ht="14.25" customHeight="1">
      <c r="B97" s="101"/>
      <c r="C97" s="101"/>
      <c r="D97" s="101"/>
    </row>
    <row r="98" ht="14.25" customHeight="1">
      <c r="B98" s="101"/>
      <c r="C98" s="101"/>
      <c r="D98" s="101"/>
    </row>
    <row r="99" ht="14.25" customHeight="1">
      <c r="B99" s="101"/>
      <c r="C99" s="101"/>
      <c r="D99" s="101"/>
    </row>
    <row r="100" ht="14.25" customHeight="1">
      <c r="B100" s="101"/>
      <c r="C100" s="101"/>
      <c r="D100" s="101"/>
    </row>
    <row r="101" ht="14.25" customHeight="1">
      <c r="B101" s="101"/>
      <c r="C101" s="101"/>
      <c r="D101" s="101"/>
    </row>
    <row r="102" ht="14.25" customHeight="1">
      <c r="B102" s="101"/>
      <c r="C102" s="101"/>
      <c r="D102" s="101"/>
    </row>
    <row r="103" ht="14.25" customHeight="1">
      <c r="B103" s="101"/>
      <c r="C103" s="101"/>
      <c r="D103" s="101"/>
    </row>
    <row r="104" ht="14.25" customHeight="1">
      <c r="B104" s="101"/>
      <c r="C104" s="101"/>
      <c r="D104" s="101"/>
    </row>
    <row r="105" ht="14.25" customHeight="1">
      <c r="B105" s="101"/>
      <c r="C105" s="101"/>
      <c r="D105" s="101"/>
    </row>
    <row r="106" ht="14.25" customHeight="1">
      <c r="B106" s="101"/>
      <c r="C106" s="101"/>
      <c r="D106" s="101"/>
    </row>
    <row r="107" ht="14.25" customHeight="1">
      <c r="B107" s="101"/>
      <c r="C107" s="101"/>
      <c r="D107" s="101"/>
    </row>
    <row r="108" ht="14.25" customHeight="1">
      <c r="B108" s="101"/>
      <c r="C108" s="101"/>
      <c r="D108" s="101"/>
    </row>
    <row r="109" ht="14.25" customHeight="1">
      <c r="B109" s="101"/>
      <c r="C109" s="101"/>
      <c r="D109" s="101"/>
    </row>
    <row r="110" ht="14.25" customHeight="1">
      <c r="B110" s="101"/>
      <c r="C110" s="101"/>
      <c r="D110" s="101"/>
    </row>
    <row r="111" ht="14.25" customHeight="1">
      <c r="B111" s="101"/>
      <c r="C111" s="101"/>
      <c r="D111" s="101"/>
    </row>
    <row r="112" ht="14.25" customHeight="1">
      <c r="B112" s="101"/>
      <c r="C112" s="101"/>
      <c r="D112" s="101"/>
    </row>
    <row r="113" ht="14.25" customHeight="1">
      <c r="B113" s="101"/>
      <c r="C113" s="101"/>
      <c r="D113" s="101"/>
    </row>
    <row r="114" ht="14.25" customHeight="1">
      <c r="B114" s="101"/>
      <c r="C114" s="101"/>
      <c r="D114" s="101"/>
    </row>
    <row r="115" ht="14.25" customHeight="1">
      <c r="B115" s="101"/>
      <c r="C115" s="101"/>
      <c r="D115" s="101"/>
    </row>
    <row r="116" ht="14.25" customHeight="1">
      <c r="B116" s="101"/>
      <c r="C116" s="101"/>
      <c r="D116" s="101"/>
    </row>
    <row r="117" ht="14.25" customHeight="1">
      <c r="B117" s="101"/>
      <c r="C117" s="101"/>
      <c r="D117" s="101"/>
    </row>
    <row r="118" ht="14.25" customHeight="1">
      <c r="B118" s="101"/>
      <c r="C118" s="101"/>
      <c r="D118" s="101"/>
    </row>
    <row r="119" ht="14.25" customHeight="1">
      <c r="B119" s="101"/>
      <c r="C119" s="101"/>
      <c r="D119" s="101"/>
    </row>
    <row r="120" ht="14.25" customHeight="1">
      <c r="B120" s="101"/>
      <c r="C120" s="101"/>
      <c r="D120" s="101"/>
    </row>
    <row r="121" ht="14.25" customHeight="1">
      <c r="B121" s="101"/>
      <c r="C121" s="101"/>
      <c r="D121" s="101"/>
    </row>
    <row r="122" ht="14.25" customHeight="1">
      <c r="B122" s="101"/>
      <c r="C122" s="101"/>
      <c r="D122" s="101"/>
    </row>
    <row r="123" ht="14.25" customHeight="1">
      <c r="B123" s="101"/>
      <c r="C123" s="101"/>
      <c r="D123" s="101"/>
    </row>
    <row r="124" ht="14.25" customHeight="1">
      <c r="B124" s="101"/>
      <c r="C124" s="101"/>
      <c r="D124" s="101"/>
    </row>
    <row r="125" ht="14.25" customHeight="1">
      <c r="B125" s="101"/>
      <c r="C125" s="101"/>
      <c r="D125" s="101"/>
    </row>
    <row r="126" ht="14.25" customHeight="1">
      <c r="B126" s="101"/>
      <c r="C126" s="101"/>
      <c r="D126" s="101"/>
    </row>
    <row r="127" ht="14.25" customHeight="1">
      <c r="B127" s="101"/>
      <c r="C127" s="101"/>
      <c r="D127" s="101"/>
    </row>
    <row r="128" ht="14.25" customHeight="1">
      <c r="B128" s="101"/>
      <c r="C128" s="101"/>
      <c r="D128" s="101"/>
    </row>
    <row r="129" ht="14.25" customHeight="1">
      <c r="B129" s="101"/>
      <c r="C129" s="101"/>
      <c r="D129" s="101"/>
    </row>
    <row r="130" ht="14.25" customHeight="1">
      <c r="B130" s="101"/>
      <c r="C130" s="101"/>
      <c r="D130" s="101"/>
    </row>
    <row r="131" ht="14.25" customHeight="1">
      <c r="B131" s="101"/>
      <c r="C131" s="101"/>
      <c r="D131" s="101"/>
    </row>
    <row r="132" ht="14.25" customHeight="1">
      <c r="B132" s="101"/>
      <c r="C132" s="101"/>
      <c r="D132" s="101"/>
    </row>
    <row r="133" ht="14.25" customHeight="1">
      <c r="B133" s="101"/>
      <c r="C133" s="101"/>
      <c r="D133" s="101"/>
    </row>
    <row r="134" ht="14.25" customHeight="1">
      <c r="B134" s="101"/>
      <c r="C134" s="101"/>
      <c r="D134" s="101"/>
    </row>
    <row r="135" ht="14.25" customHeight="1">
      <c r="B135" s="101"/>
      <c r="C135" s="101"/>
      <c r="D135" s="101"/>
    </row>
    <row r="136" ht="14.25" customHeight="1">
      <c r="B136" s="101"/>
      <c r="C136" s="101"/>
      <c r="D136" s="101"/>
    </row>
    <row r="137" ht="14.25" customHeight="1">
      <c r="B137" s="101"/>
      <c r="C137" s="101"/>
      <c r="D137" s="101"/>
    </row>
    <row r="138" ht="14.25" customHeight="1">
      <c r="B138" s="101"/>
      <c r="C138" s="101"/>
      <c r="D138" s="101"/>
    </row>
    <row r="139" ht="14.25" customHeight="1">
      <c r="B139" s="101"/>
      <c r="C139" s="101"/>
      <c r="D139" s="101"/>
    </row>
    <row r="140" ht="14.25" customHeight="1">
      <c r="B140" s="101"/>
      <c r="C140" s="101"/>
      <c r="D140" s="101"/>
    </row>
    <row r="141" ht="14.25" customHeight="1">
      <c r="B141" s="101"/>
      <c r="C141" s="101"/>
      <c r="D141" s="101"/>
    </row>
    <row r="142" ht="14.25" customHeight="1">
      <c r="B142" s="101"/>
      <c r="C142" s="101"/>
      <c r="D142" s="101"/>
    </row>
    <row r="143" ht="14.25" customHeight="1">
      <c r="B143" s="101"/>
      <c r="C143" s="101"/>
      <c r="D143" s="101"/>
    </row>
    <row r="144" ht="14.25" customHeight="1">
      <c r="B144" s="101"/>
      <c r="C144" s="101"/>
      <c r="D144" s="101"/>
    </row>
    <row r="145" ht="14.25" customHeight="1">
      <c r="B145" s="101"/>
      <c r="C145" s="101"/>
      <c r="D145" s="101"/>
    </row>
    <row r="146" ht="14.25" customHeight="1">
      <c r="B146" s="101"/>
      <c r="C146" s="101"/>
      <c r="D146" s="101"/>
    </row>
    <row r="147" ht="14.25" customHeight="1">
      <c r="B147" s="101"/>
      <c r="C147" s="101"/>
      <c r="D147" s="101"/>
    </row>
    <row r="148" ht="14.25" customHeight="1">
      <c r="B148" s="101"/>
      <c r="C148" s="101"/>
      <c r="D148" s="101"/>
    </row>
    <row r="149" ht="14.25" customHeight="1">
      <c r="B149" s="101"/>
      <c r="C149" s="101"/>
      <c r="D149" s="101"/>
    </row>
    <row r="150" ht="14.25" customHeight="1">
      <c r="B150" s="101"/>
      <c r="C150" s="101"/>
      <c r="D150" s="101"/>
    </row>
    <row r="151" ht="14.25" customHeight="1">
      <c r="B151" s="101"/>
      <c r="C151" s="101"/>
      <c r="D151" s="101"/>
    </row>
    <row r="152" ht="14.25" customHeight="1">
      <c r="B152" s="101"/>
      <c r="C152" s="101"/>
      <c r="D152" s="101"/>
    </row>
    <row r="153" ht="14.25" customHeight="1">
      <c r="B153" s="101"/>
      <c r="C153" s="101"/>
      <c r="D153" s="101"/>
    </row>
    <row r="154" ht="14.25" customHeight="1">
      <c r="B154" s="101"/>
      <c r="C154" s="101"/>
      <c r="D154" s="101"/>
    </row>
    <row r="155" ht="14.25" customHeight="1">
      <c r="B155" s="101"/>
      <c r="C155" s="101"/>
      <c r="D155" s="101"/>
    </row>
    <row r="156" ht="14.25" customHeight="1">
      <c r="B156" s="101"/>
      <c r="C156" s="101"/>
      <c r="D156" s="101"/>
    </row>
    <row r="157" ht="14.25" customHeight="1">
      <c r="B157" s="101"/>
      <c r="C157" s="101"/>
      <c r="D157" s="101"/>
    </row>
    <row r="158" ht="14.25" customHeight="1">
      <c r="B158" s="101"/>
      <c r="C158" s="101"/>
      <c r="D158" s="101"/>
    </row>
    <row r="159" ht="14.25" customHeight="1">
      <c r="B159" s="101"/>
      <c r="C159" s="101"/>
      <c r="D159" s="101"/>
    </row>
    <row r="160" ht="14.25" customHeight="1">
      <c r="B160" s="101"/>
      <c r="C160" s="101"/>
      <c r="D160" s="101"/>
    </row>
    <row r="161" ht="14.25" customHeight="1">
      <c r="B161" s="101"/>
      <c r="C161" s="101"/>
      <c r="D161" s="101"/>
    </row>
    <row r="162" ht="14.25" customHeight="1">
      <c r="B162" s="101"/>
      <c r="C162" s="101"/>
      <c r="D162" s="101"/>
    </row>
    <row r="163" ht="14.25" customHeight="1">
      <c r="B163" s="101"/>
      <c r="C163" s="101"/>
      <c r="D163" s="101"/>
    </row>
    <row r="164" ht="14.25" customHeight="1">
      <c r="B164" s="101"/>
      <c r="C164" s="101"/>
      <c r="D164" s="101"/>
    </row>
    <row r="165" ht="14.25" customHeight="1">
      <c r="B165" s="101"/>
      <c r="C165" s="101"/>
      <c r="D165" s="101"/>
    </row>
    <row r="166" ht="14.25" customHeight="1">
      <c r="B166" s="101"/>
      <c r="C166" s="101"/>
      <c r="D166" s="101"/>
    </row>
    <row r="167" ht="14.25" customHeight="1">
      <c r="B167" s="101"/>
      <c r="C167" s="101"/>
      <c r="D167" s="101"/>
    </row>
    <row r="168" ht="14.25" customHeight="1">
      <c r="B168" s="101"/>
      <c r="C168" s="101"/>
      <c r="D168" s="101"/>
    </row>
    <row r="169" ht="14.25" customHeight="1">
      <c r="B169" s="101"/>
      <c r="C169" s="101"/>
      <c r="D169" s="101"/>
    </row>
    <row r="170" ht="14.25" customHeight="1">
      <c r="B170" s="101"/>
      <c r="C170" s="101"/>
      <c r="D170" s="101"/>
    </row>
    <row r="171" ht="14.25" customHeight="1">
      <c r="B171" s="101"/>
      <c r="C171" s="101"/>
      <c r="D171" s="101"/>
    </row>
    <row r="172" ht="14.25" customHeight="1">
      <c r="B172" s="101"/>
      <c r="C172" s="101"/>
      <c r="D172" s="101"/>
    </row>
    <row r="173" ht="14.25" customHeight="1">
      <c r="B173" s="101"/>
      <c r="C173" s="101"/>
      <c r="D173" s="101"/>
    </row>
    <row r="174" ht="14.25" customHeight="1">
      <c r="B174" s="101"/>
      <c r="C174" s="101"/>
      <c r="D174" s="101"/>
    </row>
    <row r="175" ht="14.25" customHeight="1">
      <c r="B175" s="101"/>
      <c r="C175" s="101"/>
      <c r="D175" s="101"/>
    </row>
    <row r="176" ht="14.25" customHeight="1">
      <c r="B176" s="101"/>
      <c r="C176" s="101"/>
      <c r="D176" s="101"/>
    </row>
    <row r="177" ht="14.25" customHeight="1">
      <c r="B177" s="101"/>
      <c r="C177" s="101"/>
      <c r="D177" s="101"/>
    </row>
    <row r="178" ht="14.25" customHeight="1">
      <c r="B178" s="101"/>
      <c r="C178" s="101"/>
      <c r="D178" s="101"/>
    </row>
    <row r="179" ht="14.25" customHeight="1">
      <c r="B179" s="101"/>
      <c r="C179" s="101"/>
      <c r="D179" s="101"/>
    </row>
    <row r="180" ht="14.25" customHeight="1">
      <c r="B180" s="101"/>
      <c r="C180" s="101"/>
      <c r="D180" s="101"/>
    </row>
    <row r="181" ht="14.25" customHeight="1">
      <c r="B181" s="101"/>
      <c r="C181" s="101"/>
      <c r="D181" s="101"/>
    </row>
    <row r="182" ht="14.25" customHeight="1">
      <c r="B182" s="101"/>
      <c r="C182" s="101"/>
      <c r="D182" s="101"/>
    </row>
    <row r="183" ht="14.25" customHeight="1">
      <c r="B183" s="101"/>
      <c r="C183" s="101"/>
      <c r="D183" s="101"/>
    </row>
    <row r="184" ht="14.25" customHeight="1">
      <c r="B184" s="101"/>
      <c r="C184" s="101"/>
      <c r="D184" s="101"/>
    </row>
    <row r="185" ht="14.25" customHeight="1">
      <c r="B185" s="101"/>
      <c r="C185" s="101"/>
      <c r="D185" s="101"/>
    </row>
    <row r="186" ht="14.25" customHeight="1">
      <c r="B186" s="101"/>
      <c r="C186" s="101"/>
      <c r="D186" s="101"/>
    </row>
    <row r="187" ht="14.25" customHeight="1">
      <c r="B187" s="101"/>
      <c r="C187" s="101"/>
      <c r="D187" s="101"/>
    </row>
    <row r="188" ht="14.25" customHeight="1">
      <c r="B188" s="101"/>
      <c r="C188" s="101"/>
      <c r="D188" s="101"/>
    </row>
    <row r="189" ht="14.25" customHeight="1">
      <c r="B189" s="101"/>
      <c r="C189" s="101"/>
      <c r="D189" s="101"/>
    </row>
    <row r="190" ht="14.25" customHeight="1">
      <c r="B190" s="101"/>
      <c r="C190" s="101"/>
      <c r="D190" s="101"/>
    </row>
    <row r="191" ht="14.25" customHeight="1">
      <c r="B191" s="101"/>
      <c r="C191" s="101"/>
      <c r="D191" s="101"/>
    </row>
    <row r="192" ht="14.25" customHeight="1">
      <c r="B192" s="101"/>
      <c r="C192" s="101"/>
      <c r="D192" s="101"/>
    </row>
    <row r="193" ht="14.25" customHeight="1">
      <c r="B193" s="101"/>
      <c r="C193" s="101"/>
      <c r="D193" s="101"/>
    </row>
    <row r="194" ht="14.25" customHeight="1">
      <c r="B194" s="101"/>
      <c r="C194" s="101"/>
      <c r="D194" s="101"/>
    </row>
    <row r="195" ht="14.25" customHeight="1">
      <c r="B195" s="101"/>
      <c r="C195" s="101"/>
      <c r="D195" s="101"/>
    </row>
    <row r="196" ht="14.25" customHeight="1">
      <c r="B196" s="101"/>
      <c r="C196" s="101"/>
      <c r="D196" s="101"/>
    </row>
    <row r="197" ht="14.25" customHeight="1">
      <c r="B197" s="101"/>
      <c r="C197" s="101"/>
      <c r="D197" s="101"/>
    </row>
    <row r="198" ht="14.25" customHeight="1">
      <c r="B198" s="101"/>
      <c r="C198" s="101"/>
      <c r="D198" s="101"/>
    </row>
    <row r="199" ht="14.25" customHeight="1">
      <c r="B199" s="101"/>
      <c r="C199" s="101"/>
      <c r="D199" s="101"/>
    </row>
    <row r="200" ht="14.25" customHeight="1">
      <c r="B200" s="101"/>
      <c r="C200" s="101"/>
      <c r="D200" s="101"/>
    </row>
    <row r="201" ht="14.25" customHeight="1">
      <c r="B201" s="101"/>
      <c r="C201" s="101"/>
      <c r="D201" s="101"/>
    </row>
    <row r="202" ht="14.25" customHeight="1">
      <c r="B202" s="101"/>
      <c r="C202" s="101"/>
      <c r="D202" s="101"/>
    </row>
    <row r="203" ht="14.25" customHeight="1">
      <c r="B203" s="101"/>
      <c r="C203" s="101"/>
      <c r="D203" s="101"/>
    </row>
    <row r="204" ht="14.25" customHeight="1">
      <c r="B204" s="101"/>
      <c r="C204" s="101"/>
      <c r="D204" s="101"/>
    </row>
    <row r="205" ht="14.25" customHeight="1">
      <c r="B205" s="101"/>
      <c r="C205" s="101"/>
      <c r="D205" s="101"/>
    </row>
    <row r="206" ht="14.25" customHeight="1">
      <c r="B206" s="101"/>
      <c r="C206" s="101"/>
      <c r="D206" s="101"/>
    </row>
    <row r="207" ht="14.25" customHeight="1">
      <c r="B207" s="101"/>
      <c r="C207" s="101"/>
      <c r="D207" s="101"/>
    </row>
    <row r="208" ht="14.25" customHeight="1">
      <c r="B208" s="101"/>
      <c r="C208" s="101"/>
      <c r="D208" s="101"/>
    </row>
    <row r="209" ht="14.25" customHeight="1">
      <c r="B209" s="101"/>
      <c r="C209" s="101"/>
      <c r="D209" s="101"/>
    </row>
    <row r="210" ht="14.25" customHeight="1">
      <c r="B210" s="101"/>
      <c r="C210" s="101"/>
      <c r="D210" s="101"/>
    </row>
    <row r="211" ht="14.25" customHeight="1">
      <c r="B211" s="101"/>
      <c r="C211" s="101"/>
      <c r="D211" s="101"/>
    </row>
    <row r="212" ht="14.25" customHeight="1">
      <c r="B212" s="101"/>
      <c r="C212" s="101"/>
      <c r="D212" s="101"/>
    </row>
    <row r="213" ht="14.25" customHeight="1">
      <c r="B213" s="101"/>
      <c r="C213" s="101"/>
      <c r="D213" s="101"/>
    </row>
    <row r="214" ht="14.25" customHeight="1">
      <c r="B214" s="101"/>
      <c r="C214" s="101"/>
      <c r="D214" s="101"/>
    </row>
    <row r="215" ht="14.25" customHeight="1">
      <c r="B215" s="101"/>
      <c r="C215" s="101"/>
      <c r="D215" s="101"/>
    </row>
    <row r="216" ht="14.25" customHeight="1">
      <c r="B216" s="101"/>
      <c r="C216" s="101"/>
      <c r="D216" s="101"/>
    </row>
    <row r="217" ht="14.25" customHeight="1">
      <c r="B217" s="101"/>
      <c r="C217" s="101"/>
      <c r="D217" s="101"/>
    </row>
    <row r="218" ht="14.25" customHeight="1">
      <c r="B218" s="101"/>
      <c r="C218" s="101"/>
      <c r="D218" s="101"/>
    </row>
    <row r="219" ht="14.25" customHeight="1">
      <c r="B219" s="101"/>
      <c r="C219" s="101"/>
      <c r="D219" s="101"/>
    </row>
    <row r="220" ht="14.25" customHeight="1">
      <c r="B220" s="101"/>
      <c r="C220" s="101"/>
      <c r="D220" s="101"/>
    </row>
    <row r="221" ht="14.25" customHeight="1">
      <c r="B221" s="101"/>
      <c r="C221" s="101"/>
      <c r="D221" s="101"/>
    </row>
    <row r="222" ht="14.25" customHeight="1">
      <c r="B222" s="101"/>
      <c r="C222" s="101"/>
      <c r="D222" s="101"/>
    </row>
    <row r="223" ht="14.25" customHeight="1">
      <c r="B223" s="101"/>
      <c r="C223" s="101"/>
      <c r="D223" s="101"/>
    </row>
    <row r="224" ht="14.25" customHeight="1">
      <c r="B224" s="101"/>
      <c r="C224" s="101"/>
      <c r="D224" s="101"/>
    </row>
    <row r="225" ht="14.25" customHeight="1">
      <c r="B225" s="101"/>
      <c r="C225" s="101"/>
      <c r="D225" s="101"/>
    </row>
    <row r="226" ht="14.25" customHeight="1">
      <c r="B226" s="101"/>
      <c r="C226" s="101"/>
      <c r="D226" s="101"/>
    </row>
    <row r="227" ht="14.25" customHeight="1">
      <c r="B227" s="101"/>
      <c r="C227" s="101"/>
      <c r="D227" s="101"/>
    </row>
    <row r="228" ht="14.25" customHeight="1">
      <c r="B228" s="101"/>
      <c r="C228" s="101"/>
      <c r="D228" s="101"/>
    </row>
    <row r="229" ht="14.25" customHeight="1">
      <c r="B229" s="101"/>
      <c r="C229" s="101"/>
      <c r="D229" s="101"/>
    </row>
    <row r="230" ht="14.25" customHeight="1">
      <c r="B230" s="101"/>
      <c r="C230" s="101"/>
      <c r="D230" s="101"/>
    </row>
    <row r="231" ht="14.25" customHeight="1">
      <c r="B231" s="101"/>
      <c r="C231" s="101"/>
      <c r="D231" s="101"/>
    </row>
    <row r="232" ht="14.25" customHeight="1">
      <c r="B232" s="101"/>
      <c r="C232" s="101"/>
      <c r="D232" s="101"/>
    </row>
    <row r="233" ht="14.25" customHeight="1">
      <c r="B233" s="101"/>
      <c r="C233" s="101"/>
      <c r="D233" s="101"/>
    </row>
    <row r="234" ht="14.25" customHeight="1">
      <c r="B234" s="101"/>
      <c r="C234" s="101"/>
      <c r="D234" s="101"/>
    </row>
    <row r="235" ht="14.25" customHeight="1">
      <c r="B235" s="101"/>
      <c r="C235" s="101"/>
      <c r="D235" s="101"/>
    </row>
    <row r="236" ht="14.25" customHeight="1">
      <c r="B236" s="101"/>
      <c r="C236" s="101"/>
      <c r="D236" s="101"/>
    </row>
    <row r="237" ht="14.25" customHeight="1">
      <c r="B237" s="101"/>
      <c r="C237" s="101"/>
      <c r="D237" s="101"/>
    </row>
    <row r="238" ht="14.25" customHeight="1">
      <c r="B238" s="101"/>
      <c r="C238" s="101"/>
      <c r="D238" s="101"/>
    </row>
    <row r="239" ht="14.25" customHeight="1">
      <c r="B239" s="101"/>
      <c r="C239" s="101"/>
      <c r="D239" s="101"/>
    </row>
    <row r="240" ht="14.25" customHeight="1">
      <c r="B240" s="101"/>
      <c r="C240" s="101"/>
      <c r="D240" s="101"/>
    </row>
    <row r="241" ht="14.25" customHeight="1">
      <c r="B241" s="101"/>
      <c r="C241" s="101"/>
      <c r="D241" s="101"/>
    </row>
    <row r="242" ht="14.25" customHeight="1">
      <c r="B242" s="101"/>
      <c r="C242" s="101"/>
      <c r="D242" s="101"/>
    </row>
    <row r="243" ht="14.25" customHeight="1">
      <c r="B243" s="101"/>
      <c r="C243" s="101"/>
      <c r="D243" s="101"/>
    </row>
    <row r="244" ht="14.25" customHeight="1">
      <c r="B244" s="101"/>
      <c r="C244" s="101"/>
      <c r="D244" s="101"/>
    </row>
    <row r="245" ht="14.25" customHeight="1">
      <c r="B245" s="101"/>
      <c r="C245" s="101"/>
      <c r="D245" s="101"/>
    </row>
    <row r="246" ht="14.25" customHeight="1">
      <c r="B246" s="101"/>
      <c r="C246" s="101"/>
      <c r="D246" s="101"/>
    </row>
    <row r="247" ht="14.25" customHeight="1">
      <c r="B247" s="101"/>
      <c r="C247" s="101"/>
      <c r="D247" s="101"/>
    </row>
    <row r="248" ht="14.25" customHeight="1">
      <c r="B248" s="101"/>
      <c r="C248" s="101"/>
      <c r="D248" s="101"/>
    </row>
    <row r="249" ht="14.25" customHeight="1">
      <c r="B249" s="101"/>
      <c r="C249" s="101"/>
      <c r="D249" s="101"/>
    </row>
    <row r="250" ht="14.25" customHeight="1">
      <c r="B250" s="101"/>
      <c r="C250" s="101"/>
      <c r="D250" s="101"/>
    </row>
    <row r="251" ht="14.25" customHeight="1">
      <c r="B251" s="101"/>
      <c r="C251" s="101"/>
      <c r="D251" s="101"/>
    </row>
    <row r="252" ht="14.25" customHeight="1">
      <c r="B252" s="101"/>
      <c r="C252" s="101"/>
      <c r="D252" s="101"/>
    </row>
    <row r="253" ht="14.25" customHeight="1">
      <c r="B253" s="101"/>
      <c r="C253" s="101"/>
      <c r="D253" s="101"/>
    </row>
    <row r="254" ht="14.25" customHeight="1">
      <c r="B254" s="101"/>
      <c r="C254" s="101"/>
      <c r="D254" s="101"/>
    </row>
    <row r="255" ht="14.25" customHeight="1">
      <c r="B255" s="101"/>
      <c r="C255" s="101"/>
      <c r="D255" s="101"/>
    </row>
    <row r="256" ht="14.25" customHeight="1">
      <c r="B256" s="101"/>
      <c r="C256" s="101"/>
      <c r="D256" s="101"/>
    </row>
    <row r="257" ht="14.25" customHeight="1">
      <c r="B257" s="101"/>
      <c r="C257" s="101"/>
      <c r="D257" s="101"/>
    </row>
    <row r="258" ht="14.25" customHeight="1">
      <c r="B258" s="101"/>
      <c r="C258" s="101"/>
      <c r="D258" s="101"/>
    </row>
    <row r="259" ht="14.25" customHeight="1">
      <c r="B259" s="101"/>
      <c r="C259" s="101"/>
      <c r="D259" s="101"/>
    </row>
    <row r="260" ht="14.25" customHeight="1">
      <c r="B260" s="101"/>
      <c r="C260" s="101"/>
      <c r="D260" s="101"/>
    </row>
    <row r="261" ht="14.25" customHeight="1">
      <c r="B261" s="101"/>
      <c r="C261" s="101"/>
      <c r="D261" s="101"/>
    </row>
    <row r="262" ht="14.25" customHeight="1">
      <c r="B262" s="101"/>
      <c r="C262" s="101"/>
      <c r="D262" s="101"/>
    </row>
    <row r="263" ht="14.25" customHeight="1">
      <c r="B263" s="101"/>
      <c r="C263" s="101"/>
      <c r="D263" s="101"/>
    </row>
    <row r="264" ht="14.25" customHeight="1">
      <c r="B264" s="101"/>
      <c r="C264" s="101"/>
      <c r="D264" s="101"/>
    </row>
    <row r="265" ht="14.25" customHeight="1">
      <c r="B265" s="101"/>
      <c r="C265" s="101"/>
      <c r="D265" s="101"/>
    </row>
    <row r="266" ht="14.25" customHeight="1">
      <c r="B266" s="101"/>
      <c r="C266" s="101"/>
      <c r="D266" s="101"/>
    </row>
    <row r="267" ht="14.25" customHeight="1">
      <c r="B267" s="101"/>
      <c r="C267" s="101"/>
      <c r="D267" s="101"/>
    </row>
    <row r="268" ht="14.25" customHeight="1">
      <c r="B268" s="101"/>
      <c r="C268" s="101"/>
      <c r="D268" s="101"/>
    </row>
    <row r="269" ht="14.25" customHeight="1">
      <c r="B269" s="101"/>
      <c r="C269" s="101"/>
      <c r="D269" s="101"/>
    </row>
    <row r="270" ht="14.25" customHeight="1">
      <c r="B270" s="101"/>
      <c r="C270" s="101"/>
      <c r="D270" s="101"/>
    </row>
    <row r="271" ht="14.25" customHeight="1">
      <c r="B271" s="101"/>
      <c r="C271" s="101"/>
      <c r="D271" s="101"/>
    </row>
    <row r="272" ht="14.25" customHeight="1">
      <c r="B272" s="101"/>
      <c r="C272" s="101"/>
      <c r="D272" s="101"/>
    </row>
    <row r="273" ht="14.25" customHeight="1">
      <c r="B273" s="101"/>
      <c r="C273" s="101"/>
      <c r="D273" s="101"/>
    </row>
    <row r="274" ht="14.25" customHeight="1">
      <c r="B274" s="101"/>
      <c r="C274" s="101"/>
      <c r="D274" s="101"/>
    </row>
    <row r="275" ht="14.25" customHeight="1">
      <c r="B275" s="101"/>
      <c r="C275" s="101"/>
      <c r="D275" s="101"/>
    </row>
    <row r="276" ht="14.25" customHeight="1">
      <c r="B276" s="101"/>
      <c r="C276" s="101"/>
      <c r="D276" s="101"/>
    </row>
    <row r="277" ht="14.25" customHeight="1">
      <c r="B277" s="101"/>
      <c r="C277" s="101"/>
      <c r="D277" s="101"/>
    </row>
    <row r="278" ht="14.25" customHeight="1">
      <c r="B278" s="101"/>
      <c r="C278" s="101"/>
      <c r="D278" s="101"/>
    </row>
    <row r="279" ht="14.25" customHeight="1">
      <c r="B279" s="101"/>
      <c r="C279" s="101"/>
      <c r="D279" s="101"/>
    </row>
    <row r="280" ht="14.25" customHeight="1">
      <c r="B280" s="101"/>
      <c r="C280" s="101"/>
      <c r="D280" s="101"/>
    </row>
    <row r="281" ht="14.25" customHeight="1">
      <c r="B281" s="101"/>
      <c r="C281" s="101"/>
      <c r="D281" s="101"/>
    </row>
    <row r="282" ht="14.25" customHeight="1">
      <c r="B282" s="101"/>
      <c r="C282" s="101"/>
      <c r="D282" s="101"/>
    </row>
    <row r="283" ht="14.25" customHeight="1">
      <c r="B283" s="101"/>
      <c r="C283" s="101"/>
      <c r="D283" s="101"/>
    </row>
    <row r="284" ht="14.25" customHeight="1">
      <c r="B284" s="101"/>
      <c r="C284" s="101"/>
      <c r="D284" s="101"/>
    </row>
    <row r="285" ht="14.25" customHeight="1">
      <c r="B285" s="101"/>
      <c r="C285" s="101"/>
      <c r="D285" s="101"/>
    </row>
    <row r="286" ht="14.25" customHeight="1">
      <c r="B286" s="101"/>
      <c r="C286" s="101"/>
      <c r="D286" s="101"/>
    </row>
    <row r="287" ht="14.25" customHeight="1">
      <c r="B287" s="101"/>
      <c r="C287" s="101"/>
      <c r="D287" s="101"/>
    </row>
    <row r="288" ht="14.25" customHeight="1">
      <c r="B288" s="101"/>
      <c r="C288" s="101"/>
      <c r="D288" s="101"/>
    </row>
    <row r="289" ht="14.25" customHeight="1">
      <c r="B289" s="101"/>
      <c r="C289" s="101"/>
      <c r="D289" s="101"/>
    </row>
    <row r="290" ht="14.25" customHeight="1">
      <c r="B290" s="101"/>
      <c r="C290" s="101"/>
      <c r="D290" s="101"/>
    </row>
    <row r="291" ht="14.25" customHeight="1">
      <c r="B291" s="101"/>
      <c r="C291" s="101"/>
      <c r="D291" s="101"/>
    </row>
    <row r="292" ht="14.25" customHeight="1">
      <c r="B292" s="101"/>
      <c r="C292" s="101"/>
      <c r="D292" s="101"/>
    </row>
    <row r="293" ht="14.25" customHeight="1">
      <c r="B293" s="101"/>
      <c r="C293" s="101"/>
      <c r="D293" s="101"/>
    </row>
    <row r="294" ht="14.25" customHeight="1">
      <c r="B294" s="101"/>
      <c r="C294" s="101"/>
      <c r="D294" s="101"/>
    </row>
    <row r="295" ht="14.25" customHeight="1">
      <c r="B295" s="101"/>
      <c r="C295" s="101"/>
      <c r="D295" s="101"/>
    </row>
    <row r="296" ht="14.25" customHeight="1">
      <c r="B296" s="101"/>
      <c r="C296" s="101"/>
      <c r="D296" s="101"/>
    </row>
    <row r="297" ht="14.25" customHeight="1">
      <c r="B297" s="101"/>
      <c r="C297" s="101"/>
      <c r="D297" s="101"/>
    </row>
    <row r="298" ht="14.25" customHeight="1">
      <c r="B298" s="101"/>
      <c r="C298" s="101"/>
      <c r="D298" s="101"/>
    </row>
    <row r="299" ht="14.25" customHeight="1">
      <c r="B299" s="101"/>
      <c r="C299" s="101"/>
      <c r="D299" s="101"/>
    </row>
    <row r="300" ht="14.25" customHeight="1">
      <c r="B300" s="101"/>
      <c r="C300" s="101"/>
      <c r="D300" s="101"/>
    </row>
    <row r="301" ht="14.25" customHeight="1">
      <c r="B301" s="101"/>
      <c r="C301" s="101"/>
      <c r="D301" s="101"/>
    </row>
    <row r="302" ht="14.25" customHeight="1">
      <c r="B302" s="101"/>
      <c r="C302" s="101"/>
      <c r="D302" s="101"/>
    </row>
    <row r="303" ht="14.25" customHeight="1">
      <c r="B303" s="101"/>
      <c r="C303" s="101"/>
      <c r="D303" s="101"/>
    </row>
    <row r="304" ht="14.25" customHeight="1">
      <c r="B304" s="101"/>
      <c r="C304" s="101"/>
      <c r="D304" s="101"/>
    </row>
    <row r="305" ht="14.25" customHeight="1">
      <c r="B305" s="101"/>
      <c r="C305" s="101"/>
      <c r="D305" s="101"/>
    </row>
    <row r="306" ht="14.25" customHeight="1">
      <c r="B306" s="101"/>
      <c r="C306" s="101"/>
      <c r="D306" s="101"/>
    </row>
    <row r="307" ht="14.25" customHeight="1">
      <c r="B307" s="101"/>
      <c r="C307" s="101"/>
      <c r="D307" s="101"/>
    </row>
    <row r="308" ht="14.25" customHeight="1">
      <c r="B308" s="101"/>
      <c r="C308" s="101"/>
      <c r="D308" s="101"/>
    </row>
    <row r="309" ht="14.25" customHeight="1">
      <c r="B309" s="101"/>
      <c r="C309" s="101"/>
      <c r="D309" s="101"/>
    </row>
    <row r="310" ht="14.25" customHeight="1">
      <c r="B310" s="101"/>
      <c r="C310" s="101"/>
      <c r="D310" s="101"/>
    </row>
    <row r="311" ht="14.25" customHeight="1">
      <c r="B311" s="101"/>
      <c r="C311" s="101"/>
      <c r="D311" s="101"/>
    </row>
    <row r="312" ht="14.25" customHeight="1">
      <c r="B312" s="101"/>
      <c r="C312" s="101"/>
      <c r="D312" s="101"/>
    </row>
    <row r="313" ht="14.25" customHeight="1">
      <c r="B313" s="101"/>
      <c r="C313" s="101"/>
      <c r="D313" s="101"/>
    </row>
    <row r="314" ht="14.25" customHeight="1">
      <c r="B314" s="101"/>
      <c r="C314" s="101"/>
      <c r="D314" s="101"/>
    </row>
    <row r="315" ht="14.25" customHeight="1">
      <c r="B315" s="101"/>
      <c r="C315" s="101"/>
      <c r="D315" s="101"/>
    </row>
    <row r="316" ht="14.25" customHeight="1">
      <c r="B316" s="101"/>
      <c r="C316" s="101"/>
      <c r="D316" s="101"/>
    </row>
    <row r="317" ht="14.25" customHeight="1">
      <c r="B317" s="101"/>
      <c r="C317" s="101"/>
      <c r="D317" s="101"/>
    </row>
    <row r="318" ht="14.25" customHeight="1">
      <c r="B318" s="101"/>
      <c r="C318" s="101"/>
      <c r="D318" s="101"/>
    </row>
    <row r="319" ht="14.25" customHeight="1">
      <c r="B319" s="101"/>
      <c r="C319" s="101"/>
      <c r="D319" s="101"/>
    </row>
    <row r="320" ht="14.25" customHeight="1">
      <c r="B320" s="101"/>
      <c r="C320" s="101"/>
      <c r="D320" s="101"/>
    </row>
    <row r="321" ht="14.25" customHeight="1">
      <c r="B321" s="101"/>
      <c r="C321" s="101"/>
      <c r="D321" s="101"/>
    </row>
    <row r="322" ht="14.25" customHeight="1">
      <c r="B322" s="101"/>
      <c r="C322" s="101"/>
      <c r="D322" s="101"/>
    </row>
    <row r="323" ht="14.25" customHeight="1">
      <c r="B323" s="101"/>
      <c r="C323" s="101"/>
      <c r="D323" s="101"/>
    </row>
    <row r="324" ht="14.25" customHeight="1">
      <c r="B324" s="101"/>
      <c r="C324" s="101"/>
      <c r="D324" s="101"/>
    </row>
    <row r="325" ht="14.25" customHeight="1">
      <c r="B325" s="101"/>
      <c r="C325" s="101"/>
      <c r="D325" s="101"/>
    </row>
    <row r="326" ht="14.25" customHeight="1">
      <c r="B326" s="101"/>
      <c r="C326" s="101"/>
      <c r="D326" s="101"/>
    </row>
    <row r="327" ht="14.25" customHeight="1">
      <c r="B327" s="101"/>
      <c r="C327" s="101"/>
      <c r="D327" s="101"/>
    </row>
    <row r="328" ht="14.25" customHeight="1">
      <c r="B328" s="101"/>
      <c r="C328" s="101"/>
      <c r="D328" s="101"/>
    </row>
    <row r="329" ht="14.25" customHeight="1">
      <c r="B329" s="101"/>
      <c r="C329" s="101"/>
      <c r="D329" s="101"/>
    </row>
    <row r="330" ht="14.25" customHeight="1">
      <c r="B330" s="101"/>
      <c r="C330" s="101"/>
      <c r="D330" s="101"/>
    </row>
    <row r="331" ht="14.25" customHeight="1">
      <c r="B331" s="101"/>
      <c r="C331" s="101"/>
      <c r="D331" s="101"/>
    </row>
    <row r="332" ht="14.25" customHeight="1">
      <c r="B332" s="101"/>
      <c r="C332" s="101"/>
      <c r="D332" s="101"/>
    </row>
    <row r="333" ht="14.25" customHeight="1">
      <c r="B333" s="101"/>
      <c r="C333" s="101"/>
      <c r="D333" s="101"/>
    </row>
    <row r="334" ht="14.25" customHeight="1">
      <c r="B334" s="101"/>
      <c r="C334" s="101"/>
      <c r="D334" s="101"/>
    </row>
    <row r="335" ht="14.25" customHeight="1">
      <c r="B335" s="101"/>
      <c r="C335" s="101"/>
      <c r="D335" s="101"/>
    </row>
    <row r="336" ht="14.25" customHeight="1">
      <c r="B336" s="101"/>
      <c r="C336" s="101"/>
      <c r="D336" s="101"/>
    </row>
    <row r="337" ht="14.25" customHeight="1">
      <c r="B337" s="101"/>
      <c r="C337" s="101"/>
      <c r="D337" s="101"/>
    </row>
    <row r="338" ht="14.25" customHeight="1">
      <c r="B338" s="101"/>
      <c r="C338" s="101"/>
      <c r="D338" s="101"/>
    </row>
    <row r="339" ht="14.25" customHeight="1">
      <c r="B339" s="101"/>
      <c r="C339" s="101"/>
      <c r="D339" s="101"/>
    </row>
    <row r="340" ht="14.25" customHeight="1">
      <c r="B340" s="101"/>
      <c r="C340" s="101"/>
      <c r="D340" s="101"/>
    </row>
    <row r="341" ht="14.25" customHeight="1">
      <c r="B341" s="101"/>
      <c r="C341" s="101"/>
      <c r="D341" s="101"/>
    </row>
    <row r="342" ht="14.25" customHeight="1">
      <c r="B342" s="101"/>
      <c r="C342" s="101"/>
      <c r="D342" s="101"/>
    </row>
    <row r="343" ht="14.25" customHeight="1">
      <c r="B343" s="101"/>
      <c r="C343" s="101"/>
      <c r="D343" s="101"/>
    </row>
    <row r="344" ht="14.25" customHeight="1">
      <c r="B344" s="101"/>
      <c r="C344" s="101"/>
      <c r="D344" s="101"/>
    </row>
    <row r="345" ht="14.25" customHeight="1">
      <c r="B345" s="101"/>
      <c r="C345" s="101"/>
      <c r="D345" s="101"/>
    </row>
    <row r="346" ht="14.25" customHeight="1">
      <c r="B346" s="101"/>
      <c r="C346" s="101"/>
      <c r="D346" s="101"/>
    </row>
    <row r="347" ht="14.25" customHeight="1">
      <c r="B347" s="101"/>
      <c r="C347" s="101"/>
      <c r="D347" s="101"/>
    </row>
    <row r="348" ht="14.25" customHeight="1">
      <c r="B348" s="101"/>
      <c r="C348" s="101"/>
      <c r="D348" s="101"/>
    </row>
    <row r="349" ht="14.25" customHeight="1">
      <c r="B349" s="101"/>
      <c r="C349" s="101"/>
      <c r="D349" s="101"/>
    </row>
    <row r="350" ht="14.25" customHeight="1">
      <c r="B350" s="101"/>
      <c r="C350" s="101"/>
      <c r="D350" s="101"/>
    </row>
    <row r="351" ht="14.25" customHeight="1">
      <c r="B351" s="101"/>
      <c r="C351" s="101"/>
      <c r="D351" s="101"/>
    </row>
    <row r="352" ht="14.25" customHeight="1">
      <c r="B352" s="101"/>
      <c r="C352" s="101"/>
      <c r="D352" s="101"/>
    </row>
    <row r="353" ht="14.25" customHeight="1">
      <c r="B353" s="101"/>
      <c r="C353" s="101"/>
      <c r="D353" s="101"/>
    </row>
    <row r="354" ht="14.25" customHeight="1">
      <c r="B354" s="101"/>
      <c r="C354" s="101"/>
      <c r="D354" s="101"/>
    </row>
    <row r="355" ht="14.25" customHeight="1">
      <c r="B355" s="101"/>
      <c r="C355" s="101"/>
      <c r="D355" s="101"/>
    </row>
    <row r="356" ht="14.25" customHeight="1">
      <c r="B356" s="101"/>
      <c r="C356" s="101"/>
      <c r="D356" s="101"/>
    </row>
    <row r="357" ht="14.25" customHeight="1">
      <c r="B357" s="101"/>
      <c r="C357" s="101"/>
      <c r="D357" s="101"/>
    </row>
    <row r="358" ht="14.25" customHeight="1">
      <c r="B358" s="101"/>
      <c r="C358" s="101"/>
      <c r="D358" s="101"/>
    </row>
    <row r="359" ht="14.25" customHeight="1">
      <c r="B359" s="101"/>
      <c r="C359" s="101"/>
      <c r="D359" s="101"/>
    </row>
    <row r="360" ht="14.25" customHeight="1">
      <c r="B360" s="101"/>
      <c r="C360" s="101"/>
      <c r="D360" s="101"/>
    </row>
    <row r="361" ht="14.25" customHeight="1">
      <c r="B361" s="101"/>
      <c r="C361" s="101"/>
      <c r="D361" s="101"/>
    </row>
    <row r="362" ht="14.25" customHeight="1">
      <c r="B362" s="101"/>
      <c r="C362" s="101"/>
      <c r="D362" s="101"/>
    </row>
    <row r="363" ht="14.25" customHeight="1">
      <c r="B363" s="101"/>
      <c r="C363" s="101"/>
      <c r="D363" s="101"/>
    </row>
    <row r="364" ht="14.25" customHeight="1">
      <c r="B364" s="101"/>
      <c r="C364" s="101"/>
      <c r="D364" s="101"/>
    </row>
    <row r="365" ht="14.25" customHeight="1">
      <c r="B365" s="101"/>
      <c r="C365" s="101"/>
      <c r="D365" s="101"/>
    </row>
    <row r="366" ht="14.25" customHeight="1">
      <c r="B366" s="101"/>
      <c r="C366" s="101"/>
      <c r="D366" s="101"/>
    </row>
    <row r="367" ht="14.25" customHeight="1">
      <c r="B367" s="101"/>
      <c r="C367" s="101"/>
      <c r="D367" s="101"/>
    </row>
    <row r="368" ht="14.25" customHeight="1">
      <c r="B368" s="101"/>
      <c r="C368" s="101"/>
      <c r="D368" s="101"/>
    </row>
    <row r="369" ht="14.25" customHeight="1">
      <c r="B369" s="101"/>
      <c r="C369" s="101"/>
      <c r="D369" s="101"/>
    </row>
    <row r="370" ht="14.25" customHeight="1">
      <c r="B370" s="101"/>
      <c r="C370" s="101"/>
      <c r="D370" s="101"/>
    </row>
    <row r="371" ht="14.25" customHeight="1">
      <c r="B371" s="101"/>
      <c r="C371" s="101"/>
      <c r="D371" s="101"/>
    </row>
    <row r="372" ht="14.25" customHeight="1">
      <c r="B372" s="101"/>
      <c r="C372" s="101"/>
      <c r="D372" s="101"/>
    </row>
    <row r="373" ht="14.25" customHeight="1">
      <c r="B373" s="101"/>
      <c r="C373" s="101"/>
      <c r="D373" s="101"/>
    </row>
    <row r="374" ht="14.25" customHeight="1">
      <c r="B374" s="101"/>
      <c r="C374" s="101"/>
      <c r="D374" s="101"/>
    </row>
    <row r="375" ht="14.25" customHeight="1">
      <c r="B375" s="101"/>
      <c r="C375" s="101"/>
      <c r="D375" s="101"/>
    </row>
    <row r="376" ht="14.25" customHeight="1">
      <c r="B376" s="101"/>
      <c r="C376" s="101"/>
      <c r="D376" s="101"/>
    </row>
    <row r="377" ht="14.25" customHeight="1">
      <c r="B377" s="101"/>
      <c r="C377" s="101"/>
      <c r="D377" s="101"/>
    </row>
    <row r="378" ht="14.25" customHeight="1">
      <c r="B378" s="101"/>
      <c r="C378" s="101"/>
      <c r="D378" s="101"/>
    </row>
    <row r="379" ht="14.25" customHeight="1">
      <c r="B379" s="101"/>
      <c r="C379" s="101"/>
      <c r="D379" s="101"/>
    </row>
    <row r="380" ht="14.25" customHeight="1">
      <c r="B380" s="101"/>
      <c r="C380" s="101"/>
      <c r="D380" s="101"/>
    </row>
    <row r="381" ht="14.25" customHeight="1">
      <c r="B381" s="101"/>
      <c r="C381" s="101"/>
      <c r="D381" s="101"/>
    </row>
    <row r="382" ht="14.25" customHeight="1">
      <c r="B382" s="101"/>
      <c r="C382" s="101"/>
      <c r="D382" s="101"/>
    </row>
    <row r="383" ht="14.25" customHeight="1">
      <c r="B383" s="101"/>
      <c r="C383" s="101"/>
      <c r="D383" s="101"/>
    </row>
    <row r="384" ht="14.25" customHeight="1">
      <c r="B384" s="101"/>
      <c r="C384" s="101"/>
      <c r="D384" s="101"/>
    </row>
    <row r="385" ht="14.25" customHeight="1">
      <c r="B385" s="101"/>
      <c r="C385" s="101"/>
      <c r="D385" s="101"/>
    </row>
    <row r="386" ht="14.25" customHeight="1">
      <c r="B386" s="101"/>
      <c r="C386" s="101"/>
      <c r="D386" s="101"/>
    </row>
    <row r="387" ht="14.25" customHeight="1">
      <c r="B387" s="101"/>
      <c r="C387" s="101"/>
      <c r="D387" s="101"/>
    </row>
    <row r="388" ht="14.25" customHeight="1">
      <c r="B388" s="101"/>
      <c r="C388" s="101"/>
      <c r="D388" s="101"/>
    </row>
    <row r="389" ht="14.25" customHeight="1">
      <c r="B389" s="101"/>
      <c r="C389" s="101"/>
      <c r="D389" s="101"/>
    </row>
    <row r="390" ht="14.25" customHeight="1">
      <c r="B390" s="101"/>
      <c r="C390" s="101"/>
      <c r="D390" s="101"/>
    </row>
    <row r="391" ht="14.25" customHeight="1">
      <c r="B391" s="101"/>
      <c r="C391" s="101"/>
      <c r="D391" s="101"/>
    </row>
    <row r="392" ht="14.25" customHeight="1">
      <c r="B392" s="101"/>
      <c r="C392" s="101"/>
      <c r="D392" s="101"/>
    </row>
    <row r="393" ht="14.25" customHeight="1">
      <c r="B393" s="101"/>
      <c r="C393" s="101"/>
      <c r="D393" s="101"/>
    </row>
    <row r="394" ht="14.25" customHeight="1">
      <c r="B394" s="101"/>
      <c r="C394" s="101"/>
      <c r="D394" s="101"/>
    </row>
    <row r="395" ht="14.25" customHeight="1">
      <c r="B395" s="101"/>
      <c r="C395" s="101"/>
      <c r="D395" s="101"/>
    </row>
    <row r="396" ht="14.25" customHeight="1">
      <c r="B396" s="101"/>
      <c r="C396" s="101"/>
      <c r="D396" s="101"/>
    </row>
    <row r="397" ht="14.25" customHeight="1">
      <c r="B397" s="101"/>
      <c r="C397" s="101"/>
      <c r="D397" s="101"/>
    </row>
    <row r="398" ht="14.25" customHeight="1">
      <c r="B398" s="101"/>
      <c r="C398" s="101"/>
      <c r="D398" s="101"/>
    </row>
    <row r="399" ht="14.25" customHeight="1">
      <c r="B399" s="101"/>
      <c r="C399" s="101"/>
      <c r="D399" s="101"/>
    </row>
    <row r="400" ht="14.25" customHeight="1">
      <c r="B400" s="101"/>
      <c r="C400" s="101"/>
      <c r="D400" s="101"/>
    </row>
    <row r="401" ht="14.25" customHeight="1">
      <c r="B401" s="101"/>
      <c r="C401" s="101"/>
      <c r="D401" s="101"/>
    </row>
    <row r="402" ht="14.25" customHeight="1">
      <c r="B402" s="101"/>
      <c r="C402" s="101"/>
      <c r="D402" s="101"/>
    </row>
    <row r="403" ht="14.25" customHeight="1">
      <c r="B403" s="101"/>
      <c r="C403" s="101"/>
      <c r="D403" s="101"/>
    </row>
    <row r="404" ht="14.25" customHeight="1">
      <c r="B404" s="101"/>
      <c r="C404" s="101"/>
      <c r="D404" s="101"/>
    </row>
    <row r="405" ht="14.25" customHeight="1">
      <c r="B405" s="101"/>
      <c r="C405" s="101"/>
      <c r="D405" s="101"/>
    </row>
    <row r="406" ht="14.25" customHeight="1">
      <c r="B406" s="101"/>
      <c r="C406" s="101"/>
      <c r="D406" s="101"/>
    </row>
    <row r="407" ht="14.25" customHeight="1">
      <c r="B407" s="101"/>
      <c r="C407" s="101"/>
      <c r="D407" s="101"/>
    </row>
    <row r="408" ht="14.25" customHeight="1">
      <c r="B408" s="101"/>
      <c r="C408" s="101"/>
      <c r="D408" s="101"/>
    </row>
    <row r="409" ht="14.25" customHeight="1">
      <c r="B409" s="101"/>
      <c r="C409" s="101"/>
      <c r="D409" s="101"/>
    </row>
    <row r="410" ht="14.25" customHeight="1">
      <c r="B410" s="101"/>
      <c r="C410" s="101"/>
      <c r="D410" s="101"/>
    </row>
    <row r="411" ht="14.25" customHeight="1">
      <c r="B411" s="101"/>
      <c r="C411" s="101"/>
      <c r="D411" s="101"/>
    </row>
    <row r="412" ht="14.25" customHeight="1">
      <c r="B412" s="101"/>
      <c r="C412" s="101"/>
      <c r="D412" s="101"/>
    </row>
    <row r="413" ht="14.25" customHeight="1">
      <c r="B413" s="101"/>
      <c r="C413" s="101"/>
      <c r="D413" s="101"/>
    </row>
    <row r="414" ht="14.25" customHeight="1">
      <c r="B414" s="101"/>
      <c r="C414" s="101"/>
      <c r="D414" s="101"/>
    </row>
    <row r="415" ht="14.25" customHeight="1">
      <c r="B415" s="101"/>
      <c r="C415" s="101"/>
      <c r="D415" s="101"/>
    </row>
    <row r="416" ht="14.25" customHeight="1">
      <c r="B416" s="101"/>
      <c r="C416" s="101"/>
      <c r="D416" s="101"/>
    </row>
    <row r="417" ht="14.25" customHeight="1">
      <c r="B417" s="101"/>
      <c r="C417" s="101"/>
      <c r="D417" s="101"/>
    </row>
    <row r="418" ht="14.25" customHeight="1">
      <c r="B418" s="101"/>
      <c r="C418" s="101"/>
      <c r="D418" s="101"/>
    </row>
    <row r="419" ht="14.25" customHeight="1">
      <c r="B419" s="101"/>
      <c r="C419" s="101"/>
      <c r="D419" s="101"/>
    </row>
    <row r="420" ht="14.25" customHeight="1">
      <c r="B420" s="101"/>
      <c r="C420" s="101"/>
      <c r="D420" s="101"/>
    </row>
    <row r="421" ht="14.25" customHeight="1">
      <c r="B421" s="101"/>
      <c r="C421" s="101"/>
      <c r="D421" s="101"/>
    </row>
    <row r="422" ht="14.25" customHeight="1">
      <c r="B422" s="101"/>
      <c r="C422" s="101"/>
      <c r="D422" s="101"/>
    </row>
    <row r="423" ht="14.25" customHeight="1">
      <c r="B423" s="101"/>
      <c r="C423" s="101"/>
      <c r="D423" s="101"/>
    </row>
    <row r="424" ht="14.25" customHeight="1">
      <c r="B424" s="101"/>
      <c r="C424" s="101"/>
      <c r="D424" s="101"/>
    </row>
    <row r="425" ht="14.25" customHeight="1">
      <c r="B425" s="101"/>
      <c r="C425" s="101"/>
      <c r="D425" s="101"/>
    </row>
    <row r="426" ht="14.25" customHeight="1">
      <c r="B426" s="101"/>
      <c r="C426" s="101"/>
      <c r="D426" s="101"/>
    </row>
    <row r="427" ht="14.25" customHeight="1">
      <c r="B427" s="101"/>
      <c r="C427" s="101"/>
      <c r="D427" s="101"/>
    </row>
    <row r="428" ht="14.25" customHeight="1">
      <c r="B428" s="101"/>
      <c r="C428" s="101"/>
      <c r="D428" s="101"/>
    </row>
    <row r="429" ht="14.25" customHeight="1">
      <c r="B429" s="101"/>
      <c r="C429" s="101"/>
      <c r="D429" s="101"/>
    </row>
    <row r="430" ht="14.25" customHeight="1">
      <c r="B430" s="101"/>
      <c r="C430" s="101"/>
      <c r="D430" s="101"/>
    </row>
    <row r="431" ht="14.25" customHeight="1">
      <c r="B431" s="101"/>
      <c r="C431" s="101"/>
      <c r="D431" s="101"/>
    </row>
    <row r="432" ht="14.25" customHeight="1">
      <c r="B432" s="101"/>
      <c r="C432" s="101"/>
      <c r="D432" s="101"/>
    </row>
    <row r="433" ht="14.25" customHeight="1">
      <c r="B433" s="101"/>
      <c r="C433" s="101"/>
      <c r="D433" s="101"/>
    </row>
    <row r="434" ht="14.25" customHeight="1">
      <c r="B434" s="101"/>
      <c r="C434" s="101"/>
      <c r="D434" s="101"/>
    </row>
    <row r="435" ht="14.25" customHeight="1">
      <c r="B435" s="101"/>
      <c r="C435" s="101"/>
      <c r="D435" s="101"/>
    </row>
    <row r="436" ht="14.25" customHeight="1">
      <c r="B436" s="101"/>
      <c r="C436" s="101"/>
      <c r="D436" s="101"/>
    </row>
    <row r="437" ht="14.25" customHeight="1">
      <c r="B437" s="101"/>
      <c r="C437" s="101"/>
      <c r="D437" s="101"/>
    </row>
    <row r="438" ht="14.25" customHeight="1">
      <c r="B438" s="101"/>
      <c r="C438" s="101"/>
      <c r="D438" s="101"/>
    </row>
    <row r="439" ht="14.25" customHeight="1">
      <c r="B439" s="101"/>
      <c r="C439" s="101"/>
      <c r="D439" s="101"/>
    </row>
    <row r="440" ht="14.25" customHeight="1">
      <c r="B440" s="101"/>
      <c r="C440" s="101"/>
      <c r="D440" s="101"/>
    </row>
    <row r="441" ht="14.25" customHeight="1">
      <c r="B441" s="101"/>
      <c r="C441" s="101"/>
      <c r="D441" s="101"/>
    </row>
    <row r="442" ht="14.25" customHeight="1">
      <c r="B442" s="101"/>
      <c r="C442" s="101"/>
      <c r="D442" s="101"/>
    </row>
    <row r="443" ht="14.25" customHeight="1">
      <c r="B443" s="101"/>
      <c r="C443" s="101"/>
      <c r="D443" s="101"/>
    </row>
    <row r="444" ht="14.25" customHeight="1">
      <c r="B444" s="101"/>
      <c r="C444" s="101"/>
      <c r="D444" s="101"/>
    </row>
    <row r="445" ht="14.25" customHeight="1">
      <c r="B445" s="101"/>
      <c r="C445" s="101"/>
      <c r="D445" s="101"/>
    </row>
    <row r="446" ht="14.25" customHeight="1">
      <c r="B446" s="101"/>
      <c r="C446" s="101"/>
      <c r="D446" s="101"/>
    </row>
    <row r="447" ht="14.25" customHeight="1">
      <c r="B447" s="101"/>
      <c r="C447" s="101"/>
      <c r="D447" s="101"/>
    </row>
    <row r="448" ht="14.25" customHeight="1">
      <c r="B448" s="101"/>
      <c r="C448" s="101"/>
      <c r="D448" s="101"/>
    </row>
    <row r="449" ht="14.25" customHeight="1">
      <c r="B449" s="101"/>
      <c r="C449" s="101"/>
      <c r="D449" s="101"/>
    </row>
    <row r="450" ht="14.25" customHeight="1">
      <c r="B450" s="101"/>
      <c r="C450" s="101"/>
      <c r="D450" s="101"/>
    </row>
    <row r="451" ht="14.25" customHeight="1">
      <c r="B451" s="101"/>
      <c r="C451" s="101"/>
      <c r="D451" s="101"/>
    </row>
    <row r="452" ht="14.25" customHeight="1">
      <c r="B452" s="101"/>
      <c r="C452" s="101"/>
      <c r="D452" s="101"/>
    </row>
    <row r="453" ht="14.25" customHeight="1">
      <c r="B453" s="101"/>
      <c r="C453" s="101"/>
      <c r="D453" s="101"/>
    </row>
    <row r="454" ht="14.25" customHeight="1">
      <c r="B454" s="101"/>
      <c r="C454" s="101"/>
      <c r="D454" s="101"/>
    </row>
    <row r="455" ht="14.25" customHeight="1">
      <c r="B455" s="101"/>
      <c r="C455" s="101"/>
      <c r="D455" s="101"/>
    </row>
    <row r="456" ht="14.25" customHeight="1">
      <c r="B456" s="101"/>
      <c r="C456" s="101"/>
      <c r="D456" s="101"/>
    </row>
    <row r="457" ht="14.25" customHeight="1">
      <c r="B457" s="101"/>
      <c r="C457" s="101"/>
      <c r="D457" s="101"/>
    </row>
    <row r="458" ht="14.25" customHeight="1">
      <c r="B458" s="101"/>
      <c r="C458" s="101"/>
      <c r="D458" s="101"/>
    </row>
    <row r="459" ht="14.25" customHeight="1">
      <c r="B459" s="101"/>
      <c r="C459" s="101"/>
      <c r="D459" s="101"/>
    </row>
    <row r="460" ht="14.25" customHeight="1">
      <c r="B460" s="101"/>
      <c r="C460" s="101"/>
      <c r="D460" s="101"/>
    </row>
    <row r="461" ht="14.25" customHeight="1">
      <c r="B461" s="101"/>
      <c r="C461" s="101"/>
      <c r="D461" s="101"/>
    </row>
    <row r="462" ht="14.25" customHeight="1">
      <c r="B462" s="101"/>
      <c r="C462" s="101"/>
      <c r="D462" s="101"/>
    </row>
    <row r="463" ht="14.25" customHeight="1">
      <c r="B463" s="101"/>
      <c r="C463" s="101"/>
      <c r="D463" s="101"/>
    </row>
    <row r="464" ht="14.25" customHeight="1">
      <c r="B464" s="101"/>
      <c r="C464" s="101"/>
      <c r="D464" s="101"/>
    </row>
    <row r="465" ht="14.25" customHeight="1">
      <c r="B465" s="101"/>
      <c r="C465" s="101"/>
      <c r="D465" s="101"/>
    </row>
    <row r="466" ht="14.25" customHeight="1">
      <c r="B466" s="101"/>
      <c r="C466" s="101"/>
      <c r="D466" s="101"/>
    </row>
    <row r="467" ht="14.25" customHeight="1">
      <c r="B467" s="101"/>
      <c r="C467" s="101"/>
      <c r="D467" s="101"/>
    </row>
    <row r="468" ht="14.25" customHeight="1">
      <c r="B468" s="101"/>
      <c r="C468" s="101"/>
      <c r="D468" s="101"/>
    </row>
    <row r="469" ht="14.25" customHeight="1">
      <c r="B469" s="101"/>
      <c r="C469" s="101"/>
      <c r="D469" s="101"/>
    </row>
    <row r="470" ht="14.25" customHeight="1">
      <c r="B470" s="101"/>
      <c r="C470" s="101"/>
      <c r="D470" s="101"/>
    </row>
    <row r="471" ht="14.25" customHeight="1">
      <c r="B471" s="101"/>
      <c r="C471" s="101"/>
      <c r="D471" s="101"/>
    </row>
    <row r="472" ht="14.25" customHeight="1">
      <c r="B472" s="101"/>
      <c r="C472" s="101"/>
      <c r="D472" s="101"/>
    </row>
    <row r="473" ht="14.25" customHeight="1">
      <c r="B473" s="101"/>
      <c r="C473" s="101"/>
      <c r="D473" s="101"/>
    </row>
    <row r="474" ht="14.25" customHeight="1">
      <c r="B474" s="101"/>
      <c r="C474" s="101"/>
      <c r="D474" s="101"/>
    </row>
    <row r="475" ht="14.25" customHeight="1">
      <c r="B475" s="101"/>
      <c r="C475" s="101"/>
      <c r="D475" s="101"/>
    </row>
    <row r="476" ht="14.25" customHeight="1">
      <c r="B476" s="101"/>
      <c r="C476" s="101"/>
      <c r="D476" s="101"/>
    </row>
    <row r="477" ht="14.25" customHeight="1">
      <c r="B477" s="101"/>
      <c r="C477" s="101"/>
      <c r="D477" s="101"/>
    </row>
    <row r="478" ht="14.25" customHeight="1">
      <c r="B478" s="101"/>
      <c r="C478" s="101"/>
      <c r="D478" s="101"/>
    </row>
    <row r="479" ht="14.25" customHeight="1">
      <c r="B479" s="101"/>
      <c r="C479" s="101"/>
      <c r="D479" s="101"/>
    </row>
    <row r="480" ht="14.25" customHeight="1">
      <c r="B480" s="101"/>
      <c r="C480" s="101"/>
      <c r="D480" s="101"/>
    </row>
    <row r="481" ht="14.25" customHeight="1">
      <c r="B481" s="101"/>
      <c r="C481" s="101"/>
      <c r="D481" s="101"/>
    </row>
    <row r="482" ht="14.25" customHeight="1">
      <c r="B482" s="101"/>
      <c r="C482" s="101"/>
      <c r="D482" s="101"/>
    </row>
    <row r="483" ht="14.25" customHeight="1">
      <c r="B483" s="101"/>
      <c r="C483" s="101"/>
      <c r="D483" s="101"/>
    </row>
    <row r="484" ht="14.25" customHeight="1">
      <c r="B484" s="101"/>
      <c r="C484" s="101"/>
      <c r="D484" s="101"/>
    </row>
    <row r="485" ht="14.25" customHeight="1">
      <c r="B485" s="101"/>
      <c r="C485" s="101"/>
      <c r="D485" s="101"/>
    </row>
    <row r="486" ht="14.25" customHeight="1">
      <c r="B486" s="101"/>
      <c r="C486" s="101"/>
      <c r="D486" s="101"/>
    </row>
    <row r="487" ht="14.25" customHeight="1">
      <c r="B487" s="101"/>
      <c r="C487" s="101"/>
      <c r="D487" s="101"/>
    </row>
    <row r="488" ht="14.25" customHeight="1">
      <c r="B488" s="101"/>
      <c r="C488" s="101"/>
      <c r="D488" s="101"/>
    </row>
    <row r="489" ht="14.25" customHeight="1">
      <c r="B489" s="101"/>
      <c r="C489" s="101"/>
      <c r="D489" s="101"/>
    </row>
    <row r="490" ht="14.25" customHeight="1">
      <c r="B490" s="101"/>
      <c r="C490" s="101"/>
      <c r="D490" s="101"/>
    </row>
    <row r="491" ht="14.25" customHeight="1">
      <c r="B491" s="101"/>
      <c r="C491" s="101"/>
      <c r="D491" s="101"/>
    </row>
    <row r="492" ht="14.25" customHeight="1">
      <c r="B492" s="101"/>
      <c r="C492" s="101"/>
      <c r="D492" s="101"/>
    </row>
    <row r="493" ht="14.25" customHeight="1">
      <c r="B493" s="101"/>
      <c r="C493" s="101"/>
      <c r="D493" s="101"/>
    </row>
    <row r="494" ht="14.25" customHeight="1">
      <c r="B494" s="101"/>
      <c r="C494" s="101"/>
      <c r="D494" s="101"/>
    </row>
    <row r="495" ht="14.25" customHeight="1">
      <c r="B495" s="101"/>
      <c r="C495" s="101"/>
      <c r="D495" s="101"/>
    </row>
    <row r="496" ht="14.25" customHeight="1">
      <c r="B496" s="101"/>
      <c r="C496" s="101"/>
      <c r="D496" s="101"/>
    </row>
    <row r="497" ht="14.25" customHeight="1">
      <c r="B497" s="101"/>
      <c r="C497" s="101"/>
      <c r="D497" s="101"/>
    </row>
    <row r="498" ht="14.25" customHeight="1">
      <c r="B498" s="101"/>
      <c r="C498" s="101"/>
      <c r="D498" s="101"/>
    </row>
    <row r="499" ht="14.25" customHeight="1">
      <c r="B499" s="101"/>
      <c r="C499" s="101"/>
      <c r="D499" s="101"/>
    </row>
    <row r="500" ht="14.25" customHeight="1">
      <c r="B500" s="101"/>
      <c r="C500" s="101"/>
      <c r="D500" s="101"/>
    </row>
    <row r="501" ht="14.25" customHeight="1">
      <c r="B501" s="101"/>
      <c r="C501" s="101"/>
      <c r="D501" s="101"/>
    </row>
    <row r="502" ht="14.25" customHeight="1">
      <c r="B502" s="101"/>
      <c r="C502" s="101"/>
      <c r="D502" s="101"/>
    </row>
    <row r="503" ht="14.25" customHeight="1">
      <c r="B503" s="101"/>
      <c r="C503" s="101"/>
      <c r="D503" s="101"/>
    </row>
    <row r="504" ht="14.25" customHeight="1">
      <c r="B504" s="101"/>
      <c r="C504" s="101"/>
      <c r="D504" s="101"/>
    </row>
    <row r="505" ht="14.25" customHeight="1">
      <c r="B505" s="101"/>
      <c r="C505" s="101"/>
      <c r="D505" s="101"/>
    </row>
    <row r="506" ht="14.25" customHeight="1">
      <c r="B506" s="101"/>
      <c r="C506" s="101"/>
      <c r="D506" s="101"/>
    </row>
    <row r="507" ht="14.25" customHeight="1">
      <c r="B507" s="101"/>
      <c r="C507" s="101"/>
      <c r="D507" s="101"/>
    </row>
    <row r="508" ht="14.25" customHeight="1">
      <c r="B508" s="101"/>
      <c r="C508" s="101"/>
      <c r="D508" s="101"/>
    </row>
    <row r="509" ht="14.25" customHeight="1">
      <c r="B509" s="101"/>
      <c r="C509" s="101"/>
      <c r="D509" s="101"/>
    </row>
    <row r="510" ht="14.25" customHeight="1">
      <c r="B510" s="101"/>
      <c r="C510" s="101"/>
      <c r="D510" s="101"/>
    </row>
    <row r="511" ht="14.25" customHeight="1">
      <c r="B511" s="101"/>
      <c r="C511" s="101"/>
      <c r="D511" s="101"/>
    </row>
    <row r="512" ht="14.25" customHeight="1">
      <c r="B512" s="101"/>
      <c r="C512" s="101"/>
      <c r="D512" s="101"/>
    </row>
    <row r="513" ht="14.25" customHeight="1">
      <c r="B513" s="101"/>
      <c r="C513" s="101"/>
      <c r="D513" s="101"/>
    </row>
    <row r="514" ht="14.25" customHeight="1">
      <c r="B514" s="101"/>
      <c r="C514" s="101"/>
      <c r="D514" s="101"/>
    </row>
    <row r="515" ht="14.25" customHeight="1">
      <c r="B515" s="101"/>
      <c r="C515" s="101"/>
      <c r="D515" s="101"/>
    </row>
    <row r="516" ht="14.25" customHeight="1">
      <c r="B516" s="101"/>
      <c r="C516" s="101"/>
      <c r="D516" s="101"/>
    </row>
    <row r="517" ht="14.25" customHeight="1">
      <c r="B517" s="101"/>
      <c r="C517" s="101"/>
      <c r="D517" s="101"/>
    </row>
    <row r="518" ht="14.25" customHeight="1">
      <c r="B518" s="101"/>
      <c r="C518" s="101"/>
      <c r="D518" s="101"/>
    </row>
    <row r="519" ht="14.25" customHeight="1">
      <c r="B519" s="101"/>
      <c r="C519" s="101"/>
      <c r="D519" s="101"/>
    </row>
    <row r="520" ht="14.25" customHeight="1">
      <c r="B520" s="101"/>
      <c r="C520" s="101"/>
      <c r="D520" s="101"/>
    </row>
    <row r="521" ht="14.25" customHeight="1">
      <c r="B521" s="101"/>
      <c r="C521" s="101"/>
      <c r="D521" s="101"/>
    </row>
    <row r="522" ht="14.25" customHeight="1">
      <c r="B522" s="101"/>
      <c r="C522" s="101"/>
      <c r="D522" s="101"/>
    </row>
    <row r="523" ht="14.25" customHeight="1">
      <c r="B523" s="101"/>
      <c r="C523" s="101"/>
      <c r="D523" s="101"/>
    </row>
    <row r="524" ht="14.25" customHeight="1">
      <c r="B524" s="101"/>
      <c r="C524" s="101"/>
      <c r="D524" s="101"/>
    </row>
    <row r="525" ht="14.25" customHeight="1">
      <c r="B525" s="101"/>
      <c r="C525" s="101"/>
      <c r="D525" s="101"/>
    </row>
    <row r="526" ht="14.25" customHeight="1">
      <c r="B526" s="101"/>
      <c r="C526" s="101"/>
      <c r="D526" s="101"/>
    </row>
    <row r="527" ht="14.25" customHeight="1">
      <c r="B527" s="101"/>
      <c r="C527" s="101"/>
      <c r="D527" s="101"/>
    </row>
    <row r="528" ht="14.25" customHeight="1">
      <c r="B528" s="101"/>
      <c r="C528" s="101"/>
      <c r="D528" s="101"/>
    </row>
    <row r="529" ht="14.25" customHeight="1">
      <c r="B529" s="101"/>
      <c r="C529" s="101"/>
      <c r="D529" s="101"/>
    </row>
    <row r="530" ht="14.25" customHeight="1">
      <c r="B530" s="101"/>
      <c r="C530" s="101"/>
      <c r="D530" s="101"/>
    </row>
    <row r="531" ht="14.25" customHeight="1">
      <c r="B531" s="101"/>
      <c r="C531" s="101"/>
      <c r="D531" s="101"/>
    </row>
    <row r="532" ht="14.25" customHeight="1">
      <c r="B532" s="101"/>
      <c r="C532" s="101"/>
      <c r="D532" s="101"/>
    </row>
    <row r="533" ht="14.25" customHeight="1">
      <c r="B533" s="101"/>
      <c r="C533" s="101"/>
      <c r="D533" s="101"/>
    </row>
    <row r="534" ht="14.25" customHeight="1">
      <c r="B534" s="101"/>
      <c r="C534" s="101"/>
      <c r="D534" s="101"/>
    </row>
    <row r="535" ht="14.25" customHeight="1">
      <c r="B535" s="101"/>
      <c r="C535" s="101"/>
      <c r="D535" s="101"/>
    </row>
    <row r="536" ht="14.25" customHeight="1">
      <c r="B536" s="101"/>
      <c r="C536" s="101"/>
      <c r="D536" s="101"/>
    </row>
    <row r="537" ht="14.25" customHeight="1">
      <c r="B537" s="101"/>
      <c r="C537" s="101"/>
      <c r="D537" s="101"/>
    </row>
    <row r="538" ht="14.25" customHeight="1">
      <c r="B538" s="101"/>
      <c r="C538" s="101"/>
      <c r="D538" s="101"/>
    </row>
    <row r="539" ht="14.25" customHeight="1">
      <c r="B539" s="101"/>
      <c r="C539" s="101"/>
      <c r="D539" s="101"/>
    </row>
    <row r="540" ht="14.25" customHeight="1">
      <c r="B540" s="101"/>
      <c r="C540" s="101"/>
      <c r="D540" s="101"/>
    </row>
    <row r="541" ht="14.25" customHeight="1">
      <c r="B541" s="101"/>
      <c r="C541" s="101"/>
      <c r="D541" s="101"/>
    </row>
    <row r="542" ht="14.25" customHeight="1">
      <c r="B542" s="101"/>
      <c r="C542" s="101"/>
      <c r="D542" s="101"/>
    </row>
    <row r="543" ht="14.25" customHeight="1">
      <c r="B543" s="101"/>
      <c r="C543" s="101"/>
      <c r="D543" s="101"/>
    </row>
    <row r="544" ht="14.25" customHeight="1">
      <c r="B544" s="101"/>
      <c r="C544" s="101"/>
      <c r="D544" s="101"/>
    </row>
    <row r="545" ht="14.25" customHeight="1">
      <c r="B545" s="101"/>
      <c r="C545" s="101"/>
      <c r="D545" s="101"/>
    </row>
    <row r="546" ht="14.25" customHeight="1">
      <c r="B546" s="101"/>
      <c r="C546" s="101"/>
      <c r="D546" s="101"/>
    </row>
    <row r="547" ht="14.25" customHeight="1">
      <c r="B547" s="101"/>
      <c r="C547" s="101"/>
      <c r="D547" s="101"/>
    </row>
    <row r="548" ht="14.25" customHeight="1">
      <c r="B548" s="101"/>
      <c r="C548" s="101"/>
      <c r="D548" s="101"/>
    </row>
    <row r="549" ht="14.25" customHeight="1">
      <c r="B549" s="101"/>
      <c r="C549" s="101"/>
      <c r="D549" s="101"/>
    </row>
    <row r="550" ht="14.25" customHeight="1">
      <c r="B550" s="101"/>
      <c r="C550" s="101"/>
      <c r="D550" s="101"/>
    </row>
    <row r="551" ht="14.25" customHeight="1">
      <c r="B551" s="101"/>
      <c r="C551" s="101"/>
      <c r="D551" s="101"/>
    </row>
    <row r="552" ht="14.25" customHeight="1">
      <c r="B552" s="101"/>
      <c r="C552" s="101"/>
      <c r="D552" s="101"/>
    </row>
    <row r="553" ht="14.25" customHeight="1">
      <c r="B553" s="101"/>
      <c r="C553" s="101"/>
      <c r="D553" s="101"/>
    </row>
    <row r="554" ht="14.25" customHeight="1">
      <c r="B554" s="101"/>
      <c r="C554" s="101"/>
      <c r="D554" s="101"/>
    </row>
    <row r="555" ht="14.25" customHeight="1">
      <c r="B555" s="101"/>
      <c r="C555" s="101"/>
      <c r="D555" s="101"/>
    </row>
    <row r="556" ht="14.25" customHeight="1">
      <c r="B556" s="101"/>
      <c r="C556" s="101"/>
      <c r="D556" s="101"/>
    </row>
    <row r="557" ht="14.25" customHeight="1">
      <c r="B557" s="101"/>
      <c r="C557" s="101"/>
      <c r="D557" s="101"/>
    </row>
    <row r="558" ht="14.25" customHeight="1">
      <c r="B558" s="101"/>
      <c r="C558" s="101"/>
      <c r="D558" s="101"/>
    </row>
    <row r="559" ht="14.25" customHeight="1">
      <c r="B559" s="101"/>
      <c r="C559" s="101"/>
      <c r="D559" s="101"/>
    </row>
    <row r="560" ht="14.25" customHeight="1">
      <c r="B560" s="101"/>
      <c r="C560" s="101"/>
      <c r="D560" s="101"/>
    </row>
    <row r="561" ht="14.25" customHeight="1">
      <c r="B561" s="101"/>
      <c r="C561" s="101"/>
      <c r="D561" s="101"/>
    </row>
    <row r="562" ht="14.25" customHeight="1">
      <c r="B562" s="101"/>
      <c r="C562" s="101"/>
      <c r="D562" s="101"/>
    </row>
    <row r="563" ht="14.25" customHeight="1">
      <c r="B563" s="101"/>
      <c r="C563" s="101"/>
      <c r="D563" s="101"/>
    </row>
    <row r="564" ht="14.25" customHeight="1">
      <c r="B564" s="101"/>
      <c r="C564" s="101"/>
      <c r="D564" s="101"/>
    </row>
    <row r="565" ht="14.25" customHeight="1">
      <c r="B565" s="101"/>
      <c r="C565" s="101"/>
      <c r="D565" s="101"/>
    </row>
    <row r="566" ht="14.25" customHeight="1">
      <c r="B566" s="101"/>
      <c r="C566" s="101"/>
      <c r="D566" s="101"/>
    </row>
    <row r="567" ht="14.25" customHeight="1">
      <c r="B567" s="101"/>
      <c r="C567" s="101"/>
      <c r="D567" s="101"/>
    </row>
    <row r="568" ht="14.25" customHeight="1">
      <c r="B568" s="101"/>
      <c r="C568" s="101"/>
      <c r="D568" s="101"/>
    </row>
    <row r="569" ht="14.25" customHeight="1">
      <c r="B569" s="101"/>
      <c r="C569" s="101"/>
      <c r="D569" s="101"/>
    </row>
    <row r="570" ht="14.25" customHeight="1">
      <c r="B570" s="101"/>
      <c r="C570" s="101"/>
      <c r="D570" s="101"/>
    </row>
    <row r="571" ht="14.25" customHeight="1">
      <c r="B571" s="101"/>
      <c r="C571" s="101"/>
      <c r="D571" s="101"/>
    </row>
    <row r="572" ht="14.25" customHeight="1">
      <c r="B572" s="101"/>
      <c r="C572" s="101"/>
      <c r="D572" s="101"/>
    </row>
    <row r="573" ht="14.25" customHeight="1">
      <c r="B573" s="101"/>
      <c r="C573" s="101"/>
      <c r="D573" s="101"/>
    </row>
    <row r="574" ht="14.25" customHeight="1">
      <c r="B574" s="101"/>
      <c r="C574" s="101"/>
      <c r="D574" s="101"/>
    </row>
    <row r="575" ht="14.25" customHeight="1">
      <c r="B575" s="101"/>
      <c r="C575" s="101"/>
      <c r="D575" s="101"/>
    </row>
    <row r="576" ht="14.25" customHeight="1">
      <c r="B576" s="101"/>
      <c r="C576" s="101"/>
      <c r="D576" s="101"/>
    </row>
    <row r="577" ht="14.25" customHeight="1">
      <c r="B577" s="101"/>
      <c r="C577" s="101"/>
      <c r="D577" s="101"/>
    </row>
    <row r="578" ht="14.25" customHeight="1">
      <c r="B578" s="101"/>
      <c r="C578" s="101"/>
      <c r="D578" s="101"/>
    </row>
    <row r="579" ht="14.25" customHeight="1">
      <c r="B579" s="101"/>
      <c r="C579" s="101"/>
      <c r="D579" s="101"/>
    </row>
    <row r="580" ht="14.25" customHeight="1">
      <c r="B580" s="101"/>
      <c r="C580" s="101"/>
      <c r="D580" s="101"/>
    </row>
    <row r="581" ht="14.25" customHeight="1">
      <c r="B581" s="101"/>
      <c r="C581" s="101"/>
      <c r="D581" s="101"/>
    </row>
    <row r="582" ht="14.25" customHeight="1">
      <c r="B582" s="101"/>
      <c r="C582" s="101"/>
      <c r="D582" s="101"/>
    </row>
    <row r="583" ht="14.25" customHeight="1">
      <c r="B583" s="101"/>
      <c r="C583" s="101"/>
      <c r="D583" s="101"/>
    </row>
    <row r="584" ht="14.25" customHeight="1">
      <c r="B584" s="101"/>
      <c r="C584" s="101"/>
      <c r="D584" s="101"/>
    </row>
    <row r="585" ht="14.25" customHeight="1">
      <c r="B585" s="101"/>
      <c r="C585" s="101"/>
      <c r="D585" s="101"/>
    </row>
    <row r="586" ht="14.25" customHeight="1">
      <c r="B586" s="101"/>
      <c r="C586" s="101"/>
      <c r="D586" s="101"/>
    </row>
    <row r="587" ht="14.25" customHeight="1">
      <c r="B587" s="101"/>
      <c r="C587" s="101"/>
      <c r="D587" s="101"/>
    </row>
    <row r="588" ht="14.25" customHeight="1">
      <c r="B588" s="101"/>
      <c r="C588" s="101"/>
      <c r="D588" s="101"/>
    </row>
    <row r="589" ht="14.25" customHeight="1">
      <c r="B589" s="101"/>
      <c r="C589" s="101"/>
      <c r="D589" s="101"/>
    </row>
    <row r="590" ht="14.25" customHeight="1">
      <c r="B590" s="101"/>
      <c r="C590" s="101"/>
      <c r="D590" s="101"/>
    </row>
    <row r="591" ht="14.25" customHeight="1">
      <c r="B591" s="101"/>
      <c r="C591" s="101"/>
      <c r="D591" s="101"/>
    </row>
    <row r="592" ht="14.25" customHeight="1">
      <c r="B592" s="101"/>
      <c r="C592" s="101"/>
      <c r="D592" s="101"/>
    </row>
    <row r="593" ht="14.25" customHeight="1">
      <c r="B593" s="101"/>
      <c r="C593" s="101"/>
      <c r="D593" s="101"/>
    </row>
    <row r="594" ht="14.25" customHeight="1">
      <c r="B594" s="101"/>
      <c r="C594" s="101"/>
      <c r="D594" s="101"/>
    </row>
    <row r="595" ht="14.25" customHeight="1">
      <c r="B595" s="101"/>
      <c r="C595" s="101"/>
      <c r="D595" s="101"/>
    </row>
    <row r="596" ht="14.25" customHeight="1">
      <c r="B596" s="101"/>
      <c r="C596" s="101"/>
      <c r="D596" s="101"/>
    </row>
    <row r="597" ht="14.25" customHeight="1">
      <c r="B597" s="101"/>
      <c r="C597" s="101"/>
      <c r="D597" s="101"/>
    </row>
    <row r="598" ht="14.25" customHeight="1">
      <c r="B598" s="101"/>
      <c r="C598" s="101"/>
      <c r="D598" s="101"/>
    </row>
    <row r="599" ht="14.25" customHeight="1">
      <c r="B599" s="101"/>
      <c r="C599" s="101"/>
      <c r="D599" s="101"/>
    </row>
    <row r="600" ht="14.25" customHeight="1">
      <c r="B600" s="101"/>
      <c r="C600" s="101"/>
      <c r="D600" s="101"/>
    </row>
    <row r="601" ht="14.25" customHeight="1">
      <c r="B601" s="101"/>
      <c r="C601" s="101"/>
      <c r="D601" s="101"/>
    </row>
    <row r="602" ht="14.25" customHeight="1">
      <c r="B602" s="101"/>
      <c r="C602" s="101"/>
      <c r="D602" s="101"/>
    </row>
    <row r="603" ht="14.25" customHeight="1">
      <c r="B603" s="101"/>
      <c r="C603" s="101"/>
      <c r="D603" s="101"/>
    </row>
    <row r="604" ht="14.25" customHeight="1">
      <c r="B604" s="101"/>
      <c r="C604" s="101"/>
      <c r="D604" s="101"/>
    </row>
    <row r="605" ht="14.25" customHeight="1">
      <c r="B605" s="101"/>
      <c r="C605" s="101"/>
      <c r="D605" s="101"/>
    </row>
    <row r="606" ht="14.25" customHeight="1">
      <c r="B606" s="101"/>
      <c r="C606" s="101"/>
      <c r="D606" s="101"/>
    </row>
    <row r="607" ht="14.25" customHeight="1">
      <c r="B607" s="101"/>
      <c r="C607" s="101"/>
      <c r="D607" s="101"/>
    </row>
    <row r="608" ht="14.25" customHeight="1">
      <c r="B608" s="101"/>
      <c r="C608" s="101"/>
      <c r="D608" s="101"/>
    </row>
    <row r="609" ht="14.25" customHeight="1">
      <c r="B609" s="101"/>
      <c r="C609" s="101"/>
      <c r="D609" s="101"/>
    </row>
    <row r="610" ht="14.25" customHeight="1">
      <c r="B610" s="101"/>
      <c r="C610" s="101"/>
      <c r="D610" s="101"/>
    </row>
    <row r="611" ht="14.25" customHeight="1">
      <c r="B611" s="101"/>
      <c r="C611" s="101"/>
      <c r="D611" s="101"/>
    </row>
    <row r="612" ht="14.25" customHeight="1">
      <c r="B612" s="101"/>
      <c r="C612" s="101"/>
      <c r="D612" s="101"/>
    </row>
    <row r="613" ht="14.25" customHeight="1">
      <c r="B613" s="101"/>
      <c r="C613" s="101"/>
      <c r="D613" s="101"/>
    </row>
    <row r="614" ht="14.25" customHeight="1">
      <c r="B614" s="101"/>
      <c r="C614" s="101"/>
      <c r="D614" s="101"/>
    </row>
    <row r="615" ht="14.25" customHeight="1">
      <c r="B615" s="101"/>
      <c r="C615" s="101"/>
      <c r="D615" s="101"/>
    </row>
    <row r="616" ht="14.25" customHeight="1">
      <c r="B616" s="101"/>
      <c r="C616" s="101"/>
      <c r="D616" s="101"/>
    </row>
    <row r="617" ht="14.25" customHeight="1">
      <c r="B617" s="101"/>
      <c r="C617" s="101"/>
      <c r="D617" s="101"/>
    </row>
    <row r="618" ht="14.25" customHeight="1">
      <c r="B618" s="101"/>
      <c r="C618" s="101"/>
      <c r="D618" s="101"/>
    </row>
    <row r="619" ht="14.25" customHeight="1">
      <c r="B619" s="101"/>
      <c r="C619" s="101"/>
      <c r="D619" s="101"/>
    </row>
    <row r="620" ht="14.25" customHeight="1">
      <c r="B620" s="101"/>
      <c r="C620" s="101"/>
      <c r="D620" s="101"/>
    </row>
    <row r="621" ht="14.25" customHeight="1">
      <c r="B621" s="101"/>
      <c r="C621" s="101"/>
      <c r="D621" s="101"/>
    </row>
    <row r="622" ht="14.25" customHeight="1">
      <c r="B622" s="101"/>
      <c r="C622" s="101"/>
      <c r="D622" s="101"/>
    </row>
    <row r="623" ht="14.25" customHeight="1">
      <c r="B623" s="101"/>
      <c r="C623" s="101"/>
      <c r="D623" s="101"/>
    </row>
    <row r="624" ht="14.25" customHeight="1">
      <c r="B624" s="101"/>
      <c r="C624" s="101"/>
      <c r="D624" s="101"/>
    </row>
    <row r="625" ht="14.25" customHeight="1">
      <c r="B625" s="101"/>
      <c r="C625" s="101"/>
      <c r="D625" s="101"/>
    </row>
    <row r="626" ht="14.25" customHeight="1">
      <c r="B626" s="101"/>
      <c r="C626" s="101"/>
      <c r="D626" s="101"/>
    </row>
    <row r="627" ht="14.25" customHeight="1">
      <c r="B627" s="101"/>
      <c r="C627" s="101"/>
      <c r="D627" s="101"/>
    </row>
    <row r="628" ht="14.25" customHeight="1">
      <c r="B628" s="101"/>
      <c r="C628" s="101"/>
      <c r="D628" s="101"/>
    </row>
    <row r="629" ht="14.25" customHeight="1">
      <c r="B629" s="101"/>
      <c r="C629" s="101"/>
      <c r="D629" s="101"/>
    </row>
    <row r="630" ht="14.25" customHeight="1">
      <c r="B630" s="101"/>
      <c r="C630" s="101"/>
      <c r="D630" s="101"/>
    </row>
    <row r="631" ht="14.25" customHeight="1">
      <c r="B631" s="101"/>
      <c r="C631" s="101"/>
      <c r="D631" s="101"/>
    </row>
    <row r="632" ht="14.25" customHeight="1">
      <c r="B632" s="101"/>
      <c r="C632" s="101"/>
      <c r="D632" s="101"/>
    </row>
    <row r="633" ht="14.25" customHeight="1">
      <c r="B633" s="101"/>
      <c r="C633" s="101"/>
      <c r="D633" s="101"/>
    </row>
    <row r="634" ht="14.25" customHeight="1">
      <c r="B634" s="101"/>
      <c r="C634" s="101"/>
      <c r="D634" s="101"/>
    </row>
    <row r="635" ht="14.25" customHeight="1">
      <c r="B635" s="101"/>
      <c r="C635" s="101"/>
      <c r="D635" s="101"/>
    </row>
    <row r="636" ht="14.25" customHeight="1">
      <c r="B636" s="101"/>
      <c r="C636" s="101"/>
      <c r="D636" s="101"/>
    </row>
    <row r="637" ht="14.25" customHeight="1">
      <c r="B637" s="101"/>
      <c r="C637" s="101"/>
      <c r="D637" s="101"/>
    </row>
    <row r="638" ht="14.25" customHeight="1">
      <c r="B638" s="101"/>
      <c r="C638" s="101"/>
      <c r="D638" s="101"/>
    </row>
    <row r="639" ht="14.25" customHeight="1">
      <c r="B639" s="101"/>
      <c r="C639" s="101"/>
      <c r="D639" s="101"/>
    </row>
    <row r="640" ht="14.25" customHeight="1">
      <c r="B640" s="101"/>
      <c r="C640" s="101"/>
      <c r="D640" s="101"/>
    </row>
    <row r="641" ht="14.25" customHeight="1">
      <c r="B641" s="101"/>
      <c r="C641" s="101"/>
      <c r="D641" s="101"/>
    </row>
    <row r="642" ht="14.25" customHeight="1">
      <c r="B642" s="101"/>
      <c r="C642" s="101"/>
      <c r="D642" s="101"/>
    </row>
    <row r="643" ht="14.25" customHeight="1">
      <c r="B643" s="101"/>
      <c r="C643" s="101"/>
      <c r="D643" s="101"/>
    </row>
    <row r="644" ht="14.25" customHeight="1">
      <c r="B644" s="101"/>
      <c r="C644" s="101"/>
      <c r="D644" s="101"/>
    </row>
    <row r="645" ht="14.25" customHeight="1">
      <c r="B645" s="101"/>
      <c r="C645" s="101"/>
      <c r="D645" s="101"/>
    </row>
    <row r="646" ht="14.25" customHeight="1">
      <c r="B646" s="101"/>
      <c r="C646" s="101"/>
      <c r="D646" s="101"/>
    </row>
    <row r="647" ht="14.25" customHeight="1">
      <c r="B647" s="101"/>
      <c r="C647" s="101"/>
      <c r="D647" s="101"/>
    </row>
    <row r="648" ht="14.25" customHeight="1">
      <c r="B648" s="101"/>
      <c r="C648" s="101"/>
      <c r="D648" s="101"/>
    </row>
    <row r="649" ht="14.25" customHeight="1">
      <c r="B649" s="101"/>
      <c r="C649" s="101"/>
      <c r="D649" s="101"/>
    </row>
    <row r="650" ht="14.25" customHeight="1">
      <c r="B650" s="101"/>
      <c r="C650" s="101"/>
      <c r="D650" s="101"/>
    </row>
    <row r="651" ht="14.25" customHeight="1">
      <c r="B651" s="101"/>
      <c r="C651" s="101"/>
      <c r="D651" s="101"/>
    </row>
    <row r="652" ht="14.25" customHeight="1">
      <c r="B652" s="101"/>
      <c r="C652" s="101"/>
      <c r="D652" s="101"/>
    </row>
    <row r="653" ht="14.25" customHeight="1">
      <c r="B653" s="101"/>
      <c r="C653" s="101"/>
      <c r="D653" s="101"/>
    </row>
    <row r="654" ht="14.25" customHeight="1">
      <c r="B654" s="101"/>
      <c r="C654" s="101"/>
      <c r="D654" s="101"/>
    </row>
    <row r="655" ht="14.25" customHeight="1">
      <c r="B655" s="101"/>
      <c r="C655" s="101"/>
      <c r="D655" s="101"/>
    </row>
    <row r="656" ht="14.25" customHeight="1">
      <c r="B656" s="101"/>
      <c r="C656" s="101"/>
      <c r="D656" s="101"/>
    </row>
    <row r="657" ht="14.25" customHeight="1">
      <c r="B657" s="101"/>
      <c r="C657" s="101"/>
      <c r="D657" s="101"/>
    </row>
    <row r="658" ht="14.25" customHeight="1">
      <c r="B658" s="101"/>
      <c r="C658" s="101"/>
      <c r="D658" s="101"/>
    </row>
    <row r="659" ht="14.25" customHeight="1">
      <c r="B659" s="101"/>
      <c r="C659" s="101"/>
      <c r="D659" s="101"/>
    </row>
    <row r="660" ht="14.25" customHeight="1">
      <c r="B660" s="101"/>
      <c r="C660" s="101"/>
      <c r="D660" s="101"/>
    </row>
    <row r="661" ht="14.25" customHeight="1">
      <c r="B661" s="101"/>
      <c r="C661" s="101"/>
      <c r="D661" s="101"/>
    </row>
    <row r="662" ht="14.25" customHeight="1">
      <c r="B662" s="101"/>
      <c r="C662" s="101"/>
      <c r="D662" s="101"/>
    </row>
    <row r="663" ht="14.25" customHeight="1">
      <c r="B663" s="101"/>
      <c r="C663" s="101"/>
      <c r="D663" s="101"/>
    </row>
    <row r="664" ht="14.25" customHeight="1">
      <c r="B664" s="101"/>
      <c r="C664" s="101"/>
      <c r="D664" s="101"/>
    </row>
    <row r="665" ht="14.25" customHeight="1">
      <c r="B665" s="101"/>
      <c r="C665" s="101"/>
      <c r="D665" s="101"/>
    </row>
    <row r="666" ht="14.25" customHeight="1">
      <c r="B666" s="101"/>
      <c r="C666" s="101"/>
      <c r="D666" s="101"/>
    </row>
    <row r="667" ht="14.25" customHeight="1">
      <c r="B667" s="101"/>
      <c r="C667" s="101"/>
      <c r="D667" s="101"/>
    </row>
    <row r="668" ht="14.25" customHeight="1">
      <c r="B668" s="101"/>
      <c r="C668" s="101"/>
      <c r="D668" s="101"/>
    </row>
    <row r="669" ht="14.25" customHeight="1">
      <c r="B669" s="101"/>
      <c r="C669" s="101"/>
      <c r="D669" s="101"/>
    </row>
    <row r="670" ht="14.25" customHeight="1">
      <c r="B670" s="101"/>
      <c r="C670" s="101"/>
      <c r="D670" s="101"/>
    </row>
    <row r="671" ht="14.25" customHeight="1">
      <c r="B671" s="101"/>
      <c r="C671" s="101"/>
      <c r="D671" s="101"/>
    </row>
    <row r="672" ht="14.25" customHeight="1">
      <c r="B672" s="101"/>
      <c r="C672" s="101"/>
      <c r="D672" s="101"/>
    </row>
    <row r="673" ht="14.25" customHeight="1">
      <c r="B673" s="101"/>
      <c r="C673" s="101"/>
      <c r="D673" s="101"/>
    </row>
    <row r="674" ht="14.25" customHeight="1">
      <c r="B674" s="101"/>
      <c r="C674" s="101"/>
      <c r="D674" s="101"/>
    </row>
    <row r="675" ht="14.25" customHeight="1">
      <c r="B675" s="101"/>
      <c r="C675" s="101"/>
      <c r="D675" s="101"/>
    </row>
    <row r="676" ht="14.25" customHeight="1">
      <c r="B676" s="101"/>
      <c r="C676" s="101"/>
      <c r="D676" s="101"/>
    </row>
    <row r="677" ht="14.25" customHeight="1">
      <c r="B677" s="101"/>
      <c r="C677" s="101"/>
      <c r="D677" s="101"/>
    </row>
    <row r="678" ht="14.25" customHeight="1">
      <c r="B678" s="101"/>
      <c r="C678" s="101"/>
      <c r="D678" s="101"/>
    </row>
    <row r="679" ht="14.25" customHeight="1">
      <c r="B679" s="101"/>
      <c r="C679" s="101"/>
      <c r="D679" s="101"/>
    </row>
    <row r="680" ht="14.25" customHeight="1">
      <c r="B680" s="101"/>
      <c r="C680" s="101"/>
      <c r="D680" s="101"/>
    </row>
    <row r="681" ht="14.25" customHeight="1">
      <c r="B681" s="101"/>
      <c r="C681" s="101"/>
      <c r="D681" s="101"/>
    </row>
    <row r="682" ht="14.25" customHeight="1">
      <c r="B682" s="101"/>
      <c r="C682" s="101"/>
      <c r="D682" s="101"/>
    </row>
    <row r="683" ht="14.25" customHeight="1">
      <c r="B683" s="101"/>
      <c r="C683" s="101"/>
      <c r="D683" s="101"/>
    </row>
    <row r="684" ht="14.25" customHeight="1">
      <c r="B684" s="101"/>
      <c r="C684" s="101"/>
      <c r="D684" s="101"/>
    </row>
    <row r="685" ht="14.25" customHeight="1">
      <c r="B685" s="101"/>
      <c r="C685" s="101"/>
      <c r="D685" s="101"/>
    </row>
    <row r="686" ht="14.25" customHeight="1">
      <c r="B686" s="101"/>
      <c r="C686" s="101"/>
      <c r="D686" s="101"/>
    </row>
    <row r="687" ht="14.25" customHeight="1">
      <c r="B687" s="101"/>
      <c r="C687" s="101"/>
      <c r="D687" s="101"/>
    </row>
    <row r="688" ht="14.25" customHeight="1">
      <c r="B688" s="101"/>
      <c r="C688" s="101"/>
      <c r="D688" s="101"/>
    </row>
    <row r="689" ht="14.25" customHeight="1">
      <c r="B689" s="101"/>
      <c r="C689" s="101"/>
      <c r="D689" s="101"/>
    </row>
    <row r="690" ht="14.25" customHeight="1">
      <c r="B690" s="101"/>
      <c r="C690" s="101"/>
      <c r="D690" s="101"/>
    </row>
    <row r="691" ht="14.25" customHeight="1">
      <c r="B691" s="101"/>
      <c r="C691" s="101"/>
      <c r="D691" s="101"/>
    </row>
    <row r="692" ht="14.25" customHeight="1">
      <c r="B692" s="101"/>
      <c r="C692" s="101"/>
      <c r="D692" s="101"/>
    </row>
    <row r="693" ht="14.25" customHeight="1">
      <c r="B693" s="101"/>
      <c r="C693" s="101"/>
      <c r="D693" s="101"/>
    </row>
    <row r="694" ht="14.25" customHeight="1">
      <c r="B694" s="101"/>
      <c r="C694" s="101"/>
      <c r="D694" s="101"/>
    </row>
    <row r="695" ht="14.25" customHeight="1">
      <c r="B695" s="101"/>
      <c r="C695" s="101"/>
      <c r="D695" s="101"/>
    </row>
    <row r="696" ht="14.25" customHeight="1">
      <c r="B696" s="101"/>
      <c r="C696" s="101"/>
      <c r="D696" s="101"/>
    </row>
    <row r="697" ht="14.25" customHeight="1">
      <c r="B697" s="101"/>
      <c r="C697" s="101"/>
      <c r="D697" s="101"/>
    </row>
    <row r="698" ht="14.25" customHeight="1">
      <c r="B698" s="101"/>
      <c r="C698" s="101"/>
      <c r="D698" s="101"/>
    </row>
    <row r="699" ht="14.25" customHeight="1">
      <c r="B699" s="101"/>
      <c r="C699" s="101"/>
      <c r="D699" s="101"/>
    </row>
    <row r="700" ht="14.25" customHeight="1">
      <c r="B700" s="101"/>
      <c r="C700" s="101"/>
      <c r="D700" s="101"/>
    </row>
    <row r="701" ht="14.25" customHeight="1">
      <c r="B701" s="101"/>
      <c r="C701" s="101"/>
      <c r="D701" s="101"/>
    </row>
    <row r="702" ht="14.25" customHeight="1">
      <c r="B702" s="101"/>
      <c r="C702" s="101"/>
      <c r="D702" s="101"/>
    </row>
    <row r="703" ht="14.25" customHeight="1">
      <c r="B703" s="101"/>
      <c r="C703" s="101"/>
      <c r="D703" s="101"/>
    </row>
    <row r="704" ht="14.25" customHeight="1">
      <c r="B704" s="101"/>
      <c r="C704" s="101"/>
      <c r="D704" s="101"/>
    </row>
    <row r="705" ht="14.25" customHeight="1">
      <c r="B705" s="101"/>
      <c r="C705" s="101"/>
      <c r="D705" s="101"/>
    </row>
    <row r="706" ht="14.25" customHeight="1">
      <c r="B706" s="101"/>
      <c r="C706" s="101"/>
      <c r="D706" s="101"/>
    </row>
    <row r="707" ht="14.25" customHeight="1">
      <c r="B707" s="101"/>
      <c r="C707" s="101"/>
      <c r="D707" s="101"/>
    </row>
    <row r="708" ht="14.25" customHeight="1">
      <c r="B708" s="101"/>
      <c r="C708" s="101"/>
      <c r="D708" s="101"/>
    </row>
    <row r="709" ht="14.25" customHeight="1">
      <c r="B709" s="101"/>
      <c r="C709" s="101"/>
      <c r="D709" s="101"/>
    </row>
    <row r="710" ht="14.25" customHeight="1">
      <c r="B710" s="101"/>
      <c r="C710" s="101"/>
      <c r="D710" s="101"/>
    </row>
    <row r="711" ht="14.25" customHeight="1">
      <c r="B711" s="101"/>
      <c r="C711" s="101"/>
      <c r="D711" s="101"/>
    </row>
    <row r="712" ht="14.25" customHeight="1">
      <c r="B712" s="101"/>
      <c r="C712" s="101"/>
      <c r="D712" s="101"/>
    </row>
    <row r="713" ht="14.25" customHeight="1">
      <c r="B713" s="101"/>
      <c r="C713" s="101"/>
      <c r="D713" s="101"/>
    </row>
    <row r="714" ht="14.25" customHeight="1">
      <c r="B714" s="101"/>
      <c r="C714" s="101"/>
      <c r="D714" s="101"/>
    </row>
    <row r="715" ht="14.25" customHeight="1">
      <c r="B715" s="101"/>
      <c r="C715" s="101"/>
      <c r="D715" s="101"/>
    </row>
    <row r="716" ht="14.25" customHeight="1">
      <c r="B716" s="101"/>
      <c r="C716" s="101"/>
      <c r="D716" s="101"/>
    </row>
    <row r="717" ht="14.25" customHeight="1">
      <c r="B717" s="101"/>
      <c r="C717" s="101"/>
      <c r="D717" s="101"/>
    </row>
    <row r="718" ht="14.25" customHeight="1">
      <c r="B718" s="101"/>
      <c r="C718" s="101"/>
      <c r="D718" s="101"/>
    </row>
    <row r="719" ht="14.25" customHeight="1">
      <c r="B719" s="101"/>
      <c r="C719" s="101"/>
      <c r="D719" s="101"/>
    </row>
    <row r="720" ht="14.25" customHeight="1">
      <c r="B720" s="101"/>
      <c r="C720" s="101"/>
      <c r="D720" s="101"/>
    </row>
    <row r="721" ht="14.25" customHeight="1">
      <c r="B721" s="101"/>
      <c r="C721" s="101"/>
      <c r="D721" s="101"/>
    </row>
    <row r="722" ht="14.25" customHeight="1">
      <c r="B722" s="101"/>
      <c r="C722" s="101"/>
      <c r="D722" s="101"/>
    </row>
    <row r="723" ht="14.25" customHeight="1">
      <c r="B723" s="101"/>
      <c r="C723" s="101"/>
      <c r="D723" s="101"/>
    </row>
    <row r="724" ht="14.25" customHeight="1">
      <c r="B724" s="101"/>
      <c r="C724" s="101"/>
      <c r="D724" s="101"/>
    </row>
    <row r="725" ht="14.25" customHeight="1">
      <c r="B725" s="101"/>
      <c r="C725" s="101"/>
      <c r="D725" s="101"/>
    </row>
    <row r="726" ht="14.25" customHeight="1">
      <c r="B726" s="101"/>
      <c r="C726" s="101"/>
      <c r="D726" s="101"/>
    </row>
    <row r="727" ht="14.25" customHeight="1">
      <c r="B727" s="101"/>
      <c r="C727" s="101"/>
      <c r="D727" s="101"/>
    </row>
    <row r="728" ht="14.25" customHeight="1">
      <c r="B728" s="101"/>
      <c r="C728" s="101"/>
      <c r="D728" s="101"/>
    </row>
    <row r="729" ht="14.25" customHeight="1">
      <c r="B729" s="101"/>
      <c r="C729" s="101"/>
      <c r="D729" s="101"/>
    </row>
    <row r="730" ht="14.25" customHeight="1">
      <c r="B730" s="101"/>
      <c r="C730" s="101"/>
      <c r="D730" s="101"/>
    </row>
    <row r="731" ht="14.25" customHeight="1">
      <c r="B731" s="101"/>
      <c r="C731" s="101"/>
      <c r="D731" s="101"/>
    </row>
    <row r="732" ht="14.25" customHeight="1">
      <c r="B732" s="101"/>
      <c r="C732" s="101"/>
      <c r="D732" s="101"/>
    </row>
    <row r="733" ht="14.25" customHeight="1">
      <c r="B733" s="101"/>
      <c r="C733" s="101"/>
      <c r="D733" s="101"/>
    </row>
    <row r="734" ht="14.25" customHeight="1">
      <c r="B734" s="101"/>
      <c r="C734" s="101"/>
      <c r="D734" s="101"/>
    </row>
    <row r="735" ht="14.25" customHeight="1">
      <c r="B735" s="101"/>
      <c r="C735" s="101"/>
      <c r="D735" s="101"/>
    </row>
    <row r="736" ht="14.25" customHeight="1">
      <c r="B736" s="101"/>
      <c r="C736" s="101"/>
      <c r="D736" s="101"/>
    </row>
    <row r="737" ht="14.25" customHeight="1">
      <c r="B737" s="101"/>
      <c r="C737" s="101"/>
      <c r="D737" s="101"/>
    </row>
    <row r="738" ht="14.25" customHeight="1">
      <c r="B738" s="101"/>
      <c r="C738" s="101"/>
      <c r="D738" s="101"/>
    </row>
    <row r="739" ht="14.25" customHeight="1">
      <c r="B739" s="101"/>
      <c r="C739" s="101"/>
      <c r="D739" s="101"/>
    </row>
    <row r="740" ht="14.25" customHeight="1">
      <c r="B740" s="101"/>
      <c r="C740" s="101"/>
      <c r="D740" s="101"/>
    </row>
    <row r="741" ht="14.25" customHeight="1">
      <c r="B741" s="101"/>
      <c r="C741" s="101"/>
      <c r="D741" s="101"/>
    </row>
    <row r="742" ht="14.25" customHeight="1">
      <c r="B742" s="101"/>
      <c r="C742" s="101"/>
      <c r="D742" s="101"/>
    </row>
    <row r="743" ht="14.25" customHeight="1">
      <c r="B743" s="101"/>
      <c r="C743" s="101"/>
      <c r="D743" s="101"/>
    </row>
    <row r="744" ht="14.25" customHeight="1">
      <c r="B744" s="101"/>
      <c r="C744" s="101"/>
      <c r="D744" s="101"/>
    </row>
    <row r="745" ht="14.25" customHeight="1">
      <c r="B745" s="101"/>
      <c r="C745" s="101"/>
      <c r="D745" s="101"/>
    </row>
    <row r="746" ht="14.25" customHeight="1">
      <c r="B746" s="101"/>
      <c r="C746" s="101"/>
      <c r="D746" s="101"/>
    </row>
    <row r="747" ht="14.25" customHeight="1">
      <c r="B747" s="101"/>
      <c r="C747" s="101"/>
      <c r="D747" s="101"/>
    </row>
    <row r="748" ht="14.25" customHeight="1">
      <c r="B748" s="101"/>
      <c r="C748" s="101"/>
      <c r="D748" s="101"/>
    </row>
    <row r="749" ht="14.25" customHeight="1">
      <c r="B749" s="101"/>
      <c r="C749" s="101"/>
      <c r="D749" s="101"/>
    </row>
    <row r="750" ht="14.25" customHeight="1">
      <c r="B750" s="101"/>
      <c r="C750" s="101"/>
      <c r="D750" s="101"/>
    </row>
    <row r="751" ht="14.25" customHeight="1">
      <c r="B751" s="101"/>
      <c r="C751" s="101"/>
      <c r="D751" s="101"/>
    </row>
    <row r="752" ht="14.25" customHeight="1">
      <c r="B752" s="101"/>
      <c r="C752" s="101"/>
      <c r="D752" s="101"/>
    </row>
    <row r="753" ht="14.25" customHeight="1">
      <c r="B753" s="101"/>
      <c r="C753" s="101"/>
      <c r="D753" s="101"/>
    </row>
    <row r="754" ht="14.25" customHeight="1">
      <c r="B754" s="101"/>
      <c r="C754" s="101"/>
      <c r="D754" s="101"/>
    </row>
    <row r="755" ht="14.25" customHeight="1">
      <c r="B755" s="101"/>
      <c r="C755" s="101"/>
      <c r="D755" s="101"/>
    </row>
    <row r="756" ht="14.25" customHeight="1">
      <c r="B756" s="101"/>
      <c r="C756" s="101"/>
      <c r="D756" s="101"/>
    </row>
    <row r="757" ht="14.25" customHeight="1">
      <c r="B757" s="101"/>
      <c r="C757" s="101"/>
      <c r="D757" s="101"/>
    </row>
    <row r="758" ht="14.25" customHeight="1">
      <c r="B758" s="101"/>
      <c r="C758" s="101"/>
      <c r="D758" s="101"/>
    </row>
    <row r="759" ht="14.25" customHeight="1">
      <c r="B759" s="101"/>
      <c r="C759" s="101"/>
      <c r="D759" s="101"/>
    </row>
    <row r="760" ht="14.25" customHeight="1">
      <c r="B760" s="101"/>
      <c r="C760" s="101"/>
      <c r="D760" s="101"/>
    </row>
    <row r="761" ht="14.25" customHeight="1">
      <c r="B761" s="101"/>
      <c r="C761" s="101"/>
      <c r="D761" s="101"/>
    </row>
    <row r="762" ht="14.25" customHeight="1">
      <c r="B762" s="101"/>
      <c r="C762" s="101"/>
      <c r="D762" s="101"/>
    </row>
    <row r="763" ht="14.25" customHeight="1">
      <c r="B763" s="101"/>
      <c r="C763" s="101"/>
      <c r="D763" s="101"/>
    </row>
    <row r="764" ht="14.25" customHeight="1">
      <c r="B764" s="101"/>
      <c r="C764" s="101"/>
      <c r="D764" s="101"/>
    </row>
    <row r="765" ht="14.25" customHeight="1">
      <c r="B765" s="101"/>
      <c r="C765" s="101"/>
      <c r="D765" s="101"/>
    </row>
    <row r="766" ht="14.25" customHeight="1">
      <c r="B766" s="101"/>
      <c r="C766" s="101"/>
      <c r="D766" s="101"/>
    </row>
    <row r="767" ht="14.25" customHeight="1">
      <c r="B767" s="101"/>
      <c r="C767" s="101"/>
      <c r="D767" s="101"/>
    </row>
    <row r="768" ht="14.25" customHeight="1">
      <c r="B768" s="101"/>
      <c r="C768" s="101"/>
      <c r="D768" s="101"/>
    </row>
    <row r="769" ht="14.25" customHeight="1">
      <c r="B769" s="101"/>
      <c r="C769" s="101"/>
      <c r="D769" s="101"/>
    </row>
    <row r="770" ht="14.25" customHeight="1">
      <c r="B770" s="101"/>
      <c r="C770" s="101"/>
      <c r="D770" s="101"/>
    </row>
    <row r="771" ht="14.25" customHeight="1">
      <c r="B771" s="101"/>
      <c r="C771" s="101"/>
      <c r="D771" s="101"/>
    </row>
    <row r="772" ht="14.25" customHeight="1">
      <c r="B772" s="101"/>
      <c r="C772" s="101"/>
      <c r="D772" s="101"/>
    </row>
    <row r="773" ht="14.25" customHeight="1">
      <c r="B773" s="101"/>
      <c r="C773" s="101"/>
      <c r="D773" s="101"/>
    </row>
    <row r="774" ht="14.25" customHeight="1">
      <c r="B774" s="101"/>
      <c r="C774" s="101"/>
      <c r="D774" s="101"/>
    </row>
    <row r="775" ht="14.25" customHeight="1">
      <c r="B775" s="101"/>
      <c r="C775" s="101"/>
      <c r="D775" s="101"/>
    </row>
    <row r="776" ht="14.25" customHeight="1">
      <c r="B776" s="101"/>
      <c r="C776" s="101"/>
      <c r="D776" s="101"/>
    </row>
    <row r="777" ht="14.25" customHeight="1">
      <c r="B777" s="101"/>
      <c r="C777" s="101"/>
      <c r="D777" s="101"/>
    </row>
    <row r="778" ht="14.25" customHeight="1">
      <c r="B778" s="101"/>
      <c r="C778" s="101"/>
      <c r="D778" s="101"/>
    </row>
    <row r="779" ht="14.25" customHeight="1">
      <c r="B779" s="101"/>
      <c r="C779" s="101"/>
      <c r="D779" s="101"/>
    </row>
    <row r="780" ht="14.25" customHeight="1">
      <c r="B780" s="101"/>
      <c r="C780" s="101"/>
      <c r="D780" s="101"/>
    </row>
    <row r="781" ht="14.25" customHeight="1">
      <c r="B781" s="101"/>
      <c r="C781" s="101"/>
      <c r="D781" s="101"/>
    </row>
    <row r="782" ht="14.25" customHeight="1">
      <c r="B782" s="101"/>
      <c r="C782" s="101"/>
      <c r="D782" s="101"/>
    </row>
    <row r="783" ht="14.25" customHeight="1">
      <c r="B783" s="101"/>
      <c r="C783" s="101"/>
      <c r="D783" s="101"/>
    </row>
    <row r="784" ht="14.25" customHeight="1">
      <c r="B784" s="101"/>
      <c r="C784" s="101"/>
      <c r="D784" s="101"/>
    </row>
    <row r="785" ht="14.25" customHeight="1">
      <c r="B785" s="101"/>
      <c r="C785" s="101"/>
      <c r="D785" s="101"/>
    </row>
    <row r="786" ht="14.25" customHeight="1">
      <c r="B786" s="101"/>
      <c r="C786" s="101"/>
      <c r="D786" s="101"/>
    </row>
    <row r="787" ht="14.25" customHeight="1">
      <c r="B787" s="101"/>
      <c r="C787" s="101"/>
      <c r="D787" s="101"/>
    </row>
    <row r="788" ht="14.25" customHeight="1">
      <c r="B788" s="101"/>
      <c r="C788" s="101"/>
      <c r="D788" s="101"/>
    </row>
    <row r="789" ht="14.25" customHeight="1">
      <c r="B789" s="101"/>
      <c r="C789" s="101"/>
      <c r="D789" s="101"/>
    </row>
    <row r="790" ht="14.25" customHeight="1">
      <c r="B790" s="101"/>
      <c r="C790" s="101"/>
      <c r="D790" s="101"/>
    </row>
    <row r="791" ht="14.25" customHeight="1">
      <c r="B791" s="101"/>
      <c r="C791" s="101"/>
      <c r="D791" s="101"/>
    </row>
    <row r="792" ht="14.25" customHeight="1">
      <c r="B792" s="101"/>
      <c r="C792" s="101"/>
      <c r="D792" s="101"/>
    </row>
    <row r="793" ht="14.25" customHeight="1">
      <c r="B793" s="101"/>
      <c r="C793" s="101"/>
      <c r="D793" s="101"/>
    </row>
    <row r="794" ht="14.25" customHeight="1">
      <c r="B794" s="101"/>
      <c r="C794" s="101"/>
      <c r="D794" s="101"/>
    </row>
    <row r="795" ht="14.25" customHeight="1">
      <c r="B795" s="101"/>
      <c r="C795" s="101"/>
      <c r="D795" s="101"/>
    </row>
    <row r="796" ht="14.25" customHeight="1">
      <c r="B796" s="101"/>
      <c r="C796" s="101"/>
      <c r="D796" s="101"/>
    </row>
    <row r="797" ht="14.25" customHeight="1">
      <c r="B797" s="101"/>
      <c r="C797" s="101"/>
      <c r="D797" s="101"/>
    </row>
    <row r="798" ht="14.25" customHeight="1">
      <c r="B798" s="101"/>
      <c r="C798" s="101"/>
      <c r="D798" s="101"/>
    </row>
    <row r="799" ht="14.25" customHeight="1">
      <c r="B799" s="101"/>
      <c r="C799" s="101"/>
      <c r="D799" s="101"/>
    </row>
    <row r="800" ht="14.25" customHeight="1">
      <c r="B800" s="101"/>
      <c r="C800" s="101"/>
      <c r="D800" s="101"/>
    </row>
    <row r="801" ht="14.25" customHeight="1">
      <c r="B801" s="101"/>
      <c r="C801" s="101"/>
      <c r="D801" s="101"/>
    </row>
    <row r="802" ht="14.25" customHeight="1">
      <c r="B802" s="101"/>
      <c r="C802" s="101"/>
      <c r="D802" s="101"/>
    </row>
    <row r="803" ht="14.25" customHeight="1">
      <c r="B803" s="101"/>
      <c r="C803" s="101"/>
      <c r="D803" s="101"/>
    </row>
    <row r="804" ht="14.25" customHeight="1">
      <c r="B804" s="101"/>
      <c r="C804" s="101"/>
      <c r="D804" s="101"/>
    </row>
    <row r="805" ht="14.25" customHeight="1">
      <c r="B805" s="101"/>
      <c r="C805" s="101"/>
      <c r="D805" s="101"/>
    </row>
    <row r="806" ht="14.25" customHeight="1">
      <c r="B806" s="101"/>
      <c r="C806" s="101"/>
      <c r="D806" s="101"/>
    </row>
    <row r="807" ht="14.25" customHeight="1">
      <c r="B807" s="101"/>
      <c r="C807" s="101"/>
      <c r="D807" s="101"/>
    </row>
    <row r="808" ht="14.25" customHeight="1">
      <c r="B808" s="101"/>
      <c r="C808" s="101"/>
      <c r="D808" s="101"/>
    </row>
    <row r="809" ht="14.25" customHeight="1">
      <c r="B809" s="101"/>
      <c r="C809" s="101"/>
      <c r="D809" s="101"/>
    </row>
    <row r="810" ht="14.25" customHeight="1">
      <c r="B810" s="101"/>
      <c r="C810" s="101"/>
      <c r="D810" s="101"/>
    </row>
    <row r="811" ht="14.25" customHeight="1">
      <c r="B811" s="101"/>
      <c r="C811" s="101"/>
      <c r="D811" s="101"/>
    </row>
    <row r="812" ht="14.25" customHeight="1">
      <c r="B812" s="101"/>
      <c r="C812" s="101"/>
      <c r="D812" s="101"/>
    </row>
    <row r="813" ht="14.25" customHeight="1">
      <c r="B813" s="101"/>
      <c r="C813" s="101"/>
      <c r="D813" s="101"/>
    </row>
    <row r="814" ht="14.25" customHeight="1">
      <c r="B814" s="101"/>
      <c r="C814" s="101"/>
      <c r="D814" s="101"/>
    </row>
    <row r="815" ht="14.25" customHeight="1">
      <c r="B815" s="101"/>
      <c r="C815" s="101"/>
      <c r="D815" s="101"/>
    </row>
    <row r="816" ht="14.25" customHeight="1">
      <c r="B816" s="101"/>
      <c r="C816" s="101"/>
      <c r="D816" s="101"/>
    </row>
    <row r="817" ht="14.25" customHeight="1">
      <c r="B817" s="101"/>
      <c r="C817" s="101"/>
      <c r="D817" s="101"/>
    </row>
    <row r="818" ht="14.25" customHeight="1">
      <c r="B818" s="101"/>
      <c r="C818" s="101"/>
      <c r="D818" s="101"/>
    </row>
    <row r="819" ht="14.25" customHeight="1">
      <c r="B819" s="101"/>
      <c r="C819" s="101"/>
      <c r="D819" s="101"/>
    </row>
    <row r="820" ht="14.25" customHeight="1">
      <c r="B820" s="101"/>
      <c r="C820" s="101"/>
      <c r="D820" s="101"/>
    </row>
    <row r="821" ht="14.25" customHeight="1">
      <c r="B821" s="101"/>
      <c r="C821" s="101"/>
      <c r="D821" s="101"/>
    </row>
    <row r="822" ht="14.25" customHeight="1">
      <c r="B822" s="101"/>
      <c r="C822" s="101"/>
      <c r="D822" s="101"/>
    </row>
    <row r="823" ht="14.25" customHeight="1">
      <c r="B823" s="101"/>
      <c r="C823" s="101"/>
      <c r="D823" s="101"/>
    </row>
    <row r="824" ht="14.25" customHeight="1">
      <c r="B824" s="101"/>
      <c r="C824" s="101"/>
      <c r="D824" s="101"/>
    </row>
    <row r="825" ht="14.25" customHeight="1">
      <c r="B825" s="101"/>
      <c r="C825" s="101"/>
      <c r="D825" s="101"/>
    </row>
    <row r="826" ht="14.25" customHeight="1">
      <c r="B826" s="101"/>
      <c r="C826" s="101"/>
      <c r="D826" s="101"/>
    </row>
    <row r="827" ht="14.25" customHeight="1">
      <c r="B827" s="101"/>
      <c r="C827" s="101"/>
      <c r="D827" s="101"/>
    </row>
    <row r="828" ht="14.25" customHeight="1">
      <c r="B828" s="101"/>
      <c r="C828" s="101"/>
      <c r="D828" s="101"/>
    </row>
    <row r="829" ht="14.25" customHeight="1">
      <c r="B829" s="101"/>
      <c r="C829" s="101"/>
      <c r="D829" s="101"/>
    </row>
    <row r="830" ht="14.25" customHeight="1">
      <c r="B830" s="101"/>
      <c r="C830" s="101"/>
      <c r="D830" s="101"/>
    </row>
    <row r="831" ht="14.25" customHeight="1">
      <c r="B831" s="101"/>
      <c r="C831" s="101"/>
      <c r="D831" s="101"/>
    </row>
    <row r="832" ht="14.25" customHeight="1">
      <c r="B832" s="101"/>
      <c r="C832" s="101"/>
      <c r="D832" s="101"/>
    </row>
    <row r="833" ht="14.25" customHeight="1">
      <c r="B833" s="101"/>
      <c r="C833" s="101"/>
      <c r="D833" s="101"/>
    </row>
    <row r="834" ht="14.25" customHeight="1">
      <c r="B834" s="101"/>
      <c r="C834" s="101"/>
      <c r="D834" s="101"/>
    </row>
    <row r="835" ht="14.25" customHeight="1">
      <c r="B835" s="101"/>
      <c r="C835" s="101"/>
      <c r="D835" s="101"/>
    </row>
    <row r="836" ht="14.25" customHeight="1">
      <c r="B836" s="101"/>
      <c r="C836" s="101"/>
      <c r="D836" s="101"/>
    </row>
    <row r="837" ht="14.25" customHeight="1">
      <c r="B837" s="101"/>
      <c r="C837" s="101"/>
      <c r="D837" s="101"/>
    </row>
    <row r="838" ht="14.25" customHeight="1">
      <c r="B838" s="101"/>
      <c r="C838" s="101"/>
      <c r="D838" s="101"/>
    </row>
    <row r="839" ht="14.25" customHeight="1">
      <c r="B839" s="101"/>
      <c r="C839" s="101"/>
      <c r="D839" s="101"/>
    </row>
    <row r="840" ht="14.25" customHeight="1">
      <c r="B840" s="101"/>
      <c r="C840" s="101"/>
      <c r="D840" s="101"/>
    </row>
    <row r="841" ht="14.25" customHeight="1">
      <c r="B841" s="101"/>
      <c r="C841" s="101"/>
      <c r="D841" s="101"/>
    </row>
    <row r="842" ht="14.25" customHeight="1">
      <c r="B842" s="101"/>
      <c r="C842" s="101"/>
      <c r="D842" s="101"/>
    </row>
    <row r="843" ht="14.25" customHeight="1">
      <c r="B843" s="101"/>
      <c r="C843" s="101"/>
      <c r="D843" s="101"/>
    </row>
    <row r="844" ht="14.25" customHeight="1">
      <c r="B844" s="101"/>
      <c r="C844" s="101"/>
      <c r="D844" s="101"/>
    </row>
    <row r="845" ht="14.25" customHeight="1">
      <c r="B845" s="101"/>
      <c r="C845" s="101"/>
      <c r="D845" s="101"/>
    </row>
    <row r="846" ht="14.25" customHeight="1">
      <c r="B846" s="101"/>
      <c r="C846" s="101"/>
      <c r="D846" s="101"/>
    </row>
    <row r="847" ht="14.25" customHeight="1">
      <c r="B847" s="101"/>
      <c r="C847" s="101"/>
      <c r="D847" s="101"/>
    </row>
    <row r="848" ht="14.25" customHeight="1">
      <c r="B848" s="101"/>
      <c r="C848" s="101"/>
      <c r="D848" s="101"/>
    </row>
    <row r="849" ht="14.25" customHeight="1">
      <c r="B849" s="101"/>
      <c r="C849" s="101"/>
      <c r="D849" s="101"/>
    </row>
    <row r="850" ht="14.25" customHeight="1">
      <c r="B850" s="101"/>
      <c r="C850" s="101"/>
      <c r="D850" s="101"/>
    </row>
    <row r="851" ht="14.25" customHeight="1">
      <c r="B851" s="101"/>
      <c r="C851" s="101"/>
      <c r="D851" s="101"/>
    </row>
    <row r="852" ht="14.25" customHeight="1">
      <c r="B852" s="101"/>
      <c r="C852" s="101"/>
      <c r="D852" s="101"/>
    </row>
    <row r="853" ht="14.25" customHeight="1">
      <c r="B853" s="101"/>
      <c r="C853" s="101"/>
      <c r="D853" s="101"/>
    </row>
    <row r="854" ht="14.25" customHeight="1">
      <c r="B854" s="101"/>
      <c r="C854" s="101"/>
      <c r="D854" s="101"/>
    </row>
    <row r="855" ht="14.25" customHeight="1">
      <c r="B855" s="101"/>
      <c r="C855" s="101"/>
      <c r="D855" s="101"/>
    </row>
    <row r="856" ht="14.25" customHeight="1">
      <c r="B856" s="101"/>
      <c r="C856" s="101"/>
      <c r="D856" s="101"/>
    </row>
    <row r="857" ht="14.25" customHeight="1">
      <c r="B857" s="101"/>
      <c r="C857" s="101"/>
      <c r="D857" s="101"/>
    </row>
    <row r="858" ht="14.25" customHeight="1">
      <c r="B858" s="101"/>
      <c r="C858" s="101"/>
      <c r="D858" s="101"/>
    </row>
    <row r="859" ht="14.25" customHeight="1">
      <c r="B859" s="101"/>
      <c r="C859" s="101"/>
      <c r="D859" s="101"/>
    </row>
    <row r="860" ht="14.25" customHeight="1">
      <c r="B860" s="101"/>
      <c r="C860" s="101"/>
      <c r="D860" s="101"/>
    </row>
    <row r="861" ht="14.25" customHeight="1">
      <c r="B861" s="101"/>
      <c r="C861" s="101"/>
      <c r="D861" s="101"/>
    </row>
    <row r="862" ht="14.25" customHeight="1">
      <c r="B862" s="101"/>
      <c r="C862" s="101"/>
      <c r="D862" s="101"/>
    </row>
    <row r="863" ht="14.25" customHeight="1">
      <c r="B863" s="101"/>
      <c r="C863" s="101"/>
      <c r="D863" s="101"/>
    </row>
    <row r="864" ht="14.25" customHeight="1">
      <c r="B864" s="101"/>
      <c r="C864" s="101"/>
      <c r="D864" s="101"/>
    </row>
    <row r="865" ht="14.25" customHeight="1">
      <c r="B865" s="101"/>
      <c r="C865" s="101"/>
      <c r="D865" s="101"/>
    </row>
    <row r="866" ht="14.25" customHeight="1">
      <c r="B866" s="101"/>
      <c r="C866" s="101"/>
      <c r="D866" s="101"/>
    </row>
    <row r="867" ht="14.25" customHeight="1">
      <c r="B867" s="101"/>
      <c r="C867" s="101"/>
      <c r="D867" s="101"/>
    </row>
    <row r="868" ht="14.25" customHeight="1">
      <c r="B868" s="101"/>
      <c r="C868" s="101"/>
      <c r="D868" s="101"/>
    </row>
    <row r="869" ht="14.25" customHeight="1">
      <c r="B869" s="101"/>
      <c r="C869" s="101"/>
      <c r="D869" s="101"/>
    </row>
    <row r="870" ht="14.25" customHeight="1">
      <c r="B870" s="101"/>
      <c r="C870" s="101"/>
      <c r="D870" s="101"/>
    </row>
    <row r="871" ht="14.25" customHeight="1">
      <c r="B871" s="101"/>
      <c r="C871" s="101"/>
      <c r="D871" s="101"/>
    </row>
    <row r="872" ht="14.25" customHeight="1">
      <c r="B872" s="101"/>
      <c r="C872" s="101"/>
      <c r="D872" s="101"/>
    </row>
    <row r="873" ht="14.25" customHeight="1">
      <c r="B873" s="101"/>
      <c r="C873" s="101"/>
      <c r="D873" s="101"/>
    </row>
    <row r="874" ht="14.25" customHeight="1">
      <c r="B874" s="101"/>
      <c r="C874" s="101"/>
      <c r="D874" s="101"/>
    </row>
    <row r="875" ht="14.25" customHeight="1">
      <c r="B875" s="101"/>
      <c r="C875" s="101"/>
      <c r="D875" s="101"/>
    </row>
    <row r="876" ht="14.25" customHeight="1">
      <c r="B876" s="101"/>
      <c r="C876" s="101"/>
      <c r="D876" s="101"/>
    </row>
    <row r="877" ht="14.25" customHeight="1">
      <c r="B877" s="101"/>
      <c r="C877" s="101"/>
      <c r="D877" s="101"/>
    </row>
    <row r="878" ht="14.25" customHeight="1">
      <c r="B878" s="101"/>
      <c r="C878" s="101"/>
      <c r="D878" s="101"/>
    </row>
    <row r="879" ht="14.25" customHeight="1">
      <c r="B879" s="101"/>
      <c r="C879" s="101"/>
      <c r="D879" s="101"/>
    </row>
    <row r="880" ht="14.25" customHeight="1">
      <c r="B880" s="101"/>
      <c r="C880" s="101"/>
      <c r="D880" s="101"/>
    </row>
    <row r="881" ht="14.25" customHeight="1">
      <c r="B881" s="101"/>
      <c r="C881" s="101"/>
      <c r="D881" s="101"/>
    </row>
    <row r="882" ht="14.25" customHeight="1">
      <c r="B882" s="101"/>
      <c r="C882" s="101"/>
      <c r="D882" s="101"/>
    </row>
    <row r="883" ht="14.25" customHeight="1">
      <c r="B883" s="101"/>
      <c r="C883" s="101"/>
      <c r="D883" s="101"/>
    </row>
    <row r="884" ht="14.25" customHeight="1">
      <c r="B884" s="101"/>
      <c r="C884" s="101"/>
      <c r="D884" s="101"/>
    </row>
    <row r="885" ht="14.25" customHeight="1">
      <c r="B885" s="101"/>
      <c r="C885" s="101"/>
      <c r="D885" s="101"/>
    </row>
    <row r="886" ht="14.25" customHeight="1">
      <c r="B886" s="101"/>
      <c r="C886" s="101"/>
      <c r="D886" s="101"/>
    </row>
    <row r="887" ht="14.25" customHeight="1">
      <c r="B887" s="101"/>
      <c r="C887" s="101"/>
      <c r="D887" s="101"/>
    </row>
    <row r="888" ht="14.25" customHeight="1">
      <c r="B888" s="101"/>
      <c r="C888" s="101"/>
      <c r="D888" s="101"/>
    </row>
    <row r="889" ht="14.25" customHeight="1">
      <c r="B889" s="101"/>
      <c r="C889" s="101"/>
      <c r="D889" s="101"/>
    </row>
    <row r="890" ht="14.25" customHeight="1">
      <c r="B890" s="101"/>
      <c r="C890" s="101"/>
      <c r="D890" s="101"/>
    </row>
    <row r="891" ht="14.25" customHeight="1">
      <c r="B891" s="101"/>
      <c r="C891" s="101"/>
      <c r="D891" s="101"/>
    </row>
    <row r="892" ht="14.25" customHeight="1">
      <c r="B892" s="101"/>
      <c r="C892" s="101"/>
      <c r="D892" s="101"/>
    </row>
    <row r="893" ht="14.25" customHeight="1">
      <c r="B893" s="101"/>
      <c r="C893" s="101"/>
      <c r="D893" s="101"/>
    </row>
    <row r="894" ht="14.25" customHeight="1">
      <c r="B894" s="101"/>
      <c r="C894" s="101"/>
      <c r="D894" s="101"/>
    </row>
    <row r="895" ht="14.25" customHeight="1">
      <c r="B895" s="101"/>
      <c r="C895" s="101"/>
      <c r="D895" s="101"/>
    </row>
    <row r="896" ht="14.25" customHeight="1">
      <c r="B896" s="101"/>
      <c r="C896" s="101"/>
      <c r="D896" s="101"/>
    </row>
    <row r="897" ht="14.25" customHeight="1">
      <c r="B897" s="101"/>
      <c r="C897" s="101"/>
      <c r="D897" s="101"/>
    </row>
    <row r="898" ht="14.25" customHeight="1">
      <c r="B898" s="101"/>
      <c r="C898" s="101"/>
      <c r="D898" s="101"/>
    </row>
    <row r="899" ht="14.25" customHeight="1">
      <c r="B899" s="101"/>
      <c r="C899" s="101"/>
      <c r="D899" s="101"/>
    </row>
    <row r="900" ht="14.25" customHeight="1">
      <c r="B900" s="101"/>
      <c r="C900" s="101"/>
      <c r="D900" s="101"/>
    </row>
    <row r="901" ht="14.25" customHeight="1">
      <c r="B901" s="101"/>
      <c r="C901" s="101"/>
      <c r="D901" s="101"/>
    </row>
    <row r="902" ht="14.25" customHeight="1">
      <c r="B902" s="101"/>
      <c r="C902" s="101"/>
      <c r="D902" s="101"/>
    </row>
    <row r="903" ht="14.25" customHeight="1">
      <c r="B903" s="101"/>
      <c r="C903" s="101"/>
      <c r="D903" s="101"/>
    </row>
    <row r="904" ht="14.25" customHeight="1">
      <c r="B904" s="101"/>
      <c r="C904" s="101"/>
      <c r="D904" s="101"/>
    </row>
    <row r="905" ht="14.25" customHeight="1">
      <c r="B905" s="101"/>
      <c r="C905" s="101"/>
      <c r="D905" s="101"/>
    </row>
    <row r="906" ht="14.25" customHeight="1">
      <c r="B906" s="101"/>
      <c r="C906" s="101"/>
      <c r="D906" s="101"/>
    </row>
    <row r="907" ht="14.25" customHeight="1">
      <c r="B907" s="101"/>
      <c r="C907" s="101"/>
      <c r="D907" s="101"/>
    </row>
    <row r="908" ht="14.25" customHeight="1">
      <c r="B908" s="101"/>
      <c r="C908" s="101"/>
      <c r="D908" s="101"/>
    </row>
    <row r="909" ht="14.25" customHeight="1">
      <c r="B909" s="101"/>
      <c r="C909" s="101"/>
      <c r="D909" s="101"/>
    </row>
    <row r="910" ht="14.25" customHeight="1">
      <c r="B910" s="101"/>
      <c r="C910" s="101"/>
      <c r="D910" s="101"/>
    </row>
    <row r="911" ht="14.25" customHeight="1">
      <c r="B911" s="101"/>
      <c r="C911" s="101"/>
      <c r="D911" s="101"/>
    </row>
    <row r="912" ht="14.25" customHeight="1">
      <c r="B912" s="101"/>
      <c r="C912" s="101"/>
      <c r="D912" s="101"/>
    </row>
    <row r="913" ht="14.25" customHeight="1">
      <c r="B913" s="101"/>
      <c r="C913" s="101"/>
      <c r="D913" s="101"/>
    </row>
    <row r="914" ht="14.25" customHeight="1">
      <c r="B914" s="101"/>
      <c r="C914" s="101"/>
      <c r="D914" s="101"/>
    </row>
    <row r="915" ht="14.25" customHeight="1">
      <c r="B915" s="101"/>
      <c r="C915" s="101"/>
      <c r="D915" s="101"/>
    </row>
    <row r="916" ht="14.25" customHeight="1">
      <c r="B916" s="101"/>
      <c r="C916" s="101"/>
      <c r="D916" s="101"/>
    </row>
    <row r="917" ht="14.25" customHeight="1">
      <c r="B917" s="101"/>
      <c r="C917" s="101"/>
      <c r="D917" s="101"/>
    </row>
    <row r="918" ht="14.25" customHeight="1">
      <c r="B918" s="101"/>
      <c r="C918" s="101"/>
      <c r="D918" s="101"/>
    </row>
    <row r="919" ht="14.25" customHeight="1">
      <c r="B919" s="101"/>
      <c r="C919" s="101"/>
      <c r="D919" s="101"/>
    </row>
    <row r="920" ht="14.25" customHeight="1">
      <c r="B920" s="101"/>
      <c r="C920" s="101"/>
      <c r="D920" s="101"/>
    </row>
    <row r="921" ht="14.25" customHeight="1">
      <c r="B921" s="101"/>
      <c r="C921" s="101"/>
      <c r="D921" s="101"/>
    </row>
    <row r="922" ht="14.25" customHeight="1">
      <c r="B922" s="101"/>
      <c r="C922" s="101"/>
      <c r="D922" s="101"/>
    </row>
    <row r="923" ht="14.25" customHeight="1">
      <c r="B923" s="101"/>
      <c r="C923" s="101"/>
      <c r="D923" s="101"/>
    </row>
    <row r="924" ht="14.25" customHeight="1">
      <c r="B924" s="101"/>
      <c r="C924" s="101"/>
      <c r="D924" s="101"/>
    </row>
    <row r="925" ht="14.25" customHeight="1">
      <c r="B925" s="101"/>
      <c r="C925" s="101"/>
      <c r="D925" s="101"/>
    </row>
    <row r="926" ht="14.25" customHeight="1">
      <c r="B926" s="101"/>
      <c r="C926" s="101"/>
      <c r="D926" s="101"/>
    </row>
    <row r="927" ht="14.25" customHeight="1">
      <c r="B927" s="101"/>
      <c r="C927" s="101"/>
      <c r="D927" s="101"/>
    </row>
    <row r="928" ht="14.25" customHeight="1">
      <c r="B928" s="101"/>
      <c r="C928" s="101"/>
      <c r="D928" s="101"/>
    </row>
    <row r="929" ht="14.25" customHeight="1">
      <c r="B929" s="101"/>
      <c r="C929" s="101"/>
      <c r="D929" s="101"/>
    </row>
    <row r="930" ht="14.25" customHeight="1">
      <c r="B930" s="101"/>
      <c r="C930" s="101"/>
      <c r="D930" s="101"/>
    </row>
    <row r="931" ht="14.25" customHeight="1">
      <c r="B931" s="101"/>
      <c r="C931" s="101"/>
      <c r="D931" s="101"/>
    </row>
    <row r="932" ht="14.25" customHeight="1">
      <c r="B932" s="101"/>
      <c r="C932" s="101"/>
      <c r="D932" s="101"/>
    </row>
    <row r="933" ht="14.25" customHeight="1">
      <c r="B933" s="101"/>
      <c r="C933" s="101"/>
      <c r="D933" s="101"/>
    </row>
    <row r="934" ht="14.25" customHeight="1">
      <c r="B934" s="101"/>
      <c r="C934" s="101"/>
      <c r="D934" s="101"/>
    </row>
    <row r="935" ht="14.25" customHeight="1">
      <c r="B935" s="101"/>
      <c r="C935" s="101"/>
      <c r="D935" s="101"/>
    </row>
    <row r="936" ht="14.25" customHeight="1">
      <c r="B936" s="101"/>
      <c r="C936" s="101"/>
      <c r="D936" s="101"/>
    </row>
    <row r="937" ht="14.25" customHeight="1">
      <c r="B937" s="101"/>
      <c r="C937" s="101"/>
      <c r="D937" s="101"/>
    </row>
    <row r="938" ht="14.25" customHeight="1">
      <c r="B938" s="101"/>
      <c r="C938" s="101"/>
      <c r="D938" s="101"/>
    </row>
    <row r="939" ht="14.25" customHeight="1">
      <c r="B939" s="101"/>
      <c r="C939" s="101"/>
      <c r="D939" s="101"/>
    </row>
    <row r="940" ht="14.25" customHeight="1">
      <c r="B940" s="101"/>
      <c r="C940" s="101"/>
      <c r="D940" s="101"/>
    </row>
    <row r="941" ht="14.25" customHeight="1">
      <c r="B941" s="101"/>
      <c r="C941" s="101"/>
      <c r="D941" s="101"/>
    </row>
    <row r="942" ht="14.25" customHeight="1">
      <c r="B942" s="101"/>
      <c r="C942" s="101"/>
      <c r="D942" s="101"/>
    </row>
    <row r="943" ht="14.25" customHeight="1">
      <c r="B943" s="101"/>
      <c r="C943" s="101"/>
      <c r="D943" s="101"/>
    </row>
    <row r="944" ht="14.25" customHeight="1">
      <c r="B944" s="101"/>
      <c r="C944" s="101"/>
      <c r="D944" s="101"/>
    </row>
    <row r="945" ht="14.25" customHeight="1">
      <c r="B945" s="101"/>
      <c r="C945" s="101"/>
      <c r="D945" s="101"/>
    </row>
    <row r="946" ht="14.25" customHeight="1">
      <c r="B946" s="101"/>
      <c r="C946" s="101"/>
      <c r="D946" s="101"/>
    </row>
    <row r="947" ht="14.25" customHeight="1">
      <c r="B947" s="101"/>
      <c r="C947" s="101"/>
      <c r="D947" s="101"/>
    </row>
    <row r="948" ht="14.25" customHeight="1">
      <c r="B948" s="101"/>
      <c r="C948" s="101"/>
      <c r="D948" s="101"/>
    </row>
    <row r="949" ht="14.25" customHeight="1">
      <c r="B949" s="101"/>
      <c r="C949" s="101"/>
      <c r="D949" s="101"/>
    </row>
    <row r="950" ht="14.25" customHeight="1">
      <c r="B950" s="101"/>
      <c r="C950" s="101"/>
      <c r="D950" s="101"/>
    </row>
    <row r="951" ht="14.25" customHeight="1">
      <c r="B951" s="101"/>
      <c r="C951" s="101"/>
      <c r="D951" s="101"/>
    </row>
    <row r="952" ht="14.25" customHeight="1">
      <c r="B952" s="101"/>
      <c r="C952" s="101"/>
      <c r="D952" s="101"/>
    </row>
    <row r="953" ht="14.25" customHeight="1">
      <c r="B953" s="101"/>
      <c r="C953" s="101"/>
      <c r="D953" s="101"/>
    </row>
    <row r="954" ht="14.25" customHeight="1">
      <c r="B954" s="101"/>
      <c r="C954" s="101"/>
      <c r="D954" s="101"/>
    </row>
    <row r="955" ht="14.25" customHeight="1">
      <c r="B955" s="101"/>
      <c r="C955" s="101"/>
      <c r="D955" s="101"/>
    </row>
    <row r="956" ht="14.25" customHeight="1">
      <c r="B956" s="101"/>
      <c r="C956" s="101"/>
      <c r="D956" s="101"/>
    </row>
    <row r="957" ht="14.25" customHeight="1">
      <c r="B957" s="101"/>
      <c r="C957" s="101"/>
      <c r="D957" s="101"/>
    </row>
    <row r="958" ht="14.25" customHeight="1">
      <c r="B958" s="101"/>
      <c r="C958" s="101"/>
      <c r="D958" s="101"/>
    </row>
    <row r="959" ht="14.25" customHeight="1">
      <c r="B959" s="101"/>
      <c r="C959" s="101"/>
      <c r="D959" s="101"/>
    </row>
    <row r="960" ht="14.25" customHeight="1">
      <c r="B960" s="101"/>
      <c r="C960" s="101"/>
      <c r="D960" s="101"/>
    </row>
    <row r="961" ht="14.25" customHeight="1">
      <c r="B961" s="101"/>
      <c r="C961" s="101"/>
      <c r="D961" s="101"/>
    </row>
    <row r="962" ht="14.25" customHeight="1">
      <c r="B962" s="101"/>
      <c r="C962" s="101"/>
      <c r="D962" s="101"/>
    </row>
    <row r="963" ht="14.25" customHeight="1">
      <c r="B963" s="101"/>
      <c r="C963" s="101"/>
      <c r="D963" s="101"/>
    </row>
    <row r="964" ht="14.25" customHeight="1">
      <c r="B964" s="101"/>
      <c r="C964" s="101"/>
      <c r="D964" s="101"/>
    </row>
    <row r="965" ht="14.25" customHeight="1">
      <c r="B965" s="101"/>
      <c r="C965" s="101"/>
      <c r="D965" s="101"/>
    </row>
    <row r="966" ht="14.25" customHeight="1">
      <c r="B966" s="101"/>
      <c r="C966" s="101"/>
      <c r="D966" s="101"/>
    </row>
    <row r="967" ht="14.25" customHeight="1">
      <c r="B967" s="101"/>
      <c r="C967" s="101"/>
      <c r="D967" s="101"/>
    </row>
    <row r="968" ht="14.25" customHeight="1">
      <c r="B968" s="101"/>
      <c r="C968" s="101"/>
      <c r="D968" s="101"/>
    </row>
    <row r="969" ht="14.25" customHeight="1">
      <c r="B969" s="101"/>
      <c r="C969" s="101"/>
      <c r="D969" s="101"/>
    </row>
    <row r="970" ht="14.25" customHeight="1">
      <c r="B970" s="101"/>
      <c r="C970" s="101"/>
      <c r="D970" s="101"/>
    </row>
    <row r="971" ht="14.25" customHeight="1">
      <c r="B971" s="101"/>
      <c r="C971" s="101"/>
      <c r="D971" s="101"/>
    </row>
    <row r="972" ht="14.25" customHeight="1">
      <c r="B972" s="101"/>
      <c r="C972" s="101"/>
      <c r="D972" s="101"/>
    </row>
    <row r="973" ht="14.25" customHeight="1">
      <c r="B973" s="101"/>
      <c r="C973" s="101"/>
      <c r="D973" s="101"/>
    </row>
    <row r="974" ht="14.25" customHeight="1">
      <c r="B974" s="101"/>
      <c r="C974" s="101"/>
      <c r="D974" s="101"/>
    </row>
    <row r="975" ht="14.25" customHeight="1">
      <c r="B975" s="101"/>
      <c r="C975" s="101"/>
      <c r="D975" s="101"/>
    </row>
    <row r="976" ht="14.25" customHeight="1">
      <c r="B976" s="101"/>
      <c r="C976" s="101"/>
      <c r="D976" s="101"/>
    </row>
    <row r="977" ht="14.25" customHeight="1">
      <c r="B977" s="101"/>
      <c r="C977" s="101"/>
      <c r="D977" s="101"/>
    </row>
    <row r="978" ht="14.25" customHeight="1">
      <c r="B978" s="101"/>
      <c r="C978" s="101"/>
      <c r="D978" s="101"/>
    </row>
    <row r="979" ht="14.25" customHeight="1">
      <c r="B979" s="101"/>
      <c r="C979" s="101"/>
      <c r="D979" s="101"/>
    </row>
    <row r="980" ht="14.25" customHeight="1">
      <c r="B980" s="101"/>
      <c r="C980" s="101"/>
      <c r="D980" s="101"/>
    </row>
    <row r="981" ht="14.25" customHeight="1">
      <c r="B981" s="101"/>
      <c r="C981" s="101"/>
      <c r="D981" s="101"/>
    </row>
    <row r="982" ht="14.25" customHeight="1">
      <c r="B982" s="101"/>
      <c r="C982" s="101"/>
      <c r="D982" s="101"/>
    </row>
    <row r="983" ht="14.25" customHeight="1">
      <c r="B983" s="101"/>
      <c r="C983" s="101"/>
      <c r="D983" s="101"/>
    </row>
    <row r="984" ht="14.25" customHeight="1">
      <c r="B984" s="101"/>
      <c r="C984" s="101"/>
      <c r="D984" s="101"/>
    </row>
    <row r="985" ht="14.25" customHeight="1">
      <c r="B985" s="101"/>
      <c r="C985" s="101"/>
      <c r="D985" s="101"/>
    </row>
    <row r="986" ht="14.25" customHeight="1">
      <c r="B986" s="101"/>
      <c r="C986" s="101"/>
      <c r="D986" s="101"/>
    </row>
    <row r="987" ht="14.25" customHeight="1">
      <c r="B987" s="101"/>
      <c r="C987" s="101"/>
      <c r="D987" s="101"/>
    </row>
    <row r="988" ht="14.25" customHeight="1">
      <c r="B988" s="101"/>
      <c r="C988" s="101"/>
      <c r="D988" s="101"/>
    </row>
    <row r="989" ht="14.25" customHeight="1">
      <c r="B989" s="101"/>
      <c r="C989" s="101"/>
      <c r="D989" s="101"/>
    </row>
    <row r="990" ht="14.25" customHeight="1">
      <c r="B990" s="101"/>
      <c r="C990" s="101"/>
      <c r="D990" s="101"/>
    </row>
    <row r="991" ht="14.25" customHeight="1">
      <c r="B991" s="101"/>
      <c r="C991" s="101"/>
      <c r="D991" s="101"/>
    </row>
    <row r="992" ht="14.25" customHeight="1">
      <c r="B992" s="101"/>
      <c r="C992" s="101"/>
      <c r="D992" s="101"/>
    </row>
    <row r="993" ht="14.25" customHeight="1">
      <c r="B993" s="101"/>
      <c r="C993" s="101"/>
      <c r="D993" s="101"/>
    </row>
    <row r="994" ht="14.25" customHeight="1">
      <c r="B994" s="101"/>
      <c r="C994" s="101"/>
      <c r="D994" s="101"/>
    </row>
    <row r="995" ht="14.25" customHeight="1">
      <c r="B995" s="101"/>
      <c r="C995" s="101"/>
      <c r="D995" s="101"/>
    </row>
    <row r="996" ht="14.25" customHeight="1">
      <c r="B996" s="101"/>
      <c r="C996" s="101"/>
      <c r="D996" s="101"/>
    </row>
    <row r="997" ht="14.25" customHeight="1">
      <c r="B997" s="101"/>
      <c r="C997" s="101"/>
      <c r="D997" s="101"/>
    </row>
    <row r="998" ht="14.25" customHeight="1">
      <c r="B998" s="101"/>
      <c r="C998" s="101"/>
      <c r="D998" s="101"/>
    </row>
    <row r="999" ht="14.25" customHeight="1">
      <c r="B999" s="101"/>
      <c r="C999" s="101"/>
      <c r="D999" s="101"/>
    </row>
    <row r="1000" ht="14.25" customHeight="1">
      <c r="B1000" s="101"/>
      <c r="C1000" s="101"/>
      <c r="D1000" s="101"/>
    </row>
  </sheetData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12.25"/>
    <col customWidth="1" min="4" max="4" width="6.5"/>
    <col customWidth="1" min="5" max="30" width="7.63"/>
  </cols>
  <sheetData>
    <row r="1" ht="14.25" customHeight="1">
      <c r="A1" s="1" t="s">
        <v>769</v>
      </c>
      <c r="B1" s="1" t="s">
        <v>7</v>
      </c>
      <c r="C1" s="1" t="s">
        <v>1</v>
      </c>
      <c r="D1" s="103" t="s">
        <v>632</v>
      </c>
      <c r="E1" s="104" t="s">
        <v>770</v>
      </c>
      <c r="F1" s="6" t="s">
        <v>420</v>
      </c>
      <c r="G1" s="6" t="s">
        <v>437</v>
      </c>
      <c r="H1" s="6" t="s">
        <v>454</v>
      </c>
      <c r="I1" s="6" t="s">
        <v>773</v>
      </c>
      <c r="J1" s="105" t="s">
        <v>19</v>
      </c>
      <c r="K1" s="106" t="s">
        <v>26</v>
      </c>
      <c r="L1" s="107" t="s">
        <v>18</v>
      </c>
      <c r="M1" s="108" t="s">
        <v>27</v>
      </c>
      <c r="N1" s="109" t="s">
        <v>34</v>
      </c>
      <c r="O1" s="108" t="s">
        <v>53</v>
      </c>
      <c r="P1" s="109" t="s">
        <v>54</v>
      </c>
      <c r="Q1" s="110" t="s">
        <v>55</v>
      </c>
      <c r="R1" s="111" t="s">
        <v>66</v>
      </c>
      <c r="S1" s="110" t="s">
        <v>80</v>
      </c>
      <c r="T1" s="111" t="s">
        <v>84</v>
      </c>
      <c r="U1" s="110" t="s">
        <v>85</v>
      </c>
      <c r="V1" s="111" t="s">
        <v>88</v>
      </c>
      <c r="W1" s="110" t="s">
        <v>89</v>
      </c>
      <c r="X1" s="111" t="s">
        <v>90</v>
      </c>
      <c r="Y1" s="110" t="s">
        <v>788</v>
      </c>
      <c r="Z1" s="111" t="s">
        <v>790</v>
      </c>
      <c r="AA1" s="110" t="s">
        <v>791</v>
      </c>
      <c r="AB1" s="111" t="s">
        <v>792</v>
      </c>
      <c r="AC1" s="112" t="s">
        <v>17</v>
      </c>
      <c r="AD1" s="113" t="s">
        <v>15</v>
      </c>
    </row>
    <row r="2" ht="14.25" hidden="1" customHeight="1">
      <c r="A2" s="114" t="s">
        <v>39</v>
      </c>
      <c r="B2" s="114" t="str">
        <f t="array" ref="B2">INDEX('2020 Candidates'!F:F,MATCH(SUMMARY!A2,'2020 Candidates'!G:G,0))</f>
        <v>Fine Gael</v>
      </c>
      <c r="C2" s="114" t="str">
        <f t="array" ref="C2">INDEX('2020 Candidates'!A:A,MATCH(SUMMARY!A2,'2020 Candidates'!G:G,0))</f>
        <v>Tipperary</v>
      </c>
      <c r="D2" s="115">
        <f>VLOOKUP(B2,PartyScore!A:D,4,0)</f>
        <v>0.01425972402</v>
      </c>
      <c r="E2" s="16" t="b">
        <f t="shared" ref="E2:E358" si="1">(SUM(F2:G2))&gt;2</f>
        <v>0</v>
      </c>
      <c r="F2" s="36">
        <f t="shared" ref="F2:F358" si="2">COUNTIF(J2:AD2,F$1)</f>
        <v>0</v>
      </c>
      <c r="G2" s="36">
        <f t="shared" ref="G2:G358" si="3">COUNTIF(J2:AD2,G$1)</f>
        <v>0</v>
      </c>
      <c r="H2" s="36">
        <f t="shared" ref="H2:H358" si="4">COUNTIF(J2:AD2,H$1)</f>
        <v>0</v>
      </c>
      <c r="I2" s="116" t="str">
        <f t="shared" ref="I2:I358" si="5">IFERROR(
IF(AND($F2=0,$G2=0,$H2&gt;0),0,
(COUNTIF(J2:AD2,"√"))/
(COUNTIF(J2:AD2,"√")+COUNTIF(J2:AD2,"×"))),
"-")</f>
        <v>-</v>
      </c>
      <c r="J2" s="36" t="str">
        <f t="array" ref="J2">INDEX(Sheet1DATA!$1:$1048576,MATCH(SUMMARY!$A2,Sheet1DATA!$A:$A,0),MATCH(SUMMARY!J$1,Sheet1DATA!$1:$1,0))</f>
        <v>-</v>
      </c>
      <c r="K2" s="36" t="str">
        <f t="array" ref="K2">INDEX(Sheet1DATA!$1:$1048576,MATCH(SUMMARY!$A2,Sheet1DATA!$A:$A,0),MATCH(SUMMARY!K$1,Sheet1DATA!$1:$1,0))</f>
        <v>-</v>
      </c>
      <c r="L2" s="36" t="str">
        <f t="array" ref="L2">INDEX(Sheet1DATA!$1:$1048576,MATCH(SUMMARY!$A2,Sheet1DATA!$A:$A,0),MATCH(SUMMARY!L$1,Sheet1DATA!$1:$1,0))</f>
        <v>-</v>
      </c>
      <c r="M2" s="36" t="str">
        <f t="array" ref="M2">INDEX(Sheet1DATA!$1:$1048576,MATCH(SUMMARY!$A2,Sheet1DATA!$A:$A,0),MATCH(SUMMARY!M$1,Sheet1DATA!$1:$1,0))</f>
        <v>-</v>
      </c>
      <c r="N2" s="36" t="str">
        <f t="array" ref="N2">INDEX(Sheet1DATA!$1:$1048576,MATCH(SUMMARY!$A2,Sheet1DATA!$A:$A,0),MATCH(SUMMARY!N$1,Sheet1DATA!$1:$1,0))</f>
        <v>-</v>
      </c>
      <c r="O2" s="36" t="str">
        <f t="array" ref="O2">INDEX(Sheet1DATA!$1:$1048576,MATCH(SUMMARY!$A2,Sheet1DATA!$A:$A,0),MATCH(SUMMARY!O$1,Sheet1DATA!$1:$1,0))</f>
        <v>-</v>
      </c>
      <c r="P2" s="36" t="str">
        <f t="array" ref="P2">INDEX(Sheet1DATA!$1:$1048576,MATCH(SUMMARY!$A2,Sheet1DATA!$A:$A,0),MATCH(SUMMARY!P$1,Sheet1DATA!$1:$1,0))</f>
        <v>-</v>
      </c>
      <c r="Q2" s="36" t="str">
        <f t="array" ref="Q2">INDEX(Sheet1DATA!$1:$1048576,MATCH(SUMMARY!$A2,Sheet1DATA!$A:$A,0),MATCH(SUMMARY!Q$1,Sheet1DATA!$1:$1,0))</f>
        <v>-</v>
      </c>
      <c r="R2" s="36" t="str">
        <f t="array" ref="R2">INDEX(Sheet1DATA!$1:$1048576,MATCH(SUMMARY!$A2,Sheet1DATA!$A:$A,0),MATCH(SUMMARY!R$1,Sheet1DATA!$1:$1,0))</f>
        <v>-</v>
      </c>
      <c r="S2" s="36" t="str">
        <f t="array" ref="S2">INDEX(Sheet1DATA!$1:$1048576,MATCH(SUMMARY!$A2,Sheet1DATA!$A:$A,0),MATCH(SUMMARY!S$1,Sheet1DATA!$1:$1,0))</f>
        <v>-</v>
      </c>
      <c r="T2" s="36" t="str">
        <f t="array" ref="T2">INDEX(Sheet1DATA!$1:$1048576,MATCH(SUMMARY!$A2,Sheet1DATA!$A:$A,0),MATCH(SUMMARY!T$1,Sheet1DATA!$1:$1,0))</f>
        <v>-</v>
      </c>
      <c r="U2" s="36" t="str">
        <f t="array" ref="U2">INDEX(Sheet1DATA!$1:$1048576,MATCH(SUMMARY!$A2,Sheet1DATA!$A:$A,0),MATCH(SUMMARY!U$1,Sheet1DATA!$1:$1,0))</f>
        <v>-</v>
      </c>
      <c r="V2" s="36" t="str">
        <f t="array" ref="V2">INDEX(Sheet1DATA!$1:$1048576,MATCH(SUMMARY!$A2,Sheet1DATA!$A:$A,0),MATCH(SUMMARY!V$1,Sheet1DATA!$1:$1,0))</f>
        <v>-</v>
      </c>
      <c r="W2" s="36" t="str">
        <f t="array" ref="W2">INDEX(Sheet1DATA!$1:$1048576,MATCH(SUMMARY!$A2,Sheet1DATA!$A:$A,0),MATCH(SUMMARY!W$1,Sheet1DATA!$1:$1,0))</f>
        <v>-</v>
      </c>
      <c r="X2" s="36" t="str">
        <f t="array" ref="X2">INDEX(Sheet1DATA!$1:$1048576,MATCH(SUMMARY!$A2,Sheet1DATA!$A:$A,0),MATCH(SUMMARY!X$1,Sheet1DATA!$1:$1,0))</f>
        <v>-</v>
      </c>
      <c r="Y2" s="36" t="str">
        <f t="array" ref="Y2">INDEX(Sheet1DATA!$1:$1048576,MATCH(SUMMARY!$A2,Sheet1DATA!$A:$A,0),MATCH(SUMMARY!Y$1,Sheet1DATA!$1:$1,0))</f>
        <v>-</v>
      </c>
      <c r="Z2" s="36" t="str">
        <f t="array" ref="Z2">INDEX(Sheet1DATA!$1:$1048576,MATCH(SUMMARY!$A2,Sheet1DATA!$A:$A,0),MATCH(SUMMARY!Z$1,Sheet1DATA!$1:$1,0))</f>
        <v>-</v>
      </c>
      <c r="AA2" s="36" t="str">
        <f t="array" ref="AA2">INDEX(Sheet1DATA!$1:$1048576,MATCH(SUMMARY!$A2,Sheet1DATA!$A:$A,0),MATCH(SUMMARY!AA$1,Sheet1DATA!$1:$1,0))</f>
        <v>-</v>
      </c>
      <c r="AB2" s="36" t="str">
        <f t="array" ref="AB2">INDEX(Sheet1DATA!$1:$1048576,MATCH(SUMMARY!$A2,Sheet1DATA!$A:$A,0),MATCH(SUMMARY!AB$1,Sheet1DATA!$1:$1,0))</f>
        <v>-</v>
      </c>
      <c r="AC2" s="36" t="str">
        <f t="array" ref="AC2">INDEX(Sheet1DATA!$1:$1048576,MATCH(SUMMARY!$A2,Sheet1DATA!$A:$A,0),MATCH(SUMMARY!AC$1,Sheet1DATA!$1:$1,0))</f>
        <v>-</v>
      </c>
      <c r="AD2" s="36" t="str">
        <f t="array" ref="AD2">INDEX(Sheet1DATA!$1:$1048576,MATCH(SUMMARY!$A2,Sheet1DATA!$A:$A,0),MATCH(SUMMARY!AD$1,Sheet1DATA!$1:$1,0))</f>
        <v>-</v>
      </c>
    </row>
    <row r="3" ht="14.25" hidden="1" customHeight="1">
      <c r="A3" s="114" t="s">
        <v>47</v>
      </c>
      <c r="B3" s="114" t="str">
        <f t="array" ref="B3">INDEX('2020 Candidates'!F:F,MATCH(SUMMARY!A3,'2020 Candidates'!G:G,0))</f>
        <v>Sinn Fein</v>
      </c>
      <c r="C3" s="114" t="str">
        <f t="array" ref="C3">INDEX('2020 Candidates'!A:A,MATCH(SUMMARY!A3,'2020 Candidates'!G:G,0))</f>
        <v>Dublin Bay South (4 seats)</v>
      </c>
      <c r="D3" s="115">
        <f>VLOOKUP(B3,PartyScore!A:D,4,0)</f>
        <v>0.3109221466</v>
      </c>
      <c r="E3" s="16" t="b">
        <f t="shared" si="1"/>
        <v>0</v>
      </c>
      <c r="F3" s="36">
        <f t="shared" si="2"/>
        <v>0</v>
      </c>
      <c r="G3" s="36">
        <f t="shared" si="3"/>
        <v>0</v>
      </c>
      <c r="H3" s="36">
        <f t="shared" si="4"/>
        <v>0</v>
      </c>
      <c r="I3" s="116" t="str">
        <f t="shared" si="5"/>
        <v>-</v>
      </c>
      <c r="J3" s="36" t="str">
        <f t="array" ref="J3">INDEX(Sheet1DATA!$1:$1048576,MATCH(SUMMARY!$A3,Sheet1DATA!$A:$A,0),MATCH(SUMMARY!J$1,Sheet1DATA!$1:$1,0))</f>
        <v>-</v>
      </c>
      <c r="K3" s="36" t="str">
        <f t="array" ref="K3">INDEX(Sheet1DATA!$1:$1048576,MATCH(SUMMARY!$A3,Sheet1DATA!$A:$A,0),MATCH(SUMMARY!K$1,Sheet1DATA!$1:$1,0))</f>
        <v>-</v>
      </c>
      <c r="L3" s="36" t="str">
        <f t="array" ref="L3">INDEX(Sheet1DATA!$1:$1048576,MATCH(SUMMARY!$A3,Sheet1DATA!$A:$A,0),MATCH(SUMMARY!L$1,Sheet1DATA!$1:$1,0))</f>
        <v>-</v>
      </c>
      <c r="M3" s="36" t="str">
        <f t="array" ref="M3">INDEX(Sheet1DATA!$1:$1048576,MATCH(SUMMARY!$A3,Sheet1DATA!$A:$A,0),MATCH(SUMMARY!M$1,Sheet1DATA!$1:$1,0))</f>
        <v>-</v>
      </c>
      <c r="N3" s="36" t="str">
        <f t="array" ref="N3">INDEX(Sheet1DATA!$1:$1048576,MATCH(SUMMARY!$A3,Sheet1DATA!$A:$A,0),MATCH(SUMMARY!N$1,Sheet1DATA!$1:$1,0))</f>
        <v>-</v>
      </c>
      <c r="O3" s="36" t="str">
        <f t="array" ref="O3">INDEX(Sheet1DATA!$1:$1048576,MATCH(SUMMARY!$A3,Sheet1DATA!$A:$A,0),MATCH(SUMMARY!O$1,Sheet1DATA!$1:$1,0))</f>
        <v>-</v>
      </c>
      <c r="P3" s="36" t="str">
        <f t="array" ref="P3">INDEX(Sheet1DATA!$1:$1048576,MATCH(SUMMARY!$A3,Sheet1DATA!$A:$A,0),MATCH(SUMMARY!P$1,Sheet1DATA!$1:$1,0))</f>
        <v>-</v>
      </c>
      <c r="Q3" s="36" t="str">
        <f t="array" ref="Q3">INDEX(Sheet1DATA!$1:$1048576,MATCH(SUMMARY!$A3,Sheet1DATA!$A:$A,0),MATCH(SUMMARY!Q$1,Sheet1DATA!$1:$1,0))</f>
        <v>-</v>
      </c>
      <c r="R3" s="36" t="str">
        <f t="array" ref="R3">INDEX(Sheet1DATA!$1:$1048576,MATCH(SUMMARY!$A3,Sheet1DATA!$A:$A,0),MATCH(SUMMARY!R$1,Sheet1DATA!$1:$1,0))</f>
        <v>-</v>
      </c>
      <c r="S3" s="36" t="str">
        <f t="array" ref="S3">INDEX(Sheet1DATA!$1:$1048576,MATCH(SUMMARY!$A3,Sheet1DATA!$A:$A,0),MATCH(SUMMARY!S$1,Sheet1DATA!$1:$1,0))</f>
        <v>-</v>
      </c>
      <c r="T3" s="36" t="str">
        <f t="array" ref="T3">INDEX(Sheet1DATA!$1:$1048576,MATCH(SUMMARY!$A3,Sheet1DATA!$A:$A,0),MATCH(SUMMARY!T$1,Sheet1DATA!$1:$1,0))</f>
        <v>-</v>
      </c>
      <c r="U3" s="36" t="str">
        <f t="array" ref="U3">INDEX(Sheet1DATA!$1:$1048576,MATCH(SUMMARY!$A3,Sheet1DATA!$A:$A,0),MATCH(SUMMARY!U$1,Sheet1DATA!$1:$1,0))</f>
        <v>-</v>
      </c>
      <c r="V3" s="36" t="str">
        <f t="array" ref="V3">INDEX(Sheet1DATA!$1:$1048576,MATCH(SUMMARY!$A3,Sheet1DATA!$A:$A,0),MATCH(SUMMARY!V$1,Sheet1DATA!$1:$1,0))</f>
        <v>-</v>
      </c>
      <c r="W3" s="36" t="str">
        <f t="array" ref="W3">INDEX(Sheet1DATA!$1:$1048576,MATCH(SUMMARY!$A3,Sheet1DATA!$A:$A,0),MATCH(SUMMARY!W$1,Sheet1DATA!$1:$1,0))</f>
        <v>-</v>
      </c>
      <c r="X3" s="36" t="str">
        <f t="array" ref="X3">INDEX(Sheet1DATA!$1:$1048576,MATCH(SUMMARY!$A3,Sheet1DATA!$A:$A,0),MATCH(SUMMARY!X$1,Sheet1DATA!$1:$1,0))</f>
        <v>-</v>
      </c>
      <c r="Y3" s="36" t="str">
        <f t="array" ref="Y3">INDEX(Sheet1DATA!$1:$1048576,MATCH(SUMMARY!$A3,Sheet1DATA!$A:$A,0),MATCH(SUMMARY!Y$1,Sheet1DATA!$1:$1,0))</f>
        <v>-</v>
      </c>
      <c r="Z3" s="36" t="str">
        <f t="array" ref="Z3">INDEX(Sheet1DATA!$1:$1048576,MATCH(SUMMARY!$A3,Sheet1DATA!$A:$A,0),MATCH(SUMMARY!Z$1,Sheet1DATA!$1:$1,0))</f>
        <v>-</v>
      </c>
      <c r="AA3" s="36" t="str">
        <f t="array" ref="AA3">INDEX(Sheet1DATA!$1:$1048576,MATCH(SUMMARY!$A3,Sheet1DATA!$A:$A,0),MATCH(SUMMARY!AA$1,Sheet1DATA!$1:$1,0))</f>
        <v>-</v>
      </c>
      <c r="AB3" s="36" t="str">
        <f t="array" ref="AB3">INDEX(Sheet1DATA!$1:$1048576,MATCH(SUMMARY!$A3,Sheet1DATA!$A:$A,0),MATCH(SUMMARY!AB$1,Sheet1DATA!$1:$1,0))</f>
        <v>-</v>
      </c>
      <c r="AC3" s="36" t="str">
        <f t="array" ref="AC3">INDEX(Sheet1DATA!$1:$1048576,MATCH(SUMMARY!$A3,Sheet1DATA!$A:$A,0),MATCH(SUMMARY!AC$1,Sheet1DATA!$1:$1,0))</f>
        <v>-</v>
      </c>
      <c r="AD3" s="36" t="str">
        <f t="array" ref="AD3">INDEX(Sheet1DATA!$1:$1048576,MATCH(SUMMARY!$A3,Sheet1DATA!$A:$A,0),MATCH(SUMMARY!AD$1,Sheet1DATA!$1:$1,0))</f>
        <v>-</v>
      </c>
    </row>
    <row r="4" ht="14.25" hidden="1" customHeight="1">
      <c r="A4" s="114" t="s">
        <v>61</v>
      </c>
      <c r="B4" s="114" t="str">
        <f t="array" ref="B4">INDEX('2020 Candidates'!F:F,MATCH(SUMMARY!A4,'2020 Candidates'!G:G,0))</f>
        <v>Fianna Fail</v>
      </c>
      <c r="C4" s="114" t="str">
        <f t="array" ref="C4">INDEX('2020 Candidates'!A:A,MATCH(SUMMARY!A4,'2020 Candidates'!G:G,0))</f>
        <v>Dublin South-Central (4 seats)</v>
      </c>
      <c r="D4" s="115">
        <f>VLOOKUP(B4,PartyScore!A:D,4,0)</f>
        <v>0.3502904352</v>
      </c>
      <c r="E4" s="16" t="b">
        <f t="shared" si="1"/>
        <v>0</v>
      </c>
      <c r="F4" s="36">
        <f t="shared" si="2"/>
        <v>0</v>
      </c>
      <c r="G4" s="36">
        <f t="shared" si="3"/>
        <v>0</v>
      </c>
      <c r="H4" s="36">
        <f t="shared" si="4"/>
        <v>0</v>
      </c>
      <c r="I4" s="116" t="str">
        <f t="shared" si="5"/>
        <v>-</v>
      </c>
      <c r="J4" s="36" t="str">
        <f t="array" ref="J4">INDEX(Sheet1DATA!$1:$1048576,MATCH(SUMMARY!$A4,Sheet1DATA!$A:$A,0),MATCH(SUMMARY!J$1,Sheet1DATA!$1:$1,0))</f>
        <v>-</v>
      </c>
      <c r="K4" s="36" t="str">
        <f t="array" ref="K4">INDEX(Sheet1DATA!$1:$1048576,MATCH(SUMMARY!$A4,Sheet1DATA!$A:$A,0),MATCH(SUMMARY!K$1,Sheet1DATA!$1:$1,0))</f>
        <v>-</v>
      </c>
      <c r="L4" s="36" t="str">
        <f t="array" ref="L4">INDEX(Sheet1DATA!$1:$1048576,MATCH(SUMMARY!$A4,Sheet1DATA!$A:$A,0),MATCH(SUMMARY!L$1,Sheet1DATA!$1:$1,0))</f>
        <v>-</v>
      </c>
      <c r="M4" s="36" t="str">
        <f t="array" ref="M4">INDEX(Sheet1DATA!$1:$1048576,MATCH(SUMMARY!$A4,Sheet1DATA!$A:$A,0),MATCH(SUMMARY!M$1,Sheet1DATA!$1:$1,0))</f>
        <v>-</v>
      </c>
      <c r="N4" s="36" t="str">
        <f t="array" ref="N4">INDEX(Sheet1DATA!$1:$1048576,MATCH(SUMMARY!$A4,Sheet1DATA!$A:$A,0),MATCH(SUMMARY!N$1,Sheet1DATA!$1:$1,0))</f>
        <v>-</v>
      </c>
      <c r="O4" s="36" t="str">
        <f t="array" ref="O4">INDEX(Sheet1DATA!$1:$1048576,MATCH(SUMMARY!$A4,Sheet1DATA!$A:$A,0),MATCH(SUMMARY!O$1,Sheet1DATA!$1:$1,0))</f>
        <v>-</v>
      </c>
      <c r="P4" s="36" t="str">
        <f t="array" ref="P4">INDEX(Sheet1DATA!$1:$1048576,MATCH(SUMMARY!$A4,Sheet1DATA!$A:$A,0),MATCH(SUMMARY!P$1,Sheet1DATA!$1:$1,0))</f>
        <v>-</v>
      </c>
      <c r="Q4" s="36" t="str">
        <f t="array" ref="Q4">INDEX(Sheet1DATA!$1:$1048576,MATCH(SUMMARY!$A4,Sheet1DATA!$A:$A,0),MATCH(SUMMARY!Q$1,Sheet1DATA!$1:$1,0))</f>
        <v>-</v>
      </c>
      <c r="R4" s="36" t="str">
        <f t="array" ref="R4">INDEX(Sheet1DATA!$1:$1048576,MATCH(SUMMARY!$A4,Sheet1DATA!$A:$A,0),MATCH(SUMMARY!R$1,Sheet1DATA!$1:$1,0))</f>
        <v>-</v>
      </c>
      <c r="S4" s="36" t="str">
        <f t="array" ref="S4">INDEX(Sheet1DATA!$1:$1048576,MATCH(SUMMARY!$A4,Sheet1DATA!$A:$A,0),MATCH(SUMMARY!S$1,Sheet1DATA!$1:$1,0))</f>
        <v>-</v>
      </c>
      <c r="T4" s="36" t="str">
        <f t="array" ref="T4">INDEX(Sheet1DATA!$1:$1048576,MATCH(SUMMARY!$A4,Sheet1DATA!$A:$A,0),MATCH(SUMMARY!T$1,Sheet1DATA!$1:$1,0))</f>
        <v>-</v>
      </c>
      <c r="U4" s="36" t="str">
        <f t="array" ref="U4">INDEX(Sheet1DATA!$1:$1048576,MATCH(SUMMARY!$A4,Sheet1DATA!$A:$A,0),MATCH(SUMMARY!U$1,Sheet1DATA!$1:$1,0))</f>
        <v>-</v>
      </c>
      <c r="V4" s="36" t="str">
        <f t="array" ref="V4">INDEX(Sheet1DATA!$1:$1048576,MATCH(SUMMARY!$A4,Sheet1DATA!$A:$A,0),MATCH(SUMMARY!V$1,Sheet1DATA!$1:$1,0))</f>
        <v>-</v>
      </c>
      <c r="W4" s="36" t="str">
        <f t="array" ref="W4">INDEX(Sheet1DATA!$1:$1048576,MATCH(SUMMARY!$A4,Sheet1DATA!$A:$A,0),MATCH(SUMMARY!W$1,Sheet1DATA!$1:$1,0))</f>
        <v>-</v>
      </c>
      <c r="X4" s="36" t="str">
        <f t="array" ref="X4">INDEX(Sheet1DATA!$1:$1048576,MATCH(SUMMARY!$A4,Sheet1DATA!$A:$A,0),MATCH(SUMMARY!X$1,Sheet1DATA!$1:$1,0))</f>
        <v>-</v>
      </c>
      <c r="Y4" s="36" t="str">
        <f t="array" ref="Y4">INDEX(Sheet1DATA!$1:$1048576,MATCH(SUMMARY!$A4,Sheet1DATA!$A:$A,0),MATCH(SUMMARY!Y$1,Sheet1DATA!$1:$1,0))</f>
        <v>-</v>
      </c>
      <c r="Z4" s="36" t="str">
        <f t="array" ref="Z4">INDEX(Sheet1DATA!$1:$1048576,MATCH(SUMMARY!$A4,Sheet1DATA!$A:$A,0),MATCH(SUMMARY!Z$1,Sheet1DATA!$1:$1,0))</f>
        <v>-</v>
      </c>
      <c r="AA4" s="36" t="str">
        <f t="array" ref="AA4">INDEX(Sheet1DATA!$1:$1048576,MATCH(SUMMARY!$A4,Sheet1DATA!$A:$A,0),MATCH(SUMMARY!AA$1,Sheet1DATA!$1:$1,0))</f>
        <v>-</v>
      </c>
      <c r="AB4" s="36" t="str">
        <f t="array" ref="AB4">INDEX(Sheet1DATA!$1:$1048576,MATCH(SUMMARY!$A4,Sheet1DATA!$A:$A,0),MATCH(SUMMARY!AB$1,Sheet1DATA!$1:$1,0))</f>
        <v>-</v>
      </c>
      <c r="AC4" s="36" t="str">
        <f t="array" ref="AC4">INDEX(Sheet1DATA!$1:$1048576,MATCH(SUMMARY!$A4,Sheet1DATA!$A:$A,0),MATCH(SUMMARY!AC$1,Sheet1DATA!$1:$1,0))</f>
        <v>-</v>
      </c>
      <c r="AD4" s="36" t="str">
        <f t="array" ref="AD4">INDEX(Sheet1DATA!$1:$1048576,MATCH(SUMMARY!$A4,Sheet1DATA!$A:$A,0),MATCH(SUMMARY!AD$1,Sheet1DATA!$1:$1,0))</f>
        <v>-</v>
      </c>
    </row>
    <row r="5" ht="14.25" customHeight="1">
      <c r="A5" s="114" t="s">
        <v>52</v>
      </c>
      <c r="B5" s="114" t="str">
        <f t="array" ref="B5">INDEX('2020 Candidates'!F:F,MATCH(SUMMARY!A5,'2020 Candidates'!G:G,0))</f>
        <v>Fianna Fail</v>
      </c>
      <c r="C5" s="114" t="str">
        <f t="array" ref="C5">INDEX('2020 Candidates'!A:A,MATCH(SUMMARY!A5,'2020 Candidates'!G:G,0))</f>
        <v>Carlow-Kilkenny (5 seats)</v>
      </c>
      <c r="D5" s="115">
        <f>VLOOKUP(B5,PartyScore!A:D,4,0)</f>
        <v>0.3502904352</v>
      </c>
      <c r="E5" s="16" t="b">
        <f t="shared" si="1"/>
        <v>1</v>
      </c>
      <c r="F5" s="36">
        <f t="shared" si="2"/>
        <v>14</v>
      </c>
      <c r="G5" s="36">
        <f t="shared" si="3"/>
        <v>0</v>
      </c>
      <c r="H5" s="36">
        <f t="shared" si="4"/>
        <v>6</v>
      </c>
      <c r="I5" s="116">
        <f t="shared" si="5"/>
        <v>1</v>
      </c>
      <c r="J5" s="36" t="str">
        <f t="array" ref="J5">INDEX(Sheet1DATA!$1:$1048576,MATCH(SUMMARY!$A5,Sheet1DATA!$A:$A,0),MATCH(SUMMARY!J$1,Sheet1DATA!$1:$1,0))</f>
        <v>√</v>
      </c>
      <c r="K5" s="36" t="str">
        <f t="array" ref="K5">INDEX(Sheet1DATA!$1:$1048576,MATCH(SUMMARY!$A5,Sheet1DATA!$A:$A,0),MATCH(SUMMARY!K$1,Sheet1DATA!$1:$1,0))</f>
        <v>√</v>
      </c>
      <c r="L5" s="36" t="str">
        <f t="array" ref="L5">INDEX(Sheet1DATA!$1:$1048576,MATCH(SUMMARY!$A5,Sheet1DATA!$A:$A,0),MATCH(SUMMARY!L$1,Sheet1DATA!$1:$1,0))</f>
        <v>√</v>
      </c>
      <c r="M5" s="36" t="str">
        <f t="array" ref="M5">INDEX(Sheet1DATA!$1:$1048576,MATCH(SUMMARY!$A5,Sheet1DATA!$A:$A,0),MATCH(SUMMARY!M$1,Sheet1DATA!$1:$1,0))</f>
        <v>Ø</v>
      </c>
      <c r="N5" s="36" t="str">
        <f t="array" ref="N5">INDEX(Sheet1DATA!$1:$1048576,MATCH(SUMMARY!$A5,Sheet1DATA!$A:$A,0),MATCH(SUMMARY!N$1,Sheet1DATA!$1:$1,0))</f>
        <v>Ø</v>
      </c>
      <c r="O5" s="36" t="str">
        <f t="array" ref="O5">INDEX(Sheet1DATA!$1:$1048576,MATCH(SUMMARY!$A5,Sheet1DATA!$A:$A,0),MATCH(SUMMARY!O$1,Sheet1DATA!$1:$1,0))</f>
        <v>Ø</v>
      </c>
      <c r="P5" s="36" t="str">
        <f t="array" ref="P5">INDEX(Sheet1DATA!$1:$1048576,MATCH(SUMMARY!$A5,Sheet1DATA!$A:$A,0),MATCH(SUMMARY!P$1,Sheet1DATA!$1:$1,0))</f>
        <v>Ø</v>
      </c>
      <c r="Q5" s="36" t="str">
        <f t="array" ref="Q5">INDEX(Sheet1DATA!$1:$1048576,MATCH(SUMMARY!$A5,Sheet1DATA!$A:$A,0),MATCH(SUMMARY!Q$1,Sheet1DATA!$1:$1,0))</f>
        <v>√</v>
      </c>
      <c r="R5" s="36" t="str">
        <f t="array" ref="R5">INDEX(Sheet1DATA!$1:$1048576,MATCH(SUMMARY!$A5,Sheet1DATA!$A:$A,0),MATCH(SUMMARY!R$1,Sheet1DATA!$1:$1,0))</f>
        <v>√</v>
      </c>
      <c r="S5" s="36" t="str">
        <f t="array" ref="S5">INDEX(Sheet1DATA!$1:$1048576,MATCH(SUMMARY!$A5,Sheet1DATA!$A:$A,0),MATCH(SUMMARY!S$1,Sheet1DATA!$1:$1,0))</f>
        <v>√</v>
      </c>
      <c r="T5" s="36" t="str">
        <f t="array" ref="T5">INDEX(Sheet1DATA!$1:$1048576,MATCH(SUMMARY!$A5,Sheet1DATA!$A:$A,0),MATCH(SUMMARY!T$1,Sheet1DATA!$1:$1,0))</f>
        <v>√</v>
      </c>
      <c r="U5" s="36" t="str">
        <f t="array" ref="U5">INDEX(Sheet1DATA!$1:$1048576,MATCH(SUMMARY!$A5,Sheet1DATA!$A:$A,0),MATCH(SUMMARY!U$1,Sheet1DATA!$1:$1,0))</f>
        <v>√</v>
      </c>
      <c r="V5" s="36" t="str">
        <f t="array" ref="V5">INDEX(Sheet1DATA!$1:$1048576,MATCH(SUMMARY!$A5,Sheet1DATA!$A:$A,0),MATCH(SUMMARY!V$1,Sheet1DATA!$1:$1,0))</f>
        <v>√</v>
      </c>
      <c r="W5" s="36" t="str">
        <f t="array" ref="W5">INDEX(Sheet1DATA!$1:$1048576,MATCH(SUMMARY!$A5,Sheet1DATA!$A:$A,0),MATCH(SUMMARY!W$1,Sheet1DATA!$1:$1,0))</f>
        <v>√</v>
      </c>
      <c r="X5" s="36" t="str">
        <f t="array" ref="X5">INDEX(Sheet1DATA!$1:$1048576,MATCH(SUMMARY!$A5,Sheet1DATA!$A:$A,0),MATCH(SUMMARY!X$1,Sheet1DATA!$1:$1,0))</f>
        <v>Ø</v>
      </c>
      <c r="Y5" s="36" t="str">
        <f t="array" ref="Y5">INDEX(Sheet1DATA!$1:$1048576,MATCH(SUMMARY!$A5,Sheet1DATA!$A:$A,0),MATCH(SUMMARY!Y$1,Sheet1DATA!$1:$1,0))</f>
        <v>√</v>
      </c>
      <c r="Z5" s="36" t="str">
        <f t="array" ref="Z5">INDEX(Sheet1DATA!$1:$1048576,MATCH(SUMMARY!$A5,Sheet1DATA!$A:$A,0),MATCH(SUMMARY!Z$1,Sheet1DATA!$1:$1,0))</f>
        <v>√</v>
      </c>
      <c r="AA5" s="36" t="str">
        <f t="array" ref="AA5">INDEX(Sheet1DATA!$1:$1048576,MATCH(SUMMARY!$A5,Sheet1DATA!$A:$A,0),MATCH(SUMMARY!AA$1,Sheet1DATA!$1:$1,0))</f>
        <v>√</v>
      </c>
      <c r="AB5" s="36" t="str">
        <f t="array" ref="AB5">INDEX(Sheet1DATA!$1:$1048576,MATCH(SUMMARY!$A5,Sheet1DATA!$A:$A,0),MATCH(SUMMARY!AB$1,Sheet1DATA!$1:$1,0))</f>
        <v>√</v>
      </c>
      <c r="AC5" s="36" t="str">
        <f t="array" ref="AC5">INDEX(Sheet1DATA!$1:$1048576,MATCH(SUMMARY!$A5,Sheet1DATA!$A:$A,0),MATCH(SUMMARY!AC$1,Sheet1DATA!$1:$1,0))</f>
        <v>Ø</v>
      </c>
      <c r="AD5" s="36" t="str">
        <f t="array" ref="AD5">INDEX(Sheet1DATA!$1:$1048576,MATCH(SUMMARY!$A5,Sheet1DATA!$A:$A,0),MATCH(SUMMARY!AD$1,Sheet1DATA!$1:$1,0))</f>
        <v>-</v>
      </c>
    </row>
    <row r="6" ht="14.25" hidden="1" customHeight="1">
      <c r="A6" s="114" t="s">
        <v>72</v>
      </c>
      <c r="B6" s="114" t="str">
        <f t="array" ref="B6">INDEX('2020 Candidates'!F:F,MATCH(SUMMARY!A6,'2020 Candidates'!G:G,0))</f>
        <v>Social Democrats</v>
      </c>
      <c r="C6" s="114" t="str">
        <f t="array" ref="C6">INDEX('2020 Candidates'!A:A,MATCH(SUMMARY!A6,'2020 Candidates'!G:G,0))</f>
        <v>Dublin South-West (5 seats)</v>
      </c>
      <c r="D6" s="115">
        <f>VLOOKUP(B6,PartyScore!A:D,4,0)</f>
        <v>0.09523809524</v>
      </c>
      <c r="E6" s="16" t="b">
        <f t="shared" si="1"/>
        <v>0</v>
      </c>
      <c r="F6" s="36">
        <f t="shared" si="2"/>
        <v>0</v>
      </c>
      <c r="G6" s="36">
        <f t="shared" si="3"/>
        <v>0</v>
      </c>
      <c r="H6" s="36">
        <f t="shared" si="4"/>
        <v>0</v>
      </c>
      <c r="I6" s="116" t="str">
        <f t="shared" si="5"/>
        <v>-</v>
      </c>
      <c r="J6" s="36" t="str">
        <f t="array" ref="J6">INDEX(Sheet1DATA!$1:$1048576,MATCH(SUMMARY!$A6,Sheet1DATA!$A:$A,0),MATCH(SUMMARY!J$1,Sheet1DATA!$1:$1,0))</f>
        <v>-</v>
      </c>
      <c r="K6" s="36" t="str">
        <f t="array" ref="K6">INDEX(Sheet1DATA!$1:$1048576,MATCH(SUMMARY!$A6,Sheet1DATA!$A:$A,0),MATCH(SUMMARY!K$1,Sheet1DATA!$1:$1,0))</f>
        <v>-</v>
      </c>
      <c r="L6" s="36" t="str">
        <f t="array" ref="L6">INDEX(Sheet1DATA!$1:$1048576,MATCH(SUMMARY!$A6,Sheet1DATA!$A:$A,0),MATCH(SUMMARY!L$1,Sheet1DATA!$1:$1,0))</f>
        <v>-</v>
      </c>
      <c r="M6" s="36" t="str">
        <f t="array" ref="M6">INDEX(Sheet1DATA!$1:$1048576,MATCH(SUMMARY!$A6,Sheet1DATA!$A:$A,0),MATCH(SUMMARY!M$1,Sheet1DATA!$1:$1,0))</f>
        <v>-</v>
      </c>
      <c r="N6" s="36" t="str">
        <f t="array" ref="N6">INDEX(Sheet1DATA!$1:$1048576,MATCH(SUMMARY!$A6,Sheet1DATA!$A:$A,0),MATCH(SUMMARY!N$1,Sheet1DATA!$1:$1,0))</f>
        <v>-</v>
      </c>
      <c r="O6" s="36" t="str">
        <f t="array" ref="O6">INDEX(Sheet1DATA!$1:$1048576,MATCH(SUMMARY!$A6,Sheet1DATA!$A:$A,0),MATCH(SUMMARY!O$1,Sheet1DATA!$1:$1,0))</f>
        <v>-</v>
      </c>
      <c r="P6" s="36" t="str">
        <f t="array" ref="P6">INDEX(Sheet1DATA!$1:$1048576,MATCH(SUMMARY!$A6,Sheet1DATA!$A:$A,0),MATCH(SUMMARY!P$1,Sheet1DATA!$1:$1,0))</f>
        <v>-</v>
      </c>
      <c r="Q6" s="36" t="str">
        <f t="array" ref="Q6">INDEX(Sheet1DATA!$1:$1048576,MATCH(SUMMARY!$A6,Sheet1DATA!$A:$A,0),MATCH(SUMMARY!Q$1,Sheet1DATA!$1:$1,0))</f>
        <v>-</v>
      </c>
      <c r="R6" s="36" t="str">
        <f t="array" ref="R6">INDEX(Sheet1DATA!$1:$1048576,MATCH(SUMMARY!$A6,Sheet1DATA!$A:$A,0),MATCH(SUMMARY!R$1,Sheet1DATA!$1:$1,0))</f>
        <v>-</v>
      </c>
      <c r="S6" s="36" t="str">
        <f t="array" ref="S6">INDEX(Sheet1DATA!$1:$1048576,MATCH(SUMMARY!$A6,Sheet1DATA!$A:$A,0),MATCH(SUMMARY!S$1,Sheet1DATA!$1:$1,0))</f>
        <v>-</v>
      </c>
      <c r="T6" s="36" t="str">
        <f t="array" ref="T6">INDEX(Sheet1DATA!$1:$1048576,MATCH(SUMMARY!$A6,Sheet1DATA!$A:$A,0),MATCH(SUMMARY!T$1,Sheet1DATA!$1:$1,0))</f>
        <v>-</v>
      </c>
      <c r="U6" s="36" t="str">
        <f t="array" ref="U6">INDEX(Sheet1DATA!$1:$1048576,MATCH(SUMMARY!$A6,Sheet1DATA!$A:$A,0),MATCH(SUMMARY!U$1,Sheet1DATA!$1:$1,0))</f>
        <v>-</v>
      </c>
      <c r="V6" s="36" t="str">
        <f t="array" ref="V6">INDEX(Sheet1DATA!$1:$1048576,MATCH(SUMMARY!$A6,Sheet1DATA!$A:$A,0),MATCH(SUMMARY!V$1,Sheet1DATA!$1:$1,0))</f>
        <v>-</v>
      </c>
      <c r="W6" s="36" t="str">
        <f t="array" ref="W6">INDEX(Sheet1DATA!$1:$1048576,MATCH(SUMMARY!$A6,Sheet1DATA!$A:$A,0),MATCH(SUMMARY!W$1,Sheet1DATA!$1:$1,0))</f>
        <v>-</v>
      </c>
      <c r="X6" s="36" t="str">
        <f t="array" ref="X6">INDEX(Sheet1DATA!$1:$1048576,MATCH(SUMMARY!$A6,Sheet1DATA!$A:$A,0),MATCH(SUMMARY!X$1,Sheet1DATA!$1:$1,0))</f>
        <v>-</v>
      </c>
      <c r="Y6" s="36" t="str">
        <f t="array" ref="Y6">INDEX(Sheet1DATA!$1:$1048576,MATCH(SUMMARY!$A6,Sheet1DATA!$A:$A,0),MATCH(SUMMARY!Y$1,Sheet1DATA!$1:$1,0))</f>
        <v>-</v>
      </c>
      <c r="Z6" s="36" t="str">
        <f t="array" ref="Z6">INDEX(Sheet1DATA!$1:$1048576,MATCH(SUMMARY!$A6,Sheet1DATA!$A:$A,0),MATCH(SUMMARY!Z$1,Sheet1DATA!$1:$1,0))</f>
        <v>-</v>
      </c>
      <c r="AA6" s="36" t="str">
        <f t="array" ref="AA6">INDEX(Sheet1DATA!$1:$1048576,MATCH(SUMMARY!$A6,Sheet1DATA!$A:$A,0),MATCH(SUMMARY!AA$1,Sheet1DATA!$1:$1,0))</f>
        <v>-</v>
      </c>
      <c r="AB6" s="36" t="str">
        <f t="array" ref="AB6">INDEX(Sheet1DATA!$1:$1048576,MATCH(SUMMARY!$A6,Sheet1DATA!$A:$A,0),MATCH(SUMMARY!AB$1,Sheet1DATA!$1:$1,0))</f>
        <v>-</v>
      </c>
      <c r="AC6" s="36" t="str">
        <f t="array" ref="AC6">INDEX(Sheet1DATA!$1:$1048576,MATCH(SUMMARY!$A6,Sheet1DATA!$A:$A,0),MATCH(SUMMARY!AC$1,Sheet1DATA!$1:$1,0))</f>
        <v>-</v>
      </c>
      <c r="AD6" s="36" t="str">
        <f t="array" ref="AD6">INDEX(Sheet1DATA!$1:$1048576,MATCH(SUMMARY!$A6,Sheet1DATA!$A:$A,0),MATCH(SUMMARY!AD$1,Sheet1DATA!$1:$1,0))</f>
        <v>-</v>
      </c>
    </row>
    <row r="7" ht="14.25" customHeight="1">
      <c r="A7" s="114" t="s">
        <v>248</v>
      </c>
      <c r="B7" s="114" t="str">
        <f t="array" ref="B7">INDEX('2020 Candidates'!F:F,MATCH(SUMMARY!A7,'2020 Candidates'!G:G,0))</f>
        <v>Solidarity - People Before Profit</v>
      </c>
      <c r="C7" s="114" t="str">
        <f t="array" ref="C7">INDEX('2020 Candidates'!A:A,MATCH(SUMMARY!A7,'2020 Candidates'!G:G,0))</f>
        <v>Cork North-Central (4 seats)</v>
      </c>
      <c r="D7" s="115" t="str">
        <f>VLOOKUP(B7,PartyScore!A:D,4,0)</f>
        <v>#N/A</v>
      </c>
      <c r="E7" s="16" t="b">
        <f t="shared" si="1"/>
        <v>1</v>
      </c>
      <c r="F7" s="36">
        <f t="shared" si="2"/>
        <v>6</v>
      </c>
      <c r="G7" s="36">
        <f t="shared" si="3"/>
        <v>0</v>
      </c>
      <c r="H7" s="36">
        <f t="shared" si="4"/>
        <v>1</v>
      </c>
      <c r="I7" s="116">
        <f t="shared" si="5"/>
        <v>1</v>
      </c>
      <c r="J7" s="36" t="str">
        <f t="array" ref="J7">INDEX(Sheet1DATA!$1:$1048576,MATCH(SUMMARY!$A7,Sheet1DATA!$A:$A,0),MATCH(SUMMARY!J$1,Sheet1DATA!$1:$1,0))</f>
        <v>√</v>
      </c>
      <c r="K7" s="36" t="str">
        <f t="array" ref="K7">INDEX(Sheet1DATA!$1:$1048576,MATCH(SUMMARY!$A7,Sheet1DATA!$A:$A,0),MATCH(SUMMARY!K$1,Sheet1DATA!$1:$1,0))</f>
        <v>Ø</v>
      </c>
      <c r="L7" s="36" t="str">
        <f t="array" ref="L7">INDEX(Sheet1DATA!$1:$1048576,MATCH(SUMMARY!$A7,Sheet1DATA!$A:$A,0),MATCH(SUMMARY!L$1,Sheet1DATA!$1:$1,0))</f>
        <v>√</v>
      </c>
      <c r="M7" s="36" t="str">
        <f t="array" ref="M7">INDEX(Sheet1DATA!$1:$1048576,MATCH(SUMMARY!$A7,Sheet1DATA!$A:$A,0),MATCH(SUMMARY!M$1,Sheet1DATA!$1:$1,0))</f>
        <v>√</v>
      </c>
      <c r="N7" s="36" t="str">
        <f t="array" ref="N7">INDEX(Sheet1DATA!$1:$1048576,MATCH(SUMMARY!$A7,Sheet1DATA!$A:$A,0),MATCH(SUMMARY!N$1,Sheet1DATA!$1:$1,0))</f>
        <v>√</v>
      </c>
      <c r="O7" s="36" t="str">
        <f t="array" ref="O7">INDEX(Sheet1DATA!$1:$1048576,MATCH(SUMMARY!$A7,Sheet1DATA!$A:$A,0),MATCH(SUMMARY!O$1,Sheet1DATA!$1:$1,0))</f>
        <v>√</v>
      </c>
      <c r="P7" s="36" t="str">
        <f t="array" ref="P7">INDEX(Sheet1DATA!$1:$1048576,MATCH(SUMMARY!$A7,Sheet1DATA!$A:$A,0),MATCH(SUMMARY!P$1,Sheet1DATA!$1:$1,0))</f>
        <v>√</v>
      </c>
      <c r="Q7" s="36" t="str">
        <f t="array" ref="Q7">INDEX(Sheet1DATA!$1:$1048576,MATCH(SUMMARY!$A7,Sheet1DATA!$A:$A,0),MATCH(SUMMARY!Q$1,Sheet1DATA!$1:$1,0))</f>
        <v>-</v>
      </c>
      <c r="R7" s="36" t="str">
        <f t="array" ref="R7">INDEX(Sheet1DATA!$1:$1048576,MATCH(SUMMARY!$A7,Sheet1DATA!$A:$A,0),MATCH(SUMMARY!R$1,Sheet1DATA!$1:$1,0))</f>
        <v>-</v>
      </c>
      <c r="S7" s="36" t="str">
        <f t="array" ref="S7">INDEX(Sheet1DATA!$1:$1048576,MATCH(SUMMARY!$A7,Sheet1DATA!$A:$A,0),MATCH(SUMMARY!S$1,Sheet1DATA!$1:$1,0))</f>
        <v>-</v>
      </c>
      <c r="T7" s="36" t="str">
        <f t="array" ref="T7">INDEX(Sheet1DATA!$1:$1048576,MATCH(SUMMARY!$A7,Sheet1DATA!$A:$A,0),MATCH(SUMMARY!T$1,Sheet1DATA!$1:$1,0))</f>
        <v>-</v>
      </c>
      <c r="U7" s="36" t="str">
        <f t="array" ref="U7">INDEX(Sheet1DATA!$1:$1048576,MATCH(SUMMARY!$A7,Sheet1DATA!$A:$A,0),MATCH(SUMMARY!U$1,Sheet1DATA!$1:$1,0))</f>
        <v>-</v>
      </c>
      <c r="V7" s="36" t="str">
        <f t="array" ref="V7">INDEX(Sheet1DATA!$1:$1048576,MATCH(SUMMARY!$A7,Sheet1DATA!$A:$A,0),MATCH(SUMMARY!V$1,Sheet1DATA!$1:$1,0))</f>
        <v>-</v>
      </c>
      <c r="W7" s="36" t="str">
        <f t="array" ref="W7">INDEX(Sheet1DATA!$1:$1048576,MATCH(SUMMARY!$A7,Sheet1DATA!$A:$A,0),MATCH(SUMMARY!W$1,Sheet1DATA!$1:$1,0))</f>
        <v>-</v>
      </c>
      <c r="X7" s="36" t="str">
        <f t="array" ref="X7">INDEX(Sheet1DATA!$1:$1048576,MATCH(SUMMARY!$A7,Sheet1DATA!$A:$A,0),MATCH(SUMMARY!X$1,Sheet1DATA!$1:$1,0))</f>
        <v>-</v>
      </c>
      <c r="Y7" s="36" t="str">
        <f t="array" ref="Y7">INDEX(Sheet1DATA!$1:$1048576,MATCH(SUMMARY!$A7,Sheet1DATA!$A:$A,0),MATCH(SUMMARY!Y$1,Sheet1DATA!$1:$1,0))</f>
        <v>-</v>
      </c>
      <c r="Z7" s="36" t="str">
        <f t="array" ref="Z7">INDEX(Sheet1DATA!$1:$1048576,MATCH(SUMMARY!$A7,Sheet1DATA!$A:$A,0),MATCH(SUMMARY!Z$1,Sheet1DATA!$1:$1,0))</f>
        <v>-</v>
      </c>
      <c r="AA7" s="36" t="str">
        <f t="array" ref="AA7">INDEX(Sheet1DATA!$1:$1048576,MATCH(SUMMARY!$A7,Sheet1DATA!$A:$A,0),MATCH(SUMMARY!AA$1,Sheet1DATA!$1:$1,0))</f>
        <v>-</v>
      </c>
      <c r="AB7" s="36" t="str">
        <f t="array" ref="AB7">INDEX(Sheet1DATA!$1:$1048576,MATCH(SUMMARY!$A7,Sheet1DATA!$A:$A,0),MATCH(SUMMARY!AB$1,Sheet1DATA!$1:$1,0))</f>
        <v>-</v>
      </c>
      <c r="AC7" s="36" t="str">
        <f t="array" ref="AC7">INDEX(Sheet1DATA!$1:$1048576,MATCH(SUMMARY!$A7,Sheet1DATA!$A:$A,0),MATCH(SUMMARY!AC$1,Sheet1DATA!$1:$1,0))</f>
        <v>-</v>
      </c>
      <c r="AD7" s="36" t="str">
        <f t="array" ref="AD7">INDEX(Sheet1DATA!$1:$1048576,MATCH(SUMMARY!$A7,Sheet1DATA!$A:$A,0),MATCH(SUMMARY!AD$1,Sheet1DATA!$1:$1,0))</f>
        <v>-</v>
      </c>
    </row>
    <row r="8" ht="14.25" hidden="1" customHeight="1">
      <c r="A8" s="114" t="s">
        <v>78</v>
      </c>
      <c r="B8" s="114" t="str">
        <f t="array" ref="B8">INDEX('2020 Candidates'!F:F,MATCH(SUMMARY!A8,'2020 Candidates'!G:G,0))</f>
        <v>Green Party</v>
      </c>
      <c r="C8" s="114" t="str">
        <f t="array" ref="C8">INDEX('2020 Candidates'!A:A,MATCH(SUMMARY!A8,'2020 Candidates'!G:G,0))</f>
        <v>Cork South-Central (4 seats)</v>
      </c>
      <c r="D8" s="115">
        <f>VLOOKUP(B8,PartyScore!A:D,4,0)</f>
        <v>0.05714285714</v>
      </c>
      <c r="E8" s="16" t="b">
        <f t="shared" si="1"/>
        <v>0</v>
      </c>
      <c r="F8" s="36">
        <f t="shared" si="2"/>
        <v>0</v>
      </c>
      <c r="G8" s="36">
        <f t="shared" si="3"/>
        <v>0</v>
      </c>
      <c r="H8" s="36">
        <f t="shared" si="4"/>
        <v>0</v>
      </c>
      <c r="I8" s="116" t="str">
        <f t="shared" si="5"/>
        <v>-</v>
      </c>
      <c r="J8" s="36" t="str">
        <f t="array" ref="J8">INDEX(Sheet1DATA!$1:$1048576,MATCH(SUMMARY!$A8,Sheet1DATA!$A:$A,0),MATCH(SUMMARY!J$1,Sheet1DATA!$1:$1,0))</f>
        <v>-</v>
      </c>
      <c r="K8" s="36" t="str">
        <f t="array" ref="K8">INDEX(Sheet1DATA!$1:$1048576,MATCH(SUMMARY!$A8,Sheet1DATA!$A:$A,0),MATCH(SUMMARY!K$1,Sheet1DATA!$1:$1,0))</f>
        <v>-</v>
      </c>
      <c r="L8" s="36" t="str">
        <f t="array" ref="L8">INDEX(Sheet1DATA!$1:$1048576,MATCH(SUMMARY!$A8,Sheet1DATA!$A:$A,0),MATCH(SUMMARY!L$1,Sheet1DATA!$1:$1,0))</f>
        <v>-</v>
      </c>
      <c r="M8" s="36" t="str">
        <f t="array" ref="M8">INDEX(Sheet1DATA!$1:$1048576,MATCH(SUMMARY!$A8,Sheet1DATA!$A:$A,0),MATCH(SUMMARY!M$1,Sheet1DATA!$1:$1,0))</f>
        <v>-</v>
      </c>
      <c r="N8" s="36" t="str">
        <f t="array" ref="N8">INDEX(Sheet1DATA!$1:$1048576,MATCH(SUMMARY!$A8,Sheet1DATA!$A:$A,0),MATCH(SUMMARY!N$1,Sheet1DATA!$1:$1,0))</f>
        <v>-</v>
      </c>
      <c r="O8" s="36" t="str">
        <f t="array" ref="O8">INDEX(Sheet1DATA!$1:$1048576,MATCH(SUMMARY!$A8,Sheet1DATA!$A:$A,0),MATCH(SUMMARY!O$1,Sheet1DATA!$1:$1,0))</f>
        <v>-</v>
      </c>
      <c r="P8" s="36" t="str">
        <f t="array" ref="P8">INDEX(Sheet1DATA!$1:$1048576,MATCH(SUMMARY!$A8,Sheet1DATA!$A:$A,0),MATCH(SUMMARY!P$1,Sheet1DATA!$1:$1,0))</f>
        <v>-</v>
      </c>
      <c r="Q8" s="36" t="str">
        <f t="array" ref="Q8">INDEX(Sheet1DATA!$1:$1048576,MATCH(SUMMARY!$A8,Sheet1DATA!$A:$A,0),MATCH(SUMMARY!Q$1,Sheet1DATA!$1:$1,0))</f>
        <v>-</v>
      </c>
      <c r="R8" s="36" t="str">
        <f t="array" ref="R8">INDEX(Sheet1DATA!$1:$1048576,MATCH(SUMMARY!$A8,Sheet1DATA!$A:$A,0),MATCH(SUMMARY!R$1,Sheet1DATA!$1:$1,0))</f>
        <v>-</v>
      </c>
      <c r="S8" s="36" t="str">
        <f t="array" ref="S8">INDEX(Sheet1DATA!$1:$1048576,MATCH(SUMMARY!$A8,Sheet1DATA!$A:$A,0),MATCH(SUMMARY!S$1,Sheet1DATA!$1:$1,0))</f>
        <v>-</v>
      </c>
      <c r="T8" s="36" t="str">
        <f t="array" ref="T8">INDEX(Sheet1DATA!$1:$1048576,MATCH(SUMMARY!$A8,Sheet1DATA!$A:$A,0),MATCH(SUMMARY!T$1,Sheet1DATA!$1:$1,0))</f>
        <v>-</v>
      </c>
      <c r="U8" s="36" t="str">
        <f t="array" ref="U8">INDEX(Sheet1DATA!$1:$1048576,MATCH(SUMMARY!$A8,Sheet1DATA!$A:$A,0),MATCH(SUMMARY!U$1,Sheet1DATA!$1:$1,0))</f>
        <v>-</v>
      </c>
      <c r="V8" s="36" t="str">
        <f t="array" ref="V8">INDEX(Sheet1DATA!$1:$1048576,MATCH(SUMMARY!$A8,Sheet1DATA!$A:$A,0),MATCH(SUMMARY!V$1,Sheet1DATA!$1:$1,0))</f>
        <v>-</v>
      </c>
      <c r="W8" s="36" t="str">
        <f t="array" ref="W8">INDEX(Sheet1DATA!$1:$1048576,MATCH(SUMMARY!$A8,Sheet1DATA!$A:$A,0),MATCH(SUMMARY!W$1,Sheet1DATA!$1:$1,0))</f>
        <v>-</v>
      </c>
      <c r="X8" s="36" t="str">
        <f t="array" ref="X8">INDEX(Sheet1DATA!$1:$1048576,MATCH(SUMMARY!$A8,Sheet1DATA!$A:$A,0),MATCH(SUMMARY!X$1,Sheet1DATA!$1:$1,0))</f>
        <v>-</v>
      </c>
      <c r="Y8" s="36" t="str">
        <f t="array" ref="Y8">INDEX(Sheet1DATA!$1:$1048576,MATCH(SUMMARY!$A8,Sheet1DATA!$A:$A,0),MATCH(SUMMARY!Y$1,Sheet1DATA!$1:$1,0))</f>
        <v>-</v>
      </c>
      <c r="Z8" s="36" t="str">
        <f t="array" ref="Z8">INDEX(Sheet1DATA!$1:$1048576,MATCH(SUMMARY!$A8,Sheet1DATA!$A:$A,0),MATCH(SUMMARY!Z$1,Sheet1DATA!$1:$1,0))</f>
        <v>-</v>
      </c>
      <c r="AA8" s="36" t="str">
        <f t="array" ref="AA8">INDEX(Sheet1DATA!$1:$1048576,MATCH(SUMMARY!$A8,Sheet1DATA!$A:$A,0),MATCH(SUMMARY!AA$1,Sheet1DATA!$1:$1,0))</f>
        <v>-</v>
      </c>
      <c r="AB8" s="36" t="str">
        <f t="array" ref="AB8">INDEX(Sheet1DATA!$1:$1048576,MATCH(SUMMARY!$A8,Sheet1DATA!$A:$A,0),MATCH(SUMMARY!AB$1,Sheet1DATA!$1:$1,0))</f>
        <v>-</v>
      </c>
      <c r="AC8" s="36" t="str">
        <f t="array" ref="AC8">INDEX(Sheet1DATA!$1:$1048576,MATCH(SUMMARY!$A8,Sheet1DATA!$A:$A,0),MATCH(SUMMARY!AC$1,Sheet1DATA!$1:$1,0))</f>
        <v>-</v>
      </c>
      <c r="AD8" s="36" t="str">
        <f t="array" ref="AD8">INDEX(Sheet1DATA!$1:$1048576,MATCH(SUMMARY!$A8,Sheet1DATA!$A:$A,0),MATCH(SUMMARY!AD$1,Sheet1DATA!$1:$1,0))</f>
        <v>-</v>
      </c>
    </row>
    <row r="9" ht="49.5" customHeight="1">
      <c r="A9" s="114" t="s">
        <v>745</v>
      </c>
      <c r="B9" s="114" t="str">
        <f t="array" ref="B9">INDEX('2020 Candidates'!F:F,MATCH(SUMMARY!A9,'2020 Candidates'!G:G,0))</f>
        <v>People Before Profit</v>
      </c>
      <c r="C9" s="114" t="str">
        <f t="array" ref="C9">INDEX('2020 Candidates'!A:A,MATCH(SUMMARY!A9,'2020 Candidates'!G:G,0))</f>
        <v>Dun Laoghaire (4 seats)</v>
      </c>
      <c r="D9" s="115">
        <f>VLOOKUP(B9,PartyScore!A:D,4,0)</f>
        <v>0.1875</v>
      </c>
      <c r="E9" s="16" t="b">
        <f t="shared" si="1"/>
        <v>1</v>
      </c>
      <c r="F9" s="36">
        <f t="shared" si="2"/>
        <v>16</v>
      </c>
      <c r="G9" s="36">
        <f t="shared" si="3"/>
        <v>0</v>
      </c>
      <c r="H9" s="36">
        <f t="shared" si="4"/>
        <v>4</v>
      </c>
      <c r="I9" s="116">
        <f t="shared" si="5"/>
        <v>1</v>
      </c>
      <c r="J9" s="36" t="str">
        <f t="array" ref="J9">INDEX(Sheet1DATA!$1:$1048576,MATCH(SUMMARY!$A9,Sheet1DATA!$A:$A,0),MATCH(SUMMARY!J$1,Sheet1DATA!$1:$1,0))</f>
        <v>√</v>
      </c>
      <c r="K9" s="36" t="str">
        <f t="array" ref="K9">INDEX(Sheet1DATA!$1:$1048576,MATCH(SUMMARY!$A9,Sheet1DATA!$A:$A,0),MATCH(SUMMARY!K$1,Sheet1DATA!$1:$1,0))</f>
        <v>√</v>
      </c>
      <c r="L9" s="36" t="str">
        <f t="array" ref="L9">INDEX(Sheet1DATA!$1:$1048576,MATCH(SUMMARY!$A9,Sheet1DATA!$A:$A,0),MATCH(SUMMARY!L$1,Sheet1DATA!$1:$1,0))</f>
        <v>√</v>
      </c>
      <c r="M9" s="36" t="str">
        <f t="array" ref="M9">INDEX(Sheet1DATA!$1:$1048576,MATCH(SUMMARY!$A9,Sheet1DATA!$A:$A,0),MATCH(SUMMARY!M$1,Sheet1DATA!$1:$1,0))</f>
        <v>√</v>
      </c>
      <c r="N9" s="36" t="str">
        <f t="array" ref="N9">INDEX(Sheet1DATA!$1:$1048576,MATCH(SUMMARY!$A9,Sheet1DATA!$A:$A,0),MATCH(SUMMARY!N$1,Sheet1DATA!$1:$1,0))</f>
        <v>√</v>
      </c>
      <c r="O9" s="36" t="str">
        <f t="array" ref="O9">INDEX(Sheet1DATA!$1:$1048576,MATCH(SUMMARY!$A9,Sheet1DATA!$A:$A,0),MATCH(SUMMARY!O$1,Sheet1DATA!$1:$1,0))</f>
        <v>√</v>
      </c>
      <c r="P9" s="36" t="str">
        <f t="array" ref="P9">INDEX(Sheet1DATA!$1:$1048576,MATCH(SUMMARY!$A9,Sheet1DATA!$A:$A,0),MATCH(SUMMARY!P$1,Sheet1DATA!$1:$1,0))</f>
        <v>√</v>
      </c>
      <c r="Q9" s="36" t="str">
        <f t="array" ref="Q9">INDEX(Sheet1DATA!$1:$1048576,MATCH(SUMMARY!$A9,Sheet1DATA!$A:$A,0),MATCH(SUMMARY!Q$1,Sheet1DATA!$1:$1,0))</f>
        <v>√</v>
      </c>
      <c r="R9" s="36" t="str">
        <f t="array" ref="R9">INDEX(Sheet1DATA!$1:$1048576,MATCH(SUMMARY!$A9,Sheet1DATA!$A:$A,0),MATCH(SUMMARY!R$1,Sheet1DATA!$1:$1,0))</f>
        <v>√</v>
      </c>
      <c r="S9" s="36" t="str">
        <f t="array" ref="S9">INDEX(Sheet1DATA!$1:$1048576,MATCH(SUMMARY!$A9,Sheet1DATA!$A:$A,0),MATCH(SUMMARY!S$1,Sheet1DATA!$1:$1,0))</f>
        <v>√</v>
      </c>
      <c r="T9" s="36" t="str">
        <f t="array" ref="T9">INDEX(Sheet1DATA!$1:$1048576,MATCH(SUMMARY!$A9,Sheet1DATA!$A:$A,0),MATCH(SUMMARY!T$1,Sheet1DATA!$1:$1,0))</f>
        <v>√</v>
      </c>
      <c r="U9" s="36" t="str">
        <f t="array" ref="U9">INDEX(Sheet1DATA!$1:$1048576,MATCH(SUMMARY!$A9,Sheet1DATA!$A:$A,0),MATCH(SUMMARY!U$1,Sheet1DATA!$1:$1,0))</f>
        <v>√</v>
      </c>
      <c r="V9" s="36" t="str">
        <f t="array" ref="V9">INDEX(Sheet1DATA!$1:$1048576,MATCH(SUMMARY!$A9,Sheet1DATA!$A:$A,0),MATCH(SUMMARY!V$1,Sheet1DATA!$1:$1,0))</f>
        <v>√</v>
      </c>
      <c r="W9" s="36" t="str">
        <f t="array" ref="W9">INDEX(Sheet1DATA!$1:$1048576,MATCH(SUMMARY!$A9,Sheet1DATA!$A:$A,0),MATCH(SUMMARY!W$1,Sheet1DATA!$1:$1,0))</f>
        <v>Ø</v>
      </c>
      <c r="X9" s="36" t="str">
        <f t="array" ref="X9">INDEX(Sheet1DATA!$1:$1048576,MATCH(SUMMARY!$A9,Sheet1DATA!$A:$A,0),MATCH(SUMMARY!X$1,Sheet1DATA!$1:$1,0))</f>
        <v>√</v>
      </c>
      <c r="Y9" s="36" t="str">
        <f t="array" ref="Y9">INDEX(Sheet1DATA!$1:$1048576,MATCH(SUMMARY!$A9,Sheet1DATA!$A:$A,0),MATCH(SUMMARY!Y$1,Sheet1DATA!$1:$1,0))</f>
        <v>Ø</v>
      </c>
      <c r="Z9" s="36" t="str">
        <f t="array" ref="Z9">INDEX(Sheet1DATA!$1:$1048576,MATCH(SUMMARY!$A9,Sheet1DATA!$A:$A,0),MATCH(SUMMARY!Z$1,Sheet1DATA!$1:$1,0))</f>
        <v>Ø</v>
      </c>
      <c r="AA9" s="36" t="str">
        <f t="array" ref="AA9">INDEX(Sheet1DATA!$1:$1048576,MATCH(SUMMARY!$A9,Sheet1DATA!$A:$A,0),MATCH(SUMMARY!AA$1,Sheet1DATA!$1:$1,0))</f>
        <v>√</v>
      </c>
      <c r="AB9" s="36" t="str">
        <f t="array" ref="AB9">INDEX(Sheet1DATA!$1:$1048576,MATCH(SUMMARY!$A9,Sheet1DATA!$A:$A,0),MATCH(SUMMARY!AB$1,Sheet1DATA!$1:$1,0))</f>
        <v>Ø</v>
      </c>
      <c r="AC9" s="36" t="str">
        <f t="array" ref="AC9">INDEX(Sheet1DATA!$1:$1048576,MATCH(SUMMARY!$A9,Sheet1DATA!$A:$A,0),MATCH(SUMMARY!AC$1,Sheet1DATA!$1:$1,0))</f>
        <v>√</v>
      </c>
      <c r="AD9" s="36" t="str">
        <f t="array" ref="AD9">INDEX(Sheet1DATA!$1:$1048576,MATCH(SUMMARY!$A9,Sheet1DATA!$A:$A,0),MATCH(SUMMARY!AD$1,Sheet1DATA!$1:$1,0))</f>
        <v>-</v>
      </c>
    </row>
    <row r="10" ht="14.25" customHeight="1">
      <c r="A10" s="114" t="s">
        <v>1146</v>
      </c>
      <c r="B10" s="114" t="str">
        <f t="array" ref="B10">INDEX('2020 Candidates'!F:F,MATCH(SUMMARY!A10,'2020 Candidates'!G:G,0))</f>
        <v>Sinn Fein</v>
      </c>
      <c r="C10" s="114" t="str">
        <f t="array" ref="C10">INDEX('2020 Candidates'!A:A,MATCH(SUMMARY!A10,'2020 Candidates'!G:G,0))</f>
        <v>Wicklow</v>
      </c>
      <c r="D10" s="115">
        <f>VLOOKUP(B10,PartyScore!A:D,4,0)</f>
        <v>0.3109221466</v>
      </c>
      <c r="E10" s="16" t="b">
        <f t="shared" si="1"/>
        <v>1</v>
      </c>
      <c r="F10" s="36">
        <f t="shared" si="2"/>
        <v>3</v>
      </c>
      <c r="G10" s="36">
        <f t="shared" si="3"/>
        <v>4</v>
      </c>
      <c r="H10" s="36">
        <f t="shared" si="4"/>
        <v>0</v>
      </c>
      <c r="I10" s="116">
        <f t="shared" si="5"/>
        <v>0.4285714286</v>
      </c>
      <c r="J10" s="36" t="str">
        <f t="array" ref="J10">INDEX(Sheet1DATA!$1:$1048576,MATCH(SUMMARY!$A10,Sheet1DATA!$A:$A,0),MATCH(SUMMARY!J$1,Sheet1DATA!$1:$1,0))</f>
        <v>√</v>
      </c>
      <c r="K10" s="36" t="str">
        <f t="array" ref="K10">INDEX(Sheet1DATA!$1:$1048576,MATCH(SUMMARY!$A10,Sheet1DATA!$A:$A,0),MATCH(SUMMARY!K$1,Sheet1DATA!$1:$1,0))</f>
        <v>√</v>
      </c>
      <c r="L10" s="36" t="str">
        <f t="array" ref="L10">INDEX(Sheet1DATA!$1:$1048576,MATCH(SUMMARY!$A10,Sheet1DATA!$A:$A,0),MATCH(SUMMARY!L$1,Sheet1DATA!$1:$1,0))</f>
        <v>√</v>
      </c>
      <c r="M10" s="36" t="str">
        <f t="array" ref="M10">INDEX(Sheet1DATA!$1:$1048576,MATCH(SUMMARY!$A10,Sheet1DATA!$A:$A,0),MATCH(SUMMARY!M$1,Sheet1DATA!$1:$1,0))</f>
        <v>×</v>
      </c>
      <c r="N10" s="36" t="str">
        <f t="array" ref="N10">INDEX(Sheet1DATA!$1:$1048576,MATCH(SUMMARY!$A10,Sheet1DATA!$A:$A,0),MATCH(SUMMARY!N$1,Sheet1DATA!$1:$1,0))</f>
        <v>×</v>
      </c>
      <c r="O10" s="36" t="str">
        <f t="array" ref="O10">INDEX(Sheet1DATA!$1:$1048576,MATCH(SUMMARY!$A10,Sheet1DATA!$A:$A,0),MATCH(SUMMARY!O$1,Sheet1DATA!$1:$1,0))</f>
        <v>×</v>
      </c>
      <c r="P10" s="36" t="str">
        <f t="array" ref="P10">INDEX(Sheet1DATA!$1:$1048576,MATCH(SUMMARY!$A10,Sheet1DATA!$A:$A,0),MATCH(SUMMARY!P$1,Sheet1DATA!$1:$1,0))</f>
        <v>×</v>
      </c>
      <c r="Q10" s="36" t="str">
        <f t="array" ref="Q10">INDEX(Sheet1DATA!$1:$1048576,MATCH(SUMMARY!$A10,Sheet1DATA!$A:$A,0),MATCH(SUMMARY!Q$1,Sheet1DATA!$1:$1,0))</f>
        <v>-</v>
      </c>
      <c r="R10" s="36" t="str">
        <f t="array" ref="R10">INDEX(Sheet1DATA!$1:$1048576,MATCH(SUMMARY!$A10,Sheet1DATA!$A:$A,0),MATCH(SUMMARY!R$1,Sheet1DATA!$1:$1,0))</f>
        <v>-</v>
      </c>
      <c r="S10" s="36" t="str">
        <f t="array" ref="S10">INDEX(Sheet1DATA!$1:$1048576,MATCH(SUMMARY!$A10,Sheet1DATA!$A:$A,0),MATCH(SUMMARY!S$1,Sheet1DATA!$1:$1,0))</f>
        <v>-</v>
      </c>
      <c r="T10" s="36" t="str">
        <f t="array" ref="T10">INDEX(Sheet1DATA!$1:$1048576,MATCH(SUMMARY!$A10,Sheet1DATA!$A:$A,0),MATCH(SUMMARY!T$1,Sheet1DATA!$1:$1,0))</f>
        <v>-</v>
      </c>
      <c r="U10" s="36" t="str">
        <f t="array" ref="U10">INDEX(Sheet1DATA!$1:$1048576,MATCH(SUMMARY!$A10,Sheet1DATA!$A:$A,0),MATCH(SUMMARY!U$1,Sheet1DATA!$1:$1,0))</f>
        <v>-</v>
      </c>
      <c r="V10" s="36" t="str">
        <f t="array" ref="V10">INDEX(Sheet1DATA!$1:$1048576,MATCH(SUMMARY!$A10,Sheet1DATA!$A:$A,0),MATCH(SUMMARY!V$1,Sheet1DATA!$1:$1,0))</f>
        <v>-</v>
      </c>
      <c r="W10" s="36" t="str">
        <f t="array" ref="W10">INDEX(Sheet1DATA!$1:$1048576,MATCH(SUMMARY!$A10,Sheet1DATA!$A:$A,0),MATCH(SUMMARY!W$1,Sheet1DATA!$1:$1,0))</f>
        <v>-</v>
      </c>
      <c r="X10" s="36" t="str">
        <f t="array" ref="X10">INDEX(Sheet1DATA!$1:$1048576,MATCH(SUMMARY!$A10,Sheet1DATA!$A:$A,0),MATCH(SUMMARY!X$1,Sheet1DATA!$1:$1,0))</f>
        <v>-</v>
      </c>
      <c r="Y10" s="36" t="str">
        <f t="array" ref="Y10">INDEX(Sheet1DATA!$1:$1048576,MATCH(SUMMARY!$A10,Sheet1DATA!$A:$A,0),MATCH(SUMMARY!Y$1,Sheet1DATA!$1:$1,0))</f>
        <v>-</v>
      </c>
      <c r="Z10" s="36" t="str">
        <f t="array" ref="Z10">INDEX(Sheet1DATA!$1:$1048576,MATCH(SUMMARY!$A10,Sheet1DATA!$A:$A,0),MATCH(SUMMARY!Z$1,Sheet1DATA!$1:$1,0))</f>
        <v>-</v>
      </c>
      <c r="AA10" s="36" t="str">
        <f t="array" ref="AA10">INDEX(Sheet1DATA!$1:$1048576,MATCH(SUMMARY!$A10,Sheet1DATA!$A:$A,0),MATCH(SUMMARY!AA$1,Sheet1DATA!$1:$1,0))</f>
        <v>-</v>
      </c>
      <c r="AB10" s="36" t="str">
        <f t="array" ref="AB10">INDEX(Sheet1DATA!$1:$1048576,MATCH(SUMMARY!$A10,Sheet1DATA!$A:$A,0),MATCH(SUMMARY!AB$1,Sheet1DATA!$1:$1,0))</f>
        <v>-</v>
      </c>
      <c r="AC10" s="36" t="str">
        <f t="array" ref="AC10">INDEX(Sheet1DATA!$1:$1048576,MATCH(SUMMARY!$A10,Sheet1DATA!$A:$A,0),MATCH(SUMMARY!AC$1,Sheet1DATA!$1:$1,0))</f>
        <v>-</v>
      </c>
      <c r="AD10" s="36" t="str">
        <f t="array" ref="AD10">INDEX(Sheet1DATA!$1:$1048576,MATCH(SUMMARY!$A10,Sheet1DATA!$A:$A,0),MATCH(SUMMARY!AD$1,Sheet1DATA!$1:$1,0))</f>
        <v>-</v>
      </c>
    </row>
    <row r="11" ht="14.25" customHeight="1">
      <c r="A11" s="114" t="s">
        <v>834</v>
      </c>
      <c r="B11" s="114" t="str">
        <f t="array" ref="B11">INDEX('2020 Candidates'!F:F,MATCH(SUMMARY!A11,'2020 Candidates'!G:G,0))</f>
        <v>Fianna Fail</v>
      </c>
      <c r="C11" s="114" t="str">
        <f t="array" ref="C11">INDEX('2020 Candidates'!A:A,MATCH(SUMMARY!A11,'2020 Candidates'!G:G,0))</f>
        <v>Kerry (5 seats)</v>
      </c>
      <c r="D11" s="115">
        <f>VLOOKUP(B11,PartyScore!A:D,4,0)</f>
        <v>0.3502904352</v>
      </c>
      <c r="E11" s="16" t="b">
        <f t="shared" si="1"/>
        <v>1</v>
      </c>
      <c r="F11" s="36">
        <f t="shared" si="2"/>
        <v>3</v>
      </c>
      <c r="G11" s="36">
        <f t="shared" si="3"/>
        <v>4</v>
      </c>
      <c r="H11" s="36">
        <f t="shared" si="4"/>
        <v>0</v>
      </c>
      <c r="I11" s="116">
        <f t="shared" si="5"/>
        <v>0.4285714286</v>
      </c>
      <c r="J11" s="36" t="str">
        <f t="array" ref="J11">INDEX(Sheet1DATA!$1:$1048576,MATCH(SUMMARY!$A11,Sheet1DATA!$A:$A,0),MATCH(SUMMARY!J$1,Sheet1DATA!$1:$1,0))</f>
        <v>√</v>
      </c>
      <c r="K11" s="36" t="str">
        <f t="array" ref="K11">INDEX(Sheet1DATA!$1:$1048576,MATCH(SUMMARY!$A11,Sheet1DATA!$A:$A,0),MATCH(SUMMARY!K$1,Sheet1DATA!$1:$1,0))</f>
        <v>√</v>
      </c>
      <c r="L11" s="36" t="str">
        <f t="array" ref="L11">INDEX(Sheet1DATA!$1:$1048576,MATCH(SUMMARY!$A11,Sheet1DATA!$A:$A,0),MATCH(SUMMARY!L$1,Sheet1DATA!$1:$1,0))</f>
        <v>√</v>
      </c>
      <c r="M11" s="36" t="str">
        <f t="array" ref="M11">INDEX(Sheet1DATA!$1:$1048576,MATCH(SUMMARY!$A11,Sheet1DATA!$A:$A,0),MATCH(SUMMARY!M$1,Sheet1DATA!$1:$1,0))</f>
        <v>×</v>
      </c>
      <c r="N11" s="36" t="str">
        <f t="array" ref="N11">INDEX(Sheet1DATA!$1:$1048576,MATCH(SUMMARY!$A11,Sheet1DATA!$A:$A,0),MATCH(SUMMARY!N$1,Sheet1DATA!$1:$1,0))</f>
        <v>×</v>
      </c>
      <c r="O11" s="36" t="str">
        <f t="array" ref="O11">INDEX(Sheet1DATA!$1:$1048576,MATCH(SUMMARY!$A11,Sheet1DATA!$A:$A,0),MATCH(SUMMARY!O$1,Sheet1DATA!$1:$1,0))</f>
        <v>×</v>
      </c>
      <c r="P11" s="36" t="str">
        <f t="array" ref="P11">INDEX(Sheet1DATA!$1:$1048576,MATCH(SUMMARY!$A11,Sheet1DATA!$A:$A,0),MATCH(SUMMARY!P$1,Sheet1DATA!$1:$1,0))</f>
        <v>×</v>
      </c>
      <c r="Q11" s="36" t="str">
        <f t="array" ref="Q11">INDEX(Sheet1DATA!$1:$1048576,MATCH(SUMMARY!$A11,Sheet1DATA!$A:$A,0),MATCH(SUMMARY!Q$1,Sheet1DATA!$1:$1,0))</f>
        <v>-</v>
      </c>
      <c r="R11" s="36" t="str">
        <f t="array" ref="R11">INDEX(Sheet1DATA!$1:$1048576,MATCH(SUMMARY!$A11,Sheet1DATA!$A:$A,0),MATCH(SUMMARY!R$1,Sheet1DATA!$1:$1,0))</f>
        <v>-</v>
      </c>
      <c r="S11" s="36" t="str">
        <f t="array" ref="S11">INDEX(Sheet1DATA!$1:$1048576,MATCH(SUMMARY!$A11,Sheet1DATA!$A:$A,0),MATCH(SUMMARY!S$1,Sheet1DATA!$1:$1,0))</f>
        <v>-</v>
      </c>
      <c r="T11" s="36" t="str">
        <f t="array" ref="T11">INDEX(Sheet1DATA!$1:$1048576,MATCH(SUMMARY!$A11,Sheet1DATA!$A:$A,0),MATCH(SUMMARY!T$1,Sheet1DATA!$1:$1,0))</f>
        <v>-</v>
      </c>
      <c r="U11" s="36" t="str">
        <f t="array" ref="U11">INDEX(Sheet1DATA!$1:$1048576,MATCH(SUMMARY!$A11,Sheet1DATA!$A:$A,0),MATCH(SUMMARY!U$1,Sheet1DATA!$1:$1,0))</f>
        <v>-</v>
      </c>
      <c r="V11" s="36" t="str">
        <f t="array" ref="V11">INDEX(Sheet1DATA!$1:$1048576,MATCH(SUMMARY!$A11,Sheet1DATA!$A:$A,0),MATCH(SUMMARY!V$1,Sheet1DATA!$1:$1,0))</f>
        <v>-</v>
      </c>
      <c r="W11" s="36" t="str">
        <f t="array" ref="W11">INDEX(Sheet1DATA!$1:$1048576,MATCH(SUMMARY!$A11,Sheet1DATA!$A:$A,0),MATCH(SUMMARY!W$1,Sheet1DATA!$1:$1,0))</f>
        <v>-</v>
      </c>
      <c r="X11" s="36" t="str">
        <f t="array" ref="X11">INDEX(Sheet1DATA!$1:$1048576,MATCH(SUMMARY!$A11,Sheet1DATA!$A:$A,0),MATCH(SUMMARY!X$1,Sheet1DATA!$1:$1,0))</f>
        <v>-</v>
      </c>
      <c r="Y11" s="36" t="str">
        <f t="array" ref="Y11">INDEX(Sheet1DATA!$1:$1048576,MATCH(SUMMARY!$A11,Sheet1DATA!$A:$A,0),MATCH(SUMMARY!Y$1,Sheet1DATA!$1:$1,0))</f>
        <v>-</v>
      </c>
      <c r="Z11" s="36" t="str">
        <f t="array" ref="Z11">INDEX(Sheet1DATA!$1:$1048576,MATCH(SUMMARY!$A11,Sheet1DATA!$A:$A,0),MATCH(SUMMARY!Z$1,Sheet1DATA!$1:$1,0))</f>
        <v>-</v>
      </c>
      <c r="AA11" s="36" t="str">
        <f t="array" ref="AA11">INDEX(Sheet1DATA!$1:$1048576,MATCH(SUMMARY!$A11,Sheet1DATA!$A:$A,0),MATCH(SUMMARY!AA$1,Sheet1DATA!$1:$1,0))</f>
        <v>-</v>
      </c>
      <c r="AB11" s="36" t="str">
        <f t="array" ref="AB11">INDEX(Sheet1DATA!$1:$1048576,MATCH(SUMMARY!$A11,Sheet1DATA!$A:$A,0),MATCH(SUMMARY!AB$1,Sheet1DATA!$1:$1,0))</f>
        <v>-</v>
      </c>
      <c r="AC11" s="36" t="str">
        <f t="array" ref="AC11">INDEX(Sheet1DATA!$1:$1048576,MATCH(SUMMARY!$A11,Sheet1DATA!$A:$A,0),MATCH(SUMMARY!AC$1,Sheet1DATA!$1:$1,0))</f>
        <v>-</v>
      </c>
      <c r="AD11" s="36" t="str">
        <f t="array" ref="AD11">INDEX(Sheet1DATA!$1:$1048576,MATCH(SUMMARY!$A11,Sheet1DATA!$A:$A,0),MATCH(SUMMARY!AD$1,Sheet1DATA!$1:$1,0))</f>
        <v>-</v>
      </c>
    </row>
    <row r="12" ht="14.25" customHeight="1">
      <c r="A12" s="114" t="s">
        <v>1029</v>
      </c>
      <c r="B12" s="114" t="str">
        <f t="array" ref="B12">INDEX('2020 Candidates'!F:F,MATCH(SUMMARY!A12,'2020 Candidates'!G:G,0))</f>
        <v>Fianna Fail</v>
      </c>
      <c r="C12" s="114" t="str">
        <f t="array" ref="C12">INDEX('2020 Candidates'!A:A,MATCH(SUMMARY!A12,'2020 Candidates'!G:G,0))</f>
        <v>Louth (5 seats)</v>
      </c>
      <c r="D12" s="115">
        <f>VLOOKUP(B12,PartyScore!A:D,4,0)</f>
        <v>0.3502904352</v>
      </c>
      <c r="E12" s="16" t="b">
        <f t="shared" si="1"/>
        <v>1</v>
      </c>
      <c r="F12" s="36">
        <f t="shared" si="2"/>
        <v>3</v>
      </c>
      <c r="G12" s="36">
        <f t="shared" si="3"/>
        <v>0</v>
      </c>
      <c r="H12" s="36">
        <f t="shared" si="4"/>
        <v>4</v>
      </c>
      <c r="I12" s="116">
        <f t="shared" si="5"/>
        <v>1</v>
      </c>
      <c r="J12" s="36" t="str">
        <f t="array" ref="J12">INDEX(Sheet1DATA!$1:$1048576,MATCH(SUMMARY!$A12,Sheet1DATA!$A:$A,0),MATCH(SUMMARY!J$1,Sheet1DATA!$1:$1,0))</f>
        <v>√</v>
      </c>
      <c r="K12" s="36" t="str">
        <f t="array" ref="K12">INDEX(Sheet1DATA!$1:$1048576,MATCH(SUMMARY!$A12,Sheet1DATA!$A:$A,0),MATCH(SUMMARY!K$1,Sheet1DATA!$1:$1,0))</f>
        <v>√</v>
      </c>
      <c r="L12" s="36" t="str">
        <f t="array" ref="L12">INDEX(Sheet1DATA!$1:$1048576,MATCH(SUMMARY!$A12,Sheet1DATA!$A:$A,0),MATCH(SUMMARY!L$1,Sheet1DATA!$1:$1,0))</f>
        <v>√</v>
      </c>
      <c r="M12" s="36" t="str">
        <f t="array" ref="M12">INDEX(Sheet1DATA!$1:$1048576,MATCH(SUMMARY!$A12,Sheet1DATA!$A:$A,0),MATCH(SUMMARY!M$1,Sheet1DATA!$1:$1,0))</f>
        <v>Ø</v>
      </c>
      <c r="N12" s="36" t="str">
        <f t="array" ref="N12">INDEX(Sheet1DATA!$1:$1048576,MATCH(SUMMARY!$A12,Sheet1DATA!$A:$A,0),MATCH(SUMMARY!N$1,Sheet1DATA!$1:$1,0))</f>
        <v>Ø</v>
      </c>
      <c r="O12" s="36" t="str">
        <f t="array" ref="O12">INDEX(Sheet1DATA!$1:$1048576,MATCH(SUMMARY!$A12,Sheet1DATA!$A:$A,0),MATCH(SUMMARY!O$1,Sheet1DATA!$1:$1,0))</f>
        <v>Ø</v>
      </c>
      <c r="P12" s="36" t="str">
        <f t="array" ref="P12">INDEX(Sheet1DATA!$1:$1048576,MATCH(SUMMARY!$A12,Sheet1DATA!$A:$A,0),MATCH(SUMMARY!P$1,Sheet1DATA!$1:$1,0))</f>
        <v>Ø</v>
      </c>
      <c r="Q12" s="36" t="str">
        <f t="array" ref="Q12">INDEX(Sheet1DATA!$1:$1048576,MATCH(SUMMARY!$A12,Sheet1DATA!$A:$A,0),MATCH(SUMMARY!Q$1,Sheet1DATA!$1:$1,0))</f>
        <v>-</v>
      </c>
      <c r="R12" s="36" t="str">
        <f t="array" ref="R12">INDEX(Sheet1DATA!$1:$1048576,MATCH(SUMMARY!$A12,Sheet1DATA!$A:$A,0),MATCH(SUMMARY!R$1,Sheet1DATA!$1:$1,0))</f>
        <v>-</v>
      </c>
      <c r="S12" s="36" t="str">
        <f t="array" ref="S12">INDEX(Sheet1DATA!$1:$1048576,MATCH(SUMMARY!$A12,Sheet1DATA!$A:$A,0),MATCH(SUMMARY!S$1,Sheet1DATA!$1:$1,0))</f>
        <v>-</v>
      </c>
      <c r="T12" s="36" t="str">
        <f t="array" ref="T12">INDEX(Sheet1DATA!$1:$1048576,MATCH(SUMMARY!$A12,Sheet1DATA!$A:$A,0),MATCH(SUMMARY!T$1,Sheet1DATA!$1:$1,0))</f>
        <v>-</v>
      </c>
      <c r="U12" s="36" t="str">
        <f t="array" ref="U12">INDEX(Sheet1DATA!$1:$1048576,MATCH(SUMMARY!$A12,Sheet1DATA!$A:$A,0),MATCH(SUMMARY!U$1,Sheet1DATA!$1:$1,0))</f>
        <v>-</v>
      </c>
      <c r="V12" s="36" t="str">
        <f t="array" ref="V12">INDEX(Sheet1DATA!$1:$1048576,MATCH(SUMMARY!$A12,Sheet1DATA!$A:$A,0),MATCH(SUMMARY!V$1,Sheet1DATA!$1:$1,0))</f>
        <v>-</v>
      </c>
      <c r="W12" s="36" t="str">
        <f t="array" ref="W12">INDEX(Sheet1DATA!$1:$1048576,MATCH(SUMMARY!$A12,Sheet1DATA!$A:$A,0),MATCH(SUMMARY!W$1,Sheet1DATA!$1:$1,0))</f>
        <v>-</v>
      </c>
      <c r="X12" s="36" t="str">
        <f t="array" ref="X12">INDEX(Sheet1DATA!$1:$1048576,MATCH(SUMMARY!$A12,Sheet1DATA!$A:$A,0),MATCH(SUMMARY!X$1,Sheet1DATA!$1:$1,0))</f>
        <v>-</v>
      </c>
      <c r="Y12" s="36" t="str">
        <f t="array" ref="Y12">INDEX(Sheet1DATA!$1:$1048576,MATCH(SUMMARY!$A12,Sheet1DATA!$A:$A,0),MATCH(SUMMARY!Y$1,Sheet1DATA!$1:$1,0))</f>
        <v>-</v>
      </c>
      <c r="Z12" s="36" t="str">
        <f t="array" ref="Z12">INDEX(Sheet1DATA!$1:$1048576,MATCH(SUMMARY!$A12,Sheet1DATA!$A:$A,0),MATCH(SUMMARY!Z$1,Sheet1DATA!$1:$1,0))</f>
        <v>-</v>
      </c>
      <c r="AA12" s="36" t="str">
        <f t="array" ref="AA12">INDEX(Sheet1DATA!$1:$1048576,MATCH(SUMMARY!$A12,Sheet1DATA!$A:$A,0),MATCH(SUMMARY!AA$1,Sheet1DATA!$1:$1,0))</f>
        <v>-</v>
      </c>
      <c r="AB12" s="36" t="str">
        <f t="array" ref="AB12">INDEX(Sheet1DATA!$1:$1048576,MATCH(SUMMARY!$A12,Sheet1DATA!$A:$A,0),MATCH(SUMMARY!AB$1,Sheet1DATA!$1:$1,0))</f>
        <v>-</v>
      </c>
      <c r="AC12" s="36" t="str">
        <f t="array" ref="AC12">INDEX(Sheet1DATA!$1:$1048576,MATCH(SUMMARY!$A12,Sheet1DATA!$A:$A,0),MATCH(SUMMARY!AC$1,Sheet1DATA!$1:$1,0))</f>
        <v>-</v>
      </c>
      <c r="AD12" s="36" t="str">
        <f t="array" ref="AD12">INDEX(Sheet1DATA!$1:$1048576,MATCH(SUMMARY!$A12,Sheet1DATA!$A:$A,0),MATCH(SUMMARY!AD$1,Sheet1DATA!$1:$1,0))</f>
        <v>-</v>
      </c>
    </row>
    <row r="13" ht="14.25" customHeight="1">
      <c r="A13" s="114" t="s">
        <v>150</v>
      </c>
      <c r="B13" s="114" t="str">
        <f t="array" ref="B13">INDEX('2020 Candidates'!F:F,MATCH(SUMMARY!A13,'2020 Candidates'!G:G,0))</f>
        <v>Fine Gael</v>
      </c>
      <c r="C13" s="114" t="str">
        <f t="array" ref="C13">INDEX('2020 Candidates'!A:A,MATCH(SUMMARY!A13,'2020 Candidates'!G:G,0))</f>
        <v>Clare (4 seats)</v>
      </c>
      <c r="D13" s="115">
        <f>VLOOKUP(B13,PartyScore!A:D,4,0)</f>
        <v>0.01425972402</v>
      </c>
      <c r="E13" s="16" t="b">
        <f t="shared" si="1"/>
        <v>1</v>
      </c>
      <c r="F13" s="36">
        <f t="shared" si="2"/>
        <v>1</v>
      </c>
      <c r="G13" s="36">
        <f t="shared" si="3"/>
        <v>12</v>
      </c>
      <c r="H13" s="36">
        <f t="shared" si="4"/>
        <v>8</v>
      </c>
      <c r="I13" s="116">
        <f t="shared" si="5"/>
        <v>0.07692307692</v>
      </c>
      <c r="J13" s="36" t="str">
        <f t="array" ref="J13">INDEX(Sheet1DATA!$1:$1048576,MATCH(SUMMARY!$A13,Sheet1DATA!$A:$A,0),MATCH(SUMMARY!J$1,Sheet1DATA!$1:$1,0))</f>
        <v>Ø</v>
      </c>
      <c r="K13" s="36" t="str">
        <f t="array" ref="K13">INDEX(Sheet1DATA!$1:$1048576,MATCH(SUMMARY!$A13,Sheet1DATA!$A:$A,0),MATCH(SUMMARY!K$1,Sheet1DATA!$1:$1,0))</f>
        <v>×</v>
      </c>
      <c r="L13" s="36" t="str">
        <f t="array" ref="L13">INDEX(Sheet1DATA!$1:$1048576,MATCH(SUMMARY!$A13,Sheet1DATA!$A:$A,0),MATCH(SUMMARY!L$1,Sheet1DATA!$1:$1,0))</f>
        <v>×</v>
      </c>
      <c r="M13" s="36" t="str">
        <f t="array" ref="M13">INDEX(Sheet1DATA!$1:$1048576,MATCH(SUMMARY!$A13,Sheet1DATA!$A:$A,0),MATCH(SUMMARY!M$1,Sheet1DATA!$1:$1,0))</f>
        <v>Ø</v>
      </c>
      <c r="N13" s="36" t="str">
        <f t="array" ref="N13">INDEX(Sheet1DATA!$1:$1048576,MATCH(SUMMARY!$A13,Sheet1DATA!$A:$A,0),MATCH(SUMMARY!N$1,Sheet1DATA!$1:$1,0))</f>
        <v>Ø</v>
      </c>
      <c r="O13" s="36" t="str">
        <f t="array" ref="O13">INDEX(Sheet1DATA!$1:$1048576,MATCH(SUMMARY!$A13,Sheet1DATA!$A:$A,0),MATCH(SUMMARY!O$1,Sheet1DATA!$1:$1,0))</f>
        <v>Ø</v>
      </c>
      <c r="P13" s="36" t="str">
        <f t="array" ref="P13">INDEX(Sheet1DATA!$1:$1048576,MATCH(SUMMARY!$A13,Sheet1DATA!$A:$A,0),MATCH(SUMMARY!P$1,Sheet1DATA!$1:$1,0))</f>
        <v>Ø</v>
      </c>
      <c r="Q13" s="36" t="str">
        <f t="array" ref="Q13">INDEX(Sheet1DATA!$1:$1048576,MATCH(SUMMARY!$A13,Sheet1DATA!$A:$A,0),MATCH(SUMMARY!Q$1,Sheet1DATA!$1:$1,0))</f>
        <v>Ø</v>
      </c>
      <c r="R13" s="36" t="str">
        <f t="array" ref="R13">INDEX(Sheet1DATA!$1:$1048576,MATCH(SUMMARY!$A13,Sheet1DATA!$A:$A,0),MATCH(SUMMARY!R$1,Sheet1DATA!$1:$1,0))</f>
        <v>×</v>
      </c>
      <c r="S13" s="36" t="str">
        <f t="array" ref="S13">INDEX(Sheet1DATA!$1:$1048576,MATCH(SUMMARY!$A13,Sheet1DATA!$A:$A,0),MATCH(SUMMARY!S$1,Sheet1DATA!$1:$1,0))</f>
        <v>×</v>
      </c>
      <c r="T13" s="36" t="str">
        <f t="array" ref="T13">INDEX(Sheet1DATA!$1:$1048576,MATCH(SUMMARY!$A13,Sheet1DATA!$A:$A,0),MATCH(SUMMARY!T$1,Sheet1DATA!$1:$1,0))</f>
        <v>×</v>
      </c>
      <c r="U13" s="36" t="str">
        <f t="array" ref="U13">INDEX(Sheet1DATA!$1:$1048576,MATCH(SUMMARY!$A13,Sheet1DATA!$A:$A,0),MATCH(SUMMARY!U$1,Sheet1DATA!$1:$1,0))</f>
        <v>×</v>
      </c>
      <c r="V13" s="36" t="str">
        <f t="array" ref="V13">INDEX(Sheet1DATA!$1:$1048576,MATCH(SUMMARY!$A13,Sheet1DATA!$A:$A,0),MATCH(SUMMARY!V$1,Sheet1DATA!$1:$1,0))</f>
        <v>×</v>
      </c>
      <c r="W13" s="36" t="str">
        <f t="array" ref="W13">INDEX(Sheet1DATA!$1:$1048576,MATCH(SUMMARY!$A13,Sheet1DATA!$A:$A,0),MATCH(SUMMARY!W$1,Sheet1DATA!$1:$1,0))</f>
        <v>×</v>
      </c>
      <c r="X13" s="36" t="str">
        <f t="array" ref="X13">INDEX(Sheet1DATA!$1:$1048576,MATCH(SUMMARY!$A13,Sheet1DATA!$A:$A,0),MATCH(SUMMARY!X$1,Sheet1DATA!$1:$1,0))</f>
        <v>Ø</v>
      </c>
      <c r="Y13" s="36" t="str">
        <f t="array" ref="Y13">INDEX(Sheet1DATA!$1:$1048576,MATCH(SUMMARY!$A13,Sheet1DATA!$A:$A,0),MATCH(SUMMARY!Y$1,Sheet1DATA!$1:$1,0))</f>
        <v>Ø</v>
      </c>
      <c r="Z13" s="36" t="str">
        <f t="array" ref="Z13">INDEX(Sheet1DATA!$1:$1048576,MATCH(SUMMARY!$A13,Sheet1DATA!$A:$A,0),MATCH(SUMMARY!Z$1,Sheet1DATA!$1:$1,0))</f>
        <v>×</v>
      </c>
      <c r="AA13" s="36" t="str">
        <f t="array" ref="AA13">INDEX(Sheet1DATA!$1:$1048576,MATCH(SUMMARY!$A13,Sheet1DATA!$A:$A,0),MATCH(SUMMARY!AA$1,Sheet1DATA!$1:$1,0))</f>
        <v>×</v>
      </c>
      <c r="AB13" s="36" t="str">
        <f t="array" ref="AB13">INDEX(Sheet1DATA!$1:$1048576,MATCH(SUMMARY!$A13,Sheet1DATA!$A:$A,0),MATCH(SUMMARY!AB$1,Sheet1DATA!$1:$1,0))</f>
        <v>×</v>
      </c>
      <c r="AC13" s="36" t="str">
        <f t="array" ref="AC13">INDEX(Sheet1DATA!$1:$1048576,MATCH(SUMMARY!$A13,Sheet1DATA!$A:$A,0),MATCH(SUMMARY!AC$1,Sheet1DATA!$1:$1,0))</f>
        <v>×</v>
      </c>
      <c r="AD13" s="36" t="str">
        <f t="array" ref="AD13">INDEX(Sheet1DATA!$1:$1048576,MATCH(SUMMARY!$A13,Sheet1DATA!$A:$A,0),MATCH(SUMMARY!AD$1,Sheet1DATA!$1:$1,0))</f>
        <v>√</v>
      </c>
    </row>
    <row r="14" ht="14.25" hidden="1" customHeight="1">
      <c r="A14" s="114" t="s">
        <v>87</v>
      </c>
      <c r="B14" s="114" t="str">
        <f t="array" ref="B14">INDEX('2020 Candidates'!F:F,MATCH(SUMMARY!A14,'2020 Candidates'!G:G,0))</f>
        <v>People Before Profit</v>
      </c>
      <c r="C14" s="114" t="str">
        <f t="array" ref="C14">INDEX('2020 Candidates'!A:A,MATCH(SUMMARY!A14,'2020 Candidates'!G:G,0))</f>
        <v>Wexford</v>
      </c>
      <c r="D14" s="115">
        <f>VLOOKUP(B14,PartyScore!A:D,4,0)</f>
        <v>0.1875</v>
      </c>
      <c r="E14" s="16" t="b">
        <f t="shared" si="1"/>
        <v>0</v>
      </c>
      <c r="F14" s="36">
        <f t="shared" si="2"/>
        <v>0</v>
      </c>
      <c r="G14" s="36">
        <f t="shared" si="3"/>
        <v>0</v>
      </c>
      <c r="H14" s="36">
        <f t="shared" si="4"/>
        <v>0</v>
      </c>
      <c r="I14" s="116" t="str">
        <f t="shared" si="5"/>
        <v>-</v>
      </c>
      <c r="J14" s="36" t="str">
        <f t="array" ref="J14">INDEX(Sheet1DATA!$1:$1048576,MATCH(SUMMARY!$A14,Sheet1DATA!$A:$A,0),MATCH(SUMMARY!J$1,Sheet1DATA!$1:$1,0))</f>
        <v>-</v>
      </c>
      <c r="K14" s="36" t="str">
        <f t="array" ref="K14">INDEX(Sheet1DATA!$1:$1048576,MATCH(SUMMARY!$A14,Sheet1DATA!$A:$A,0),MATCH(SUMMARY!K$1,Sheet1DATA!$1:$1,0))</f>
        <v>-</v>
      </c>
      <c r="L14" s="36" t="str">
        <f t="array" ref="L14">INDEX(Sheet1DATA!$1:$1048576,MATCH(SUMMARY!$A14,Sheet1DATA!$A:$A,0),MATCH(SUMMARY!L$1,Sheet1DATA!$1:$1,0))</f>
        <v>-</v>
      </c>
      <c r="M14" s="36" t="str">
        <f t="array" ref="M14">INDEX(Sheet1DATA!$1:$1048576,MATCH(SUMMARY!$A14,Sheet1DATA!$A:$A,0),MATCH(SUMMARY!M$1,Sheet1DATA!$1:$1,0))</f>
        <v>-</v>
      </c>
      <c r="N14" s="36" t="str">
        <f t="array" ref="N14">INDEX(Sheet1DATA!$1:$1048576,MATCH(SUMMARY!$A14,Sheet1DATA!$A:$A,0),MATCH(SUMMARY!N$1,Sheet1DATA!$1:$1,0))</f>
        <v>-</v>
      </c>
      <c r="O14" s="36" t="str">
        <f t="array" ref="O14">INDEX(Sheet1DATA!$1:$1048576,MATCH(SUMMARY!$A14,Sheet1DATA!$A:$A,0),MATCH(SUMMARY!O$1,Sheet1DATA!$1:$1,0))</f>
        <v>-</v>
      </c>
      <c r="P14" s="36" t="str">
        <f t="array" ref="P14">INDEX(Sheet1DATA!$1:$1048576,MATCH(SUMMARY!$A14,Sheet1DATA!$A:$A,0),MATCH(SUMMARY!P$1,Sheet1DATA!$1:$1,0))</f>
        <v>-</v>
      </c>
      <c r="Q14" s="36" t="str">
        <f t="array" ref="Q14">INDEX(Sheet1DATA!$1:$1048576,MATCH(SUMMARY!$A14,Sheet1DATA!$A:$A,0),MATCH(SUMMARY!Q$1,Sheet1DATA!$1:$1,0))</f>
        <v>-</v>
      </c>
      <c r="R14" s="36" t="str">
        <f t="array" ref="R14">INDEX(Sheet1DATA!$1:$1048576,MATCH(SUMMARY!$A14,Sheet1DATA!$A:$A,0),MATCH(SUMMARY!R$1,Sheet1DATA!$1:$1,0))</f>
        <v>-</v>
      </c>
      <c r="S14" s="36" t="str">
        <f t="array" ref="S14">INDEX(Sheet1DATA!$1:$1048576,MATCH(SUMMARY!$A14,Sheet1DATA!$A:$A,0),MATCH(SUMMARY!S$1,Sheet1DATA!$1:$1,0))</f>
        <v>-</v>
      </c>
      <c r="T14" s="36" t="str">
        <f t="array" ref="T14">INDEX(Sheet1DATA!$1:$1048576,MATCH(SUMMARY!$A14,Sheet1DATA!$A:$A,0),MATCH(SUMMARY!T$1,Sheet1DATA!$1:$1,0))</f>
        <v>-</v>
      </c>
      <c r="U14" s="36" t="str">
        <f t="array" ref="U14">INDEX(Sheet1DATA!$1:$1048576,MATCH(SUMMARY!$A14,Sheet1DATA!$A:$A,0),MATCH(SUMMARY!U$1,Sheet1DATA!$1:$1,0))</f>
        <v>-</v>
      </c>
      <c r="V14" s="36" t="str">
        <f t="array" ref="V14">INDEX(Sheet1DATA!$1:$1048576,MATCH(SUMMARY!$A14,Sheet1DATA!$A:$A,0),MATCH(SUMMARY!V$1,Sheet1DATA!$1:$1,0))</f>
        <v>-</v>
      </c>
      <c r="W14" s="36" t="str">
        <f t="array" ref="W14">INDEX(Sheet1DATA!$1:$1048576,MATCH(SUMMARY!$A14,Sheet1DATA!$A:$A,0),MATCH(SUMMARY!W$1,Sheet1DATA!$1:$1,0))</f>
        <v>-</v>
      </c>
      <c r="X14" s="36" t="str">
        <f t="array" ref="X14">INDEX(Sheet1DATA!$1:$1048576,MATCH(SUMMARY!$A14,Sheet1DATA!$A:$A,0),MATCH(SUMMARY!X$1,Sheet1DATA!$1:$1,0))</f>
        <v>-</v>
      </c>
      <c r="Y14" s="36" t="str">
        <f t="array" ref="Y14">INDEX(Sheet1DATA!$1:$1048576,MATCH(SUMMARY!$A14,Sheet1DATA!$A:$A,0),MATCH(SUMMARY!Y$1,Sheet1DATA!$1:$1,0))</f>
        <v>-</v>
      </c>
      <c r="Z14" s="36" t="str">
        <f t="array" ref="Z14">INDEX(Sheet1DATA!$1:$1048576,MATCH(SUMMARY!$A14,Sheet1DATA!$A:$A,0),MATCH(SUMMARY!Z$1,Sheet1DATA!$1:$1,0))</f>
        <v>-</v>
      </c>
      <c r="AA14" s="36" t="str">
        <f t="array" ref="AA14">INDEX(Sheet1DATA!$1:$1048576,MATCH(SUMMARY!$A14,Sheet1DATA!$A:$A,0),MATCH(SUMMARY!AA$1,Sheet1DATA!$1:$1,0))</f>
        <v>-</v>
      </c>
      <c r="AB14" s="36" t="str">
        <f t="array" ref="AB14">INDEX(Sheet1DATA!$1:$1048576,MATCH(SUMMARY!$A14,Sheet1DATA!$A:$A,0),MATCH(SUMMARY!AB$1,Sheet1DATA!$1:$1,0))</f>
        <v>-</v>
      </c>
      <c r="AC14" s="36" t="str">
        <f t="array" ref="AC14">INDEX(Sheet1DATA!$1:$1048576,MATCH(SUMMARY!$A14,Sheet1DATA!$A:$A,0),MATCH(SUMMARY!AC$1,Sheet1DATA!$1:$1,0))</f>
        <v>-</v>
      </c>
      <c r="AD14" s="36" t="str">
        <f t="array" ref="AD14">INDEX(Sheet1DATA!$1:$1048576,MATCH(SUMMARY!$A14,Sheet1DATA!$A:$A,0),MATCH(SUMMARY!AD$1,Sheet1DATA!$1:$1,0))</f>
        <v>-</v>
      </c>
    </row>
    <row r="15" ht="14.25" hidden="1" customHeight="1">
      <c r="A15" s="114" t="s">
        <v>101</v>
      </c>
      <c r="B15" s="114" t="str">
        <f t="array" ref="B15">INDEX('2020 Candidates'!F:F,MATCH(SUMMARY!A15,'2020 Candidates'!G:G,0))</f>
        <v>People Before Profit</v>
      </c>
      <c r="C15" s="114" t="str">
        <f t="array" ref="C15">INDEX('2020 Candidates'!A:A,MATCH(SUMMARY!A15,'2020 Candidates'!G:G,0))</f>
        <v>Donegal (5 seats)</v>
      </c>
      <c r="D15" s="115">
        <f>VLOOKUP(B15,PartyScore!A:D,4,0)</f>
        <v>0.1875</v>
      </c>
      <c r="E15" s="16" t="b">
        <f t="shared" si="1"/>
        <v>0</v>
      </c>
      <c r="F15" s="36">
        <f t="shared" si="2"/>
        <v>0</v>
      </c>
      <c r="G15" s="36">
        <f t="shared" si="3"/>
        <v>0</v>
      </c>
      <c r="H15" s="36">
        <f t="shared" si="4"/>
        <v>0</v>
      </c>
      <c r="I15" s="116" t="str">
        <f t="shared" si="5"/>
        <v>-</v>
      </c>
      <c r="J15" s="36" t="str">
        <f t="array" ref="J15">INDEX(Sheet1DATA!$1:$1048576,MATCH(SUMMARY!$A15,Sheet1DATA!$A:$A,0),MATCH(SUMMARY!J$1,Sheet1DATA!$1:$1,0))</f>
        <v>-</v>
      </c>
      <c r="K15" s="36" t="str">
        <f t="array" ref="K15">INDEX(Sheet1DATA!$1:$1048576,MATCH(SUMMARY!$A15,Sheet1DATA!$A:$A,0),MATCH(SUMMARY!K$1,Sheet1DATA!$1:$1,0))</f>
        <v>-</v>
      </c>
      <c r="L15" s="36" t="str">
        <f t="array" ref="L15">INDEX(Sheet1DATA!$1:$1048576,MATCH(SUMMARY!$A15,Sheet1DATA!$A:$A,0),MATCH(SUMMARY!L$1,Sheet1DATA!$1:$1,0))</f>
        <v>-</v>
      </c>
      <c r="M15" s="36" t="str">
        <f t="array" ref="M15">INDEX(Sheet1DATA!$1:$1048576,MATCH(SUMMARY!$A15,Sheet1DATA!$A:$A,0),MATCH(SUMMARY!M$1,Sheet1DATA!$1:$1,0))</f>
        <v>-</v>
      </c>
      <c r="N15" s="36" t="str">
        <f t="array" ref="N15">INDEX(Sheet1DATA!$1:$1048576,MATCH(SUMMARY!$A15,Sheet1DATA!$A:$A,0),MATCH(SUMMARY!N$1,Sheet1DATA!$1:$1,0))</f>
        <v>-</v>
      </c>
      <c r="O15" s="36" t="str">
        <f t="array" ref="O15">INDEX(Sheet1DATA!$1:$1048576,MATCH(SUMMARY!$A15,Sheet1DATA!$A:$A,0),MATCH(SUMMARY!O$1,Sheet1DATA!$1:$1,0))</f>
        <v>-</v>
      </c>
      <c r="P15" s="36" t="str">
        <f t="array" ref="P15">INDEX(Sheet1DATA!$1:$1048576,MATCH(SUMMARY!$A15,Sheet1DATA!$A:$A,0),MATCH(SUMMARY!P$1,Sheet1DATA!$1:$1,0))</f>
        <v>-</v>
      </c>
      <c r="Q15" s="36" t="str">
        <f t="array" ref="Q15">INDEX(Sheet1DATA!$1:$1048576,MATCH(SUMMARY!$A15,Sheet1DATA!$A:$A,0),MATCH(SUMMARY!Q$1,Sheet1DATA!$1:$1,0))</f>
        <v>-</v>
      </c>
      <c r="R15" s="36" t="str">
        <f t="array" ref="R15">INDEX(Sheet1DATA!$1:$1048576,MATCH(SUMMARY!$A15,Sheet1DATA!$A:$A,0),MATCH(SUMMARY!R$1,Sheet1DATA!$1:$1,0))</f>
        <v>-</v>
      </c>
      <c r="S15" s="36" t="str">
        <f t="array" ref="S15">INDEX(Sheet1DATA!$1:$1048576,MATCH(SUMMARY!$A15,Sheet1DATA!$A:$A,0),MATCH(SUMMARY!S$1,Sheet1DATA!$1:$1,0))</f>
        <v>-</v>
      </c>
      <c r="T15" s="36" t="str">
        <f t="array" ref="T15">INDEX(Sheet1DATA!$1:$1048576,MATCH(SUMMARY!$A15,Sheet1DATA!$A:$A,0),MATCH(SUMMARY!T$1,Sheet1DATA!$1:$1,0))</f>
        <v>-</v>
      </c>
      <c r="U15" s="36" t="str">
        <f t="array" ref="U15">INDEX(Sheet1DATA!$1:$1048576,MATCH(SUMMARY!$A15,Sheet1DATA!$A:$A,0),MATCH(SUMMARY!U$1,Sheet1DATA!$1:$1,0))</f>
        <v>-</v>
      </c>
      <c r="V15" s="36" t="str">
        <f t="array" ref="V15">INDEX(Sheet1DATA!$1:$1048576,MATCH(SUMMARY!$A15,Sheet1DATA!$A:$A,0),MATCH(SUMMARY!V$1,Sheet1DATA!$1:$1,0))</f>
        <v>-</v>
      </c>
      <c r="W15" s="36" t="str">
        <f t="array" ref="W15">INDEX(Sheet1DATA!$1:$1048576,MATCH(SUMMARY!$A15,Sheet1DATA!$A:$A,0),MATCH(SUMMARY!W$1,Sheet1DATA!$1:$1,0))</f>
        <v>-</v>
      </c>
      <c r="X15" s="36" t="str">
        <f t="array" ref="X15">INDEX(Sheet1DATA!$1:$1048576,MATCH(SUMMARY!$A15,Sheet1DATA!$A:$A,0),MATCH(SUMMARY!X$1,Sheet1DATA!$1:$1,0))</f>
        <v>-</v>
      </c>
      <c r="Y15" s="36" t="str">
        <f t="array" ref="Y15">INDEX(Sheet1DATA!$1:$1048576,MATCH(SUMMARY!$A15,Sheet1DATA!$A:$A,0),MATCH(SUMMARY!Y$1,Sheet1DATA!$1:$1,0))</f>
        <v>-</v>
      </c>
      <c r="Z15" s="36" t="str">
        <f t="array" ref="Z15">INDEX(Sheet1DATA!$1:$1048576,MATCH(SUMMARY!$A15,Sheet1DATA!$A:$A,0),MATCH(SUMMARY!Z$1,Sheet1DATA!$1:$1,0))</f>
        <v>-</v>
      </c>
      <c r="AA15" s="36" t="str">
        <f t="array" ref="AA15">INDEX(Sheet1DATA!$1:$1048576,MATCH(SUMMARY!$A15,Sheet1DATA!$A:$A,0),MATCH(SUMMARY!AA$1,Sheet1DATA!$1:$1,0))</f>
        <v>-</v>
      </c>
      <c r="AB15" s="36" t="str">
        <f t="array" ref="AB15">INDEX(Sheet1DATA!$1:$1048576,MATCH(SUMMARY!$A15,Sheet1DATA!$A:$A,0),MATCH(SUMMARY!AB$1,Sheet1DATA!$1:$1,0))</f>
        <v>-</v>
      </c>
      <c r="AC15" s="36" t="str">
        <f t="array" ref="AC15">INDEX(Sheet1DATA!$1:$1048576,MATCH(SUMMARY!$A15,Sheet1DATA!$A:$A,0),MATCH(SUMMARY!AC$1,Sheet1DATA!$1:$1,0))</f>
        <v>-</v>
      </c>
      <c r="AD15" s="36" t="str">
        <f t="array" ref="AD15">INDEX(Sheet1DATA!$1:$1048576,MATCH(SUMMARY!$A15,Sheet1DATA!$A:$A,0),MATCH(SUMMARY!AD$1,Sheet1DATA!$1:$1,0))</f>
        <v>-</v>
      </c>
    </row>
    <row r="16" ht="14.25" hidden="1" customHeight="1">
      <c r="A16" s="114" t="s">
        <v>106</v>
      </c>
      <c r="B16" s="114" t="str">
        <f t="array" ref="B16">INDEX('2020 Candidates'!F:F,MATCH(SUMMARY!A16,'2020 Candidates'!G:G,0))</f>
        <v>Fianna Fail</v>
      </c>
      <c r="C16" s="114" t="str">
        <f t="array" ref="C16">INDEX('2020 Candidates'!A:A,MATCH(SUMMARY!A16,'2020 Candidates'!G:G,0))</f>
        <v>Dublin Rathdown (3 seats)</v>
      </c>
      <c r="D16" s="115">
        <f>VLOOKUP(B16,PartyScore!A:D,4,0)</f>
        <v>0.3502904352</v>
      </c>
      <c r="E16" s="16" t="b">
        <f t="shared" si="1"/>
        <v>0</v>
      </c>
      <c r="F16" s="36">
        <f t="shared" si="2"/>
        <v>0</v>
      </c>
      <c r="G16" s="36">
        <f t="shared" si="3"/>
        <v>0</v>
      </c>
      <c r="H16" s="36">
        <f t="shared" si="4"/>
        <v>0</v>
      </c>
      <c r="I16" s="116" t="str">
        <f t="shared" si="5"/>
        <v>-</v>
      </c>
      <c r="J16" s="36" t="str">
        <f t="array" ref="J16">INDEX(Sheet1DATA!$1:$1048576,MATCH(SUMMARY!$A16,Sheet1DATA!$A:$A,0),MATCH(SUMMARY!J$1,Sheet1DATA!$1:$1,0))</f>
        <v>-</v>
      </c>
      <c r="K16" s="36" t="str">
        <f t="array" ref="K16">INDEX(Sheet1DATA!$1:$1048576,MATCH(SUMMARY!$A16,Sheet1DATA!$A:$A,0),MATCH(SUMMARY!K$1,Sheet1DATA!$1:$1,0))</f>
        <v>-</v>
      </c>
      <c r="L16" s="36" t="str">
        <f t="array" ref="L16">INDEX(Sheet1DATA!$1:$1048576,MATCH(SUMMARY!$A16,Sheet1DATA!$A:$A,0),MATCH(SUMMARY!L$1,Sheet1DATA!$1:$1,0))</f>
        <v>-</v>
      </c>
      <c r="M16" s="36" t="str">
        <f t="array" ref="M16">INDEX(Sheet1DATA!$1:$1048576,MATCH(SUMMARY!$A16,Sheet1DATA!$A:$A,0),MATCH(SUMMARY!M$1,Sheet1DATA!$1:$1,0))</f>
        <v>-</v>
      </c>
      <c r="N16" s="36" t="str">
        <f t="array" ref="N16">INDEX(Sheet1DATA!$1:$1048576,MATCH(SUMMARY!$A16,Sheet1DATA!$A:$A,0),MATCH(SUMMARY!N$1,Sheet1DATA!$1:$1,0))</f>
        <v>-</v>
      </c>
      <c r="O16" s="36" t="str">
        <f t="array" ref="O16">INDEX(Sheet1DATA!$1:$1048576,MATCH(SUMMARY!$A16,Sheet1DATA!$A:$A,0),MATCH(SUMMARY!O$1,Sheet1DATA!$1:$1,0))</f>
        <v>-</v>
      </c>
      <c r="P16" s="36" t="str">
        <f t="array" ref="P16">INDEX(Sheet1DATA!$1:$1048576,MATCH(SUMMARY!$A16,Sheet1DATA!$A:$A,0),MATCH(SUMMARY!P$1,Sheet1DATA!$1:$1,0))</f>
        <v>-</v>
      </c>
      <c r="Q16" s="36" t="str">
        <f t="array" ref="Q16">INDEX(Sheet1DATA!$1:$1048576,MATCH(SUMMARY!$A16,Sheet1DATA!$A:$A,0),MATCH(SUMMARY!Q$1,Sheet1DATA!$1:$1,0))</f>
        <v>-</v>
      </c>
      <c r="R16" s="36" t="str">
        <f t="array" ref="R16">INDEX(Sheet1DATA!$1:$1048576,MATCH(SUMMARY!$A16,Sheet1DATA!$A:$A,0),MATCH(SUMMARY!R$1,Sheet1DATA!$1:$1,0))</f>
        <v>-</v>
      </c>
      <c r="S16" s="36" t="str">
        <f t="array" ref="S16">INDEX(Sheet1DATA!$1:$1048576,MATCH(SUMMARY!$A16,Sheet1DATA!$A:$A,0),MATCH(SUMMARY!S$1,Sheet1DATA!$1:$1,0))</f>
        <v>-</v>
      </c>
      <c r="T16" s="36" t="str">
        <f t="array" ref="T16">INDEX(Sheet1DATA!$1:$1048576,MATCH(SUMMARY!$A16,Sheet1DATA!$A:$A,0),MATCH(SUMMARY!T$1,Sheet1DATA!$1:$1,0))</f>
        <v>-</v>
      </c>
      <c r="U16" s="36" t="str">
        <f t="array" ref="U16">INDEX(Sheet1DATA!$1:$1048576,MATCH(SUMMARY!$A16,Sheet1DATA!$A:$A,0),MATCH(SUMMARY!U$1,Sheet1DATA!$1:$1,0))</f>
        <v>-</v>
      </c>
      <c r="V16" s="36" t="str">
        <f t="array" ref="V16">INDEX(Sheet1DATA!$1:$1048576,MATCH(SUMMARY!$A16,Sheet1DATA!$A:$A,0),MATCH(SUMMARY!V$1,Sheet1DATA!$1:$1,0))</f>
        <v>-</v>
      </c>
      <c r="W16" s="36" t="str">
        <f t="array" ref="W16">INDEX(Sheet1DATA!$1:$1048576,MATCH(SUMMARY!$A16,Sheet1DATA!$A:$A,0),MATCH(SUMMARY!W$1,Sheet1DATA!$1:$1,0))</f>
        <v>-</v>
      </c>
      <c r="X16" s="36" t="str">
        <f t="array" ref="X16">INDEX(Sheet1DATA!$1:$1048576,MATCH(SUMMARY!$A16,Sheet1DATA!$A:$A,0),MATCH(SUMMARY!X$1,Sheet1DATA!$1:$1,0))</f>
        <v>-</v>
      </c>
      <c r="Y16" s="36" t="str">
        <f t="array" ref="Y16">INDEX(Sheet1DATA!$1:$1048576,MATCH(SUMMARY!$A16,Sheet1DATA!$A:$A,0),MATCH(SUMMARY!Y$1,Sheet1DATA!$1:$1,0))</f>
        <v>-</v>
      </c>
      <c r="Z16" s="36" t="str">
        <f t="array" ref="Z16">INDEX(Sheet1DATA!$1:$1048576,MATCH(SUMMARY!$A16,Sheet1DATA!$A:$A,0),MATCH(SUMMARY!Z$1,Sheet1DATA!$1:$1,0))</f>
        <v>-</v>
      </c>
      <c r="AA16" s="36" t="str">
        <f t="array" ref="AA16">INDEX(Sheet1DATA!$1:$1048576,MATCH(SUMMARY!$A16,Sheet1DATA!$A:$A,0),MATCH(SUMMARY!AA$1,Sheet1DATA!$1:$1,0))</f>
        <v>-</v>
      </c>
      <c r="AB16" s="36" t="str">
        <f t="array" ref="AB16">INDEX(Sheet1DATA!$1:$1048576,MATCH(SUMMARY!$A16,Sheet1DATA!$A:$A,0),MATCH(SUMMARY!AB$1,Sheet1DATA!$1:$1,0))</f>
        <v>-</v>
      </c>
      <c r="AC16" s="36" t="str">
        <f t="array" ref="AC16">INDEX(Sheet1DATA!$1:$1048576,MATCH(SUMMARY!$A16,Sheet1DATA!$A:$A,0),MATCH(SUMMARY!AC$1,Sheet1DATA!$1:$1,0))</f>
        <v>-</v>
      </c>
      <c r="AD16" s="36" t="str">
        <f t="array" ref="AD16">INDEX(Sheet1DATA!$1:$1048576,MATCH(SUMMARY!$A16,Sheet1DATA!$A:$A,0),MATCH(SUMMARY!AD$1,Sheet1DATA!$1:$1,0))</f>
        <v>-</v>
      </c>
    </row>
    <row r="17" ht="14.25" hidden="1" customHeight="1">
      <c r="A17" s="114" t="s">
        <v>120</v>
      </c>
      <c r="B17" s="114" t="str">
        <f t="array" ref="B17">INDEX('2020 Candidates'!F:F,MATCH(SUMMARY!A17,'2020 Candidates'!G:G,0))</f>
        <v>People Before Profit</v>
      </c>
      <c r="C17" s="114" t="str">
        <f t="array" ref="C17">INDEX('2020 Candidates'!A:A,MATCH(SUMMARY!A17,'2020 Candidates'!G:G,0))</f>
        <v>Dublin Central (4 seats)</v>
      </c>
      <c r="D17" s="115">
        <f>VLOOKUP(B17,PartyScore!A:D,4,0)</f>
        <v>0.1875</v>
      </c>
      <c r="E17" s="16" t="b">
        <f t="shared" si="1"/>
        <v>0</v>
      </c>
      <c r="F17" s="36">
        <f t="shared" si="2"/>
        <v>0</v>
      </c>
      <c r="G17" s="36">
        <f t="shared" si="3"/>
        <v>0</v>
      </c>
      <c r="H17" s="36">
        <f t="shared" si="4"/>
        <v>0</v>
      </c>
      <c r="I17" s="116" t="str">
        <f t="shared" si="5"/>
        <v>-</v>
      </c>
      <c r="J17" s="36" t="str">
        <f t="array" ref="J17">INDEX(Sheet1DATA!$1:$1048576,MATCH(SUMMARY!$A17,Sheet1DATA!$A:$A,0),MATCH(SUMMARY!J$1,Sheet1DATA!$1:$1,0))</f>
        <v>-</v>
      </c>
      <c r="K17" s="36" t="str">
        <f t="array" ref="K17">INDEX(Sheet1DATA!$1:$1048576,MATCH(SUMMARY!$A17,Sheet1DATA!$A:$A,0),MATCH(SUMMARY!K$1,Sheet1DATA!$1:$1,0))</f>
        <v>-</v>
      </c>
      <c r="L17" s="36" t="str">
        <f t="array" ref="L17">INDEX(Sheet1DATA!$1:$1048576,MATCH(SUMMARY!$A17,Sheet1DATA!$A:$A,0),MATCH(SUMMARY!L$1,Sheet1DATA!$1:$1,0))</f>
        <v>-</v>
      </c>
      <c r="M17" s="36" t="str">
        <f t="array" ref="M17">INDEX(Sheet1DATA!$1:$1048576,MATCH(SUMMARY!$A17,Sheet1DATA!$A:$A,0),MATCH(SUMMARY!M$1,Sheet1DATA!$1:$1,0))</f>
        <v>-</v>
      </c>
      <c r="N17" s="36" t="str">
        <f t="array" ref="N17">INDEX(Sheet1DATA!$1:$1048576,MATCH(SUMMARY!$A17,Sheet1DATA!$A:$A,0),MATCH(SUMMARY!N$1,Sheet1DATA!$1:$1,0))</f>
        <v>-</v>
      </c>
      <c r="O17" s="36" t="str">
        <f t="array" ref="O17">INDEX(Sheet1DATA!$1:$1048576,MATCH(SUMMARY!$A17,Sheet1DATA!$A:$A,0),MATCH(SUMMARY!O$1,Sheet1DATA!$1:$1,0))</f>
        <v>-</v>
      </c>
      <c r="P17" s="36" t="str">
        <f t="array" ref="P17">INDEX(Sheet1DATA!$1:$1048576,MATCH(SUMMARY!$A17,Sheet1DATA!$A:$A,0),MATCH(SUMMARY!P$1,Sheet1DATA!$1:$1,0))</f>
        <v>-</v>
      </c>
      <c r="Q17" s="36" t="str">
        <f t="array" ref="Q17">INDEX(Sheet1DATA!$1:$1048576,MATCH(SUMMARY!$A17,Sheet1DATA!$A:$A,0),MATCH(SUMMARY!Q$1,Sheet1DATA!$1:$1,0))</f>
        <v>-</v>
      </c>
      <c r="R17" s="36" t="str">
        <f t="array" ref="R17">INDEX(Sheet1DATA!$1:$1048576,MATCH(SUMMARY!$A17,Sheet1DATA!$A:$A,0),MATCH(SUMMARY!R$1,Sheet1DATA!$1:$1,0))</f>
        <v>-</v>
      </c>
      <c r="S17" s="36" t="str">
        <f t="array" ref="S17">INDEX(Sheet1DATA!$1:$1048576,MATCH(SUMMARY!$A17,Sheet1DATA!$A:$A,0),MATCH(SUMMARY!S$1,Sheet1DATA!$1:$1,0))</f>
        <v>-</v>
      </c>
      <c r="T17" s="36" t="str">
        <f t="array" ref="T17">INDEX(Sheet1DATA!$1:$1048576,MATCH(SUMMARY!$A17,Sheet1DATA!$A:$A,0),MATCH(SUMMARY!T$1,Sheet1DATA!$1:$1,0))</f>
        <v>-</v>
      </c>
      <c r="U17" s="36" t="str">
        <f t="array" ref="U17">INDEX(Sheet1DATA!$1:$1048576,MATCH(SUMMARY!$A17,Sheet1DATA!$A:$A,0),MATCH(SUMMARY!U$1,Sheet1DATA!$1:$1,0))</f>
        <v>-</v>
      </c>
      <c r="V17" s="36" t="str">
        <f t="array" ref="V17">INDEX(Sheet1DATA!$1:$1048576,MATCH(SUMMARY!$A17,Sheet1DATA!$A:$A,0),MATCH(SUMMARY!V$1,Sheet1DATA!$1:$1,0))</f>
        <v>-</v>
      </c>
      <c r="W17" s="36" t="str">
        <f t="array" ref="W17">INDEX(Sheet1DATA!$1:$1048576,MATCH(SUMMARY!$A17,Sheet1DATA!$A:$A,0),MATCH(SUMMARY!W$1,Sheet1DATA!$1:$1,0))</f>
        <v>-</v>
      </c>
      <c r="X17" s="36" t="str">
        <f t="array" ref="X17">INDEX(Sheet1DATA!$1:$1048576,MATCH(SUMMARY!$A17,Sheet1DATA!$A:$A,0),MATCH(SUMMARY!X$1,Sheet1DATA!$1:$1,0))</f>
        <v>-</v>
      </c>
      <c r="Y17" s="36" t="str">
        <f t="array" ref="Y17">INDEX(Sheet1DATA!$1:$1048576,MATCH(SUMMARY!$A17,Sheet1DATA!$A:$A,0),MATCH(SUMMARY!Y$1,Sheet1DATA!$1:$1,0))</f>
        <v>-</v>
      </c>
      <c r="Z17" s="36" t="str">
        <f t="array" ref="Z17">INDEX(Sheet1DATA!$1:$1048576,MATCH(SUMMARY!$A17,Sheet1DATA!$A:$A,0),MATCH(SUMMARY!Z$1,Sheet1DATA!$1:$1,0))</f>
        <v>-</v>
      </c>
      <c r="AA17" s="36" t="str">
        <f t="array" ref="AA17">INDEX(Sheet1DATA!$1:$1048576,MATCH(SUMMARY!$A17,Sheet1DATA!$A:$A,0),MATCH(SUMMARY!AA$1,Sheet1DATA!$1:$1,0))</f>
        <v>-</v>
      </c>
      <c r="AB17" s="36" t="str">
        <f t="array" ref="AB17">INDEX(Sheet1DATA!$1:$1048576,MATCH(SUMMARY!$A17,Sheet1DATA!$A:$A,0),MATCH(SUMMARY!AB$1,Sheet1DATA!$1:$1,0))</f>
        <v>-</v>
      </c>
      <c r="AC17" s="36" t="str">
        <f t="array" ref="AC17">INDEX(Sheet1DATA!$1:$1048576,MATCH(SUMMARY!$A17,Sheet1DATA!$A:$A,0),MATCH(SUMMARY!AC$1,Sheet1DATA!$1:$1,0))</f>
        <v>-</v>
      </c>
      <c r="AD17" s="36" t="str">
        <f t="array" ref="AD17">INDEX(Sheet1DATA!$1:$1048576,MATCH(SUMMARY!$A17,Sheet1DATA!$A:$A,0),MATCH(SUMMARY!AD$1,Sheet1DATA!$1:$1,0))</f>
        <v>-</v>
      </c>
    </row>
    <row r="18" ht="14.25" hidden="1" customHeight="1">
      <c r="A18" s="114" t="s">
        <v>125</v>
      </c>
      <c r="B18" s="114" t="str">
        <f t="array" ref="B18">INDEX('2020 Candidates'!F:F,MATCH(SUMMARY!A18,'2020 Candidates'!G:G,0))</f>
        <v>People Before Profit</v>
      </c>
      <c r="C18" s="114" t="str">
        <f t="array" ref="C18">INDEX('2020 Candidates'!A:A,MATCH(SUMMARY!A18,'2020 Candidates'!G:G,0))</f>
        <v>Wicklow</v>
      </c>
      <c r="D18" s="115">
        <f>VLOOKUP(B18,PartyScore!A:D,4,0)</f>
        <v>0.1875</v>
      </c>
      <c r="E18" s="16" t="b">
        <f t="shared" si="1"/>
        <v>0</v>
      </c>
      <c r="F18" s="36">
        <f t="shared" si="2"/>
        <v>0</v>
      </c>
      <c r="G18" s="36">
        <f t="shared" si="3"/>
        <v>0</v>
      </c>
      <c r="H18" s="36">
        <f t="shared" si="4"/>
        <v>0</v>
      </c>
      <c r="I18" s="116" t="str">
        <f t="shared" si="5"/>
        <v>-</v>
      </c>
      <c r="J18" s="36" t="str">
        <f t="array" ref="J18">INDEX(Sheet1DATA!$1:$1048576,MATCH(SUMMARY!$A18,Sheet1DATA!$A:$A,0),MATCH(SUMMARY!J$1,Sheet1DATA!$1:$1,0))</f>
        <v>-</v>
      </c>
      <c r="K18" s="36" t="str">
        <f t="array" ref="K18">INDEX(Sheet1DATA!$1:$1048576,MATCH(SUMMARY!$A18,Sheet1DATA!$A:$A,0),MATCH(SUMMARY!K$1,Sheet1DATA!$1:$1,0))</f>
        <v>-</v>
      </c>
      <c r="L18" s="36" t="str">
        <f t="array" ref="L18">INDEX(Sheet1DATA!$1:$1048576,MATCH(SUMMARY!$A18,Sheet1DATA!$A:$A,0),MATCH(SUMMARY!L$1,Sheet1DATA!$1:$1,0))</f>
        <v>-</v>
      </c>
      <c r="M18" s="36" t="str">
        <f t="array" ref="M18">INDEX(Sheet1DATA!$1:$1048576,MATCH(SUMMARY!$A18,Sheet1DATA!$A:$A,0),MATCH(SUMMARY!M$1,Sheet1DATA!$1:$1,0))</f>
        <v>-</v>
      </c>
      <c r="N18" s="36" t="str">
        <f t="array" ref="N18">INDEX(Sheet1DATA!$1:$1048576,MATCH(SUMMARY!$A18,Sheet1DATA!$A:$A,0),MATCH(SUMMARY!N$1,Sheet1DATA!$1:$1,0))</f>
        <v>-</v>
      </c>
      <c r="O18" s="36" t="str">
        <f t="array" ref="O18">INDEX(Sheet1DATA!$1:$1048576,MATCH(SUMMARY!$A18,Sheet1DATA!$A:$A,0),MATCH(SUMMARY!O$1,Sheet1DATA!$1:$1,0))</f>
        <v>-</v>
      </c>
      <c r="P18" s="36" t="str">
        <f t="array" ref="P18">INDEX(Sheet1DATA!$1:$1048576,MATCH(SUMMARY!$A18,Sheet1DATA!$A:$A,0),MATCH(SUMMARY!P$1,Sheet1DATA!$1:$1,0))</f>
        <v>-</v>
      </c>
      <c r="Q18" s="36" t="str">
        <f t="array" ref="Q18">INDEX(Sheet1DATA!$1:$1048576,MATCH(SUMMARY!$A18,Sheet1DATA!$A:$A,0),MATCH(SUMMARY!Q$1,Sheet1DATA!$1:$1,0))</f>
        <v>-</v>
      </c>
      <c r="R18" s="36" t="str">
        <f t="array" ref="R18">INDEX(Sheet1DATA!$1:$1048576,MATCH(SUMMARY!$A18,Sheet1DATA!$A:$A,0),MATCH(SUMMARY!R$1,Sheet1DATA!$1:$1,0))</f>
        <v>-</v>
      </c>
      <c r="S18" s="36" t="str">
        <f t="array" ref="S18">INDEX(Sheet1DATA!$1:$1048576,MATCH(SUMMARY!$A18,Sheet1DATA!$A:$A,0),MATCH(SUMMARY!S$1,Sheet1DATA!$1:$1,0))</f>
        <v>-</v>
      </c>
      <c r="T18" s="36" t="str">
        <f t="array" ref="T18">INDEX(Sheet1DATA!$1:$1048576,MATCH(SUMMARY!$A18,Sheet1DATA!$A:$A,0),MATCH(SUMMARY!T$1,Sheet1DATA!$1:$1,0))</f>
        <v>-</v>
      </c>
      <c r="U18" s="36" t="str">
        <f t="array" ref="U18">INDEX(Sheet1DATA!$1:$1048576,MATCH(SUMMARY!$A18,Sheet1DATA!$A:$A,0),MATCH(SUMMARY!U$1,Sheet1DATA!$1:$1,0))</f>
        <v>-</v>
      </c>
      <c r="V18" s="36" t="str">
        <f t="array" ref="V18">INDEX(Sheet1DATA!$1:$1048576,MATCH(SUMMARY!$A18,Sheet1DATA!$A:$A,0),MATCH(SUMMARY!V$1,Sheet1DATA!$1:$1,0))</f>
        <v>-</v>
      </c>
      <c r="W18" s="36" t="str">
        <f t="array" ref="W18">INDEX(Sheet1DATA!$1:$1048576,MATCH(SUMMARY!$A18,Sheet1DATA!$A:$A,0),MATCH(SUMMARY!W$1,Sheet1DATA!$1:$1,0))</f>
        <v>-</v>
      </c>
      <c r="X18" s="36" t="str">
        <f t="array" ref="X18">INDEX(Sheet1DATA!$1:$1048576,MATCH(SUMMARY!$A18,Sheet1DATA!$A:$A,0),MATCH(SUMMARY!X$1,Sheet1DATA!$1:$1,0))</f>
        <v>-</v>
      </c>
      <c r="Y18" s="36" t="str">
        <f t="array" ref="Y18">INDEX(Sheet1DATA!$1:$1048576,MATCH(SUMMARY!$A18,Sheet1DATA!$A:$A,0),MATCH(SUMMARY!Y$1,Sheet1DATA!$1:$1,0))</f>
        <v>-</v>
      </c>
      <c r="Z18" s="36" t="str">
        <f t="array" ref="Z18">INDEX(Sheet1DATA!$1:$1048576,MATCH(SUMMARY!$A18,Sheet1DATA!$A:$A,0),MATCH(SUMMARY!Z$1,Sheet1DATA!$1:$1,0))</f>
        <v>-</v>
      </c>
      <c r="AA18" s="36" t="str">
        <f t="array" ref="AA18">INDEX(Sheet1DATA!$1:$1048576,MATCH(SUMMARY!$A18,Sheet1DATA!$A:$A,0),MATCH(SUMMARY!AA$1,Sheet1DATA!$1:$1,0))</f>
        <v>-</v>
      </c>
      <c r="AB18" s="36" t="str">
        <f t="array" ref="AB18">INDEX(Sheet1DATA!$1:$1048576,MATCH(SUMMARY!$A18,Sheet1DATA!$A:$A,0),MATCH(SUMMARY!AB$1,Sheet1DATA!$1:$1,0))</f>
        <v>-</v>
      </c>
      <c r="AC18" s="36" t="str">
        <f t="array" ref="AC18">INDEX(Sheet1DATA!$1:$1048576,MATCH(SUMMARY!$A18,Sheet1DATA!$A:$A,0),MATCH(SUMMARY!AC$1,Sheet1DATA!$1:$1,0))</f>
        <v>-</v>
      </c>
      <c r="AD18" s="36" t="str">
        <f t="array" ref="AD18">INDEX(Sheet1DATA!$1:$1048576,MATCH(SUMMARY!$A18,Sheet1DATA!$A:$A,0),MATCH(SUMMARY!AD$1,Sheet1DATA!$1:$1,0))</f>
        <v>-</v>
      </c>
    </row>
    <row r="19" ht="14.25" customHeight="1">
      <c r="A19" s="114" t="s">
        <v>669</v>
      </c>
      <c r="B19" s="114" t="str">
        <f t="array" ref="B19">INDEX('2020 Candidates'!F:F,MATCH(SUMMARY!A19,'2020 Candidates'!G:G,0))</f>
        <v>Fine Gael</v>
      </c>
      <c r="C19" s="114" t="str">
        <f t="array" ref="C19">INDEX('2020 Candidates'!A:A,MATCH(SUMMARY!A19,'2020 Candidates'!G:G,0))</f>
        <v>Dublin South-West (5 seats)</v>
      </c>
      <c r="D19" s="115">
        <f>VLOOKUP(B19,PartyScore!A:D,4,0)</f>
        <v>0.01425972402</v>
      </c>
      <c r="E19" s="16" t="b">
        <f t="shared" si="1"/>
        <v>1</v>
      </c>
      <c r="F19" s="36">
        <f t="shared" si="2"/>
        <v>0</v>
      </c>
      <c r="G19" s="36">
        <f t="shared" si="3"/>
        <v>6</v>
      </c>
      <c r="H19" s="36">
        <f t="shared" si="4"/>
        <v>1</v>
      </c>
      <c r="I19" s="116">
        <f t="shared" si="5"/>
        <v>0</v>
      </c>
      <c r="J19" s="36" t="str">
        <f t="array" ref="J19">INDEX(Sheet1DATA!$1:$1048576,MATCH(SUMMARY!$A19,Sheet1DATA!$A:$A,0),MATCH(SUMMARY!J$1,Sheet1DATA!$1:$1,0))</f>
        <v>Ø</v>
      </c>
      <c r="K19" s="36" t="str">
        <f t="array" ref="K19">INDEX(Sheet1DATA!$1:$1048576,MATCH(SUMMARY!$A19,Sheet1DATA!$A:$A,0),MATCH(SUMMARY!K$1,Sheet1DATA!$1:$1,0))</f>
        <v>×</v>
      </c>
      <c r="L19" s="36" t="str">
        <f t="array" ref="L19">INDEX(Sheet1DATA!$1:$1048576,MATCH(SUMMARY!$A19,Sheet1DATA!$A:$A,0),MATCH(SUMMARY!L$1,Sheet1DATA!$1:$1,0))</f>
        <v>×</v>
      </c>
      <c r="M19" s="36" t="str">
        <f t="array" ref="M19">INDEX(Sheet1DATA!$1:$1048576,MATCH(SUMMARY!$A19,Sheet1DATA!$A:$A,0),MATCH(SUMMARY!M$1,Sheet1DATA!$1:$1,0))</f>
        <v>×</v>
      </c>
      <c r="N19" s="36" t="str">
        <f t="array" ref="N19">INDEX(Sheet1DATA!$1:$1048576,MATCH(SUMMARY!$A19,Sheet1DATA!$A:$A,0),MATCH(SUMMARY!N$1,Sheet1DATA!$1:$1,0))</f>
        <v>×</v>
      </c>
      <c r="O19" s="36" t="str">
        <f t="array" ref="O19">INDEX(Sheet1DATA!$1:$1048576,MATCH(SUMMARY!$A19,Sheet1DATA!$A:$A,0),MATCH(SUMMARY!O$1,Sheet1DATA!$1:$1,0))</f>
        <v>×</v>
      </c>
      <c r="P19" s="36" t="str">
        <f t="array" ref="P19">INDEX(Sheet1DATA!$1:$1048576,MATCH(SUMMARY!$A19,Sheet1DATA!$A:$A,0),MATCH(SUMMARY!P$1,Sheet1DATA!$1:$1,0))</f>
        <v>×</v>
      </c>
      <c r="Q19" s="36" t="str">
        <f t="array" ref="Q19">INDEX(Sheet1DATA!$1:$1048576,MATCH(SUMMARY!$A19,Sheet1DATA!$A:$A,0),MATCH(SUMMARY!Q$1,Sheet1DATA!$1:$1,0))</f>
        <v>-</v>
      </c>
      <c r="R19" s="36" t="str">
        <f t="array" ref="R19">INDEX(Sheet1DATA!$1:$1048576,MATCH(SUMMARY!$A19,Sheet1DATA!$A:$A,0),MATCH(SUMMARY!R$1,Sheet1DATA!$1:$1,0))</f>
        <v>-</v>
      </c>
      <c r="S19" s="36" t="str">
        <f t="array" ref="S19">INDEX(Sheet1DATA!$1:$1048576,MATCH(SUMMARY!$A19,Sheet1DATA!$A:$A,0),MATCH(SUMMARY!S$1,Sheet1DATA!$1:$1,0))</f>
        <v>-</v>
      </c>
      <c r="T19" s="36" t="str">
        <f t="array" ref="T19">INDEX(Sheet1DATA!$1:$1048576,MATCH(SUMMARY!$A19,Sheet1DATA!$A:$A,0),MATCH(SUMMARY!T$1,Sheet1DATA!$1:$1,0))</f>
        <v>-</v>
      </c>
      <c r="U19" s="36" t="str">
        <f t="array" ref="U19">INDEX(Sheet1DATA!$1:$1048576,MATCH(SUMMARY!$A19,Sheet1DATA!$A:$A,0),MATCH(SUMMARY!U$1,Sheet1DATA!$1:$1,0))</f>
        <v>-</v>
      </c>
      <c r="V19" s="36" t="str">
        <f t="array" ref="V19">INDEX(Sheet1DATA!$1:$1048576,MATCH(SUMMARY!$A19,Sheet1DATA!$A:$A,0),MATCH(SUMMARY!V$1,Sheet1DATA!$1:$1,0))</f>
        <v>-</v>
      </c>
      <c r="W19" s="36" t="str">
        <f t="array" ref="W19">INDEX(Sheet1DATA!$1:$1048576,MATCH(SUMMARY!$A19,Sheet1DATA!$A:$A,0),MATCH(SUMMARY!W$1,Sheet1DATA!$1:$1,0))</f>
        <v>-</v>
      </c>
      <c r="X19" s="36" t="str">
        <f t="array" ref="X19">INDEX(Sheet1DATA!$1:$1048576,MATCH(SUMMARY!$A19,Sheet1DATA!$A:$A,0),MATCH(SUMMARY!X$1,Sheet1DATA!$1:$1,0))</f>
        <v>-</v>
      </c>
      <c r="Y19" s="36" t="str">
        <f t="array" ref="Y19">INDEX(Sheet1DATA!$1:$1048576,MATCH(SUMMARY!$A19,Sheet1DATA!$A:$A,0),MATCH(SUMMARY!Y$1,Sheet1DATA!$1:$1,0))</f>
        <v>-</v>
      </c>
      <c r="Z19" s="36" t="str">
        <f t="array" ref="Z19">INDEX(Sheet1DATA!$1:$1048576,MATCH(SUMMARY!$A19,Sheet1DATA!$A:$A,0),MATCH(SUMMARY!Z$1,Sheet1DATA!$1:$1,0))</f>
        <v>-</v>
      </c>
      <c r="AA19" s="36" t="str">
        <f t="array" ref="AA19">INDEX(Sheet1DATA!$1:$1048576,MATCH(SUMMARY!$A19,Sheet1DATA!$A:$A,0),MATCH(SUMMARY!AA$1,Sheet1DATA!$1:$1,0))</f>
        <v>-</v>
      </c>
      <c r="AB19" s="36" t="str">
        <f t="array" ref="AB19">INDEX(Sheet1DATA!$1:$1048576,MATCH(SUMMARY!$A19,Sheet1DATA!$A:$A,0),MATCH(SUMMARY!AB$1,Sheet1DATA!$1:$1,0))</f>
        <v>-</v>
      </c>
      <c r="AC19" s="36" t="str">
        <f t="array" ref="AC19">INDEX(Sheet1DATA!$1:$1048576,MATCH(SUMMARY!$A19,Sheet1DATA!$A:$A,0),MATCH(SUMMARY!AC$1,Sheet1DATA!$1:$1,0))</f>
        <v>-</v>
      </c>
      <c r="AD19" s="36" t="str">
        <f t="array" ref="AD19">INDEX(Sheet1DATA!$1:$1048576,MATCH(SUMMARY!$A19,Sheet1DATA!$A:$A,0),MATCH(SUMMARY!AD$1,Sheet1DATA!$1:$1,0))</f>
        <v>-</v>
      </c>
    </row>
    <row r="20" ht="14.25" customHeight="1">
      <c r="A20" s="114" t="s">
        <v>1265</v>
      </c>
      <c r="B20" s="114" t="str">
        <f t="array" ref="B20">INDEX('2020 Candidates'!F:F,MATCH(SUMMARY!A20,'2020 Candidates'!G:G,0))</f>
        <v>Fianna Fail</v>
      </c>
      <c r="C20" s="114" t="str">
        <f t="array" ref="C20">INDEX('2020 Candidates'!A:A,MATCH(SUMMARY!A20,'2020 Candidates'!G:G,0))</f>
        <v>Wexford</v>
      </c>
      <c r="D20" s="115">
        <f>VLOOKUP(B20,PartyScore!A:D,4,0)</f>
        <v>0.3502904352</v>
      </c>
      <c r="E20" s="16" t="b">
        <f t="shared" si="1"/>
        <v>1</v>
      </c>
      <c r="F20" s="36">
        <f t="shared" si="2"/>
        <v>3</v>
      </c>
      <c r="G20" s="36">
        <f t="shared" si="3"/>
        <v>4</v>
      </c>
      <c r="H20" s="36">
        <f t="shared" si="4"/>
        <v>0</v>
      </c>
      <c r="I20" s="116">
        <f t="shared" si="5"/>
        <v>0.4285714286</v>
      </c>
      <c r="J20" s="36" t="str">
        <f t="array" ref="J20">INDEX(Sheet1DATA!$1:$1048576,MATCH(SUMMARY!$A20,Sheet1DATA!$A:$A,0),MATCH(SUMMARY!J$1,Sheet1DATA!$1:$1,0))</f>
        <v>√</v>
      </c>
      <c r="K20" s="36" t="str">
        <f t="array" ref="K20">INDEX(Sheet1DATA!$1:$1048576,MATCH(SUMMARY!$A20,Sheet1DATA!$A:$A,0),MATCH(SUMMARY!K$1,Sheet1DATA!$1:$1,0))</f>
        <v>√</v>
      </c>
      <c r="L20" s="36" t="str">
        <f t="array" ref="L20">INDEX(Sheet1DATA!$1:$1048576,MATCH(SUMMARY!$A20,Sheet1DATA!$A:$A,0),MATCH(SUMMARY!L$1,Sheet1DATA!$1:$1,0))</f>
        <v>√</v>
      </c>
      <c r="M20" s="36" t="str">
        <f t="array" ref="M20">INDEX(Sheet1DATA!$1:$1048576,MATCH(SUMMARY!$A20,Sheet1DATA!$A:$A,0),MATCH(SUMMARY!M$1,Sheet1DATA!$1:$1,0))</f>
        <v>×</v>
      </c>
      <c r="N20" s="36" t="str">
        <f t="array" ref="N20">INDEX(Sheet1DATA!$1:$1048576,MATCH(SUMMARY!$A20,Sheet1DATA!$A:$A,0),MATCH(SUMMARY!N$1,Sheet1DATA!$1:$1,0))</f>
        <v>×</v>
      </c>
      <c r="O20" s="36" t="str">
        <f t="array" ref="O20">INDEX(Sheet1DATA!$1:$1048576,MATCH(SUMMARY!$A20,Sheet1DATA!$A:$A,0),MATCH(SUMMARY!O$1,Sheet1DATA!$1:$1,0))</f>
        <v>×</v>
      </c>
      <c r="P20" s="36" t="str">
        <f t="array" ref="P20">INDEX(Sheet1DATA!$1:$1048576,MATCH(SUMMARY!$A20,Sheet1DATA!$A:$A,0),MATCH(SUMMARY!P$1,Sheet1DATA!$1:$1,0))</f>
        <v>×</v>
      </c>
      <c r="Q20" s="36" t="str">
        <f t="array" ref="Q20">INDEX(Sheet1DATA!$1:$1048576,MATCH(SUMMARY!$A20,Sheet1DATA!$A:$A,0),MATCH(SUMMARY!Q$1,Sheet1DATA!$1:$1,0))</f>
        <v>-</v>
      </c>
      <c r="R20" s="36" t="str">
        <f t="array" ref="R20">INDEX(Sheet1DATA!$1:$1048576,MATCH(SUMMARY!$A20,Sheet1DATA!$A:$A,0),MATCH(SUMMARY!R$1,Sheet1DATA!$1:$1,0))</f>
        <v>-</v>
      </c>
      <c r="S20" s="36" t="str">
        <f t="array" ref="S20">INDEX(Sheet1DATA!$1:$1048576,MATCH(SUMMARY!$A20,Sheet1DATA!$A:$A,0),MATCH(SUMMARY!S$1,Sheet1DATA!$1:$1,0))</f>
        <v>-</v>
      </c>
      <c r="T20" s="36" t="str">
        <f t="array" ref="T20">INDEX(Sheet1DATA!$1:$1048576,MATCH(SUMMARY!$A20,Sheet1DATA!$A:$A,0),MATCH(SUMMARY!T$1,Sheet1DATA!$1:$1,0))</f>
        <v>-</v>
      </c>
      <c r="U20" s="36" t="str">
        <f t="array" ref="U20">INDEX(Sheet1DATA!$1:$1048576,MATCH(SUMMARY!$A20,Sheet1DATA!$A:$A,0),MATCH(SUMMARY!U$1,Sheet1DATA!$1:$1,0))</f>
        <v>-</v>
      </c>
      <c r="V20" s="36" t="str">
        <f t="array" ref="V20">INDEX(Sheet1DATA!$1:$1048576,MATCH(SUMMARY!$A20,Sheet1DATA!$A:$A,0),MATCH(SUMMARY!V$1,Sheet1DATA!$1:$1,0))</f>
        <v>-</v>
      </c>
      <c r="W20" s="36" t="str">
        <f t="array" ref="W20">INDEX(Sheet1DATA!$1:$1048576,MATCH(SUMMARY!$A20,Sheet1DATA!$A:$A,0),MATCH(SUMMARY!W$1,Sheet1DATA!$1:$1,0))</f>
        <v>-</v>
      </c>
      <c r="X20" s="36" t="str">
        <f t="array" ref="X20">INDEX(Sheet1DATA!$1:$1048576,MATCH(SUMMARY!$A20,Sheet1DATA!$A:$A,0),MATCH(SUMMARY!X$1,Sheet1DATA!$1:$1,0))</f>
        <v>-</v>
      </c>
      <c r="Y20" s="36" t="str">
        <f t="array" ref="Y20">INDEX(Sheet1DATA!$1:$1048576,MATCH(SUMMARY!$A20,Sheet1DATA!$A:$A,0),MATCH(SUMMARY!Y$1,Sheet1DATA!$1:$1,0))</f>
        <v>-</v>
      </c>
      <c r="Z20" s="36" t="str">
        <f t="array" ref="Z20">INDEX(Sheet1DATA!$1:$1048576,MATCH(SUMMARY!$A20,Sheet1DATA!$A:$A,0),MATCH(SUMMARY!Z$1,Sheet1DATA!$1:$1,0))</f>
        <v>-</v>
      </c>
      <c r="AA20" s="36" t="str">
        <f t="array" ref="AA20">INDEX(Sheet1DATA!$1:$1048576,MATCH(SUMMARY!$A20,Sheet1DATA!$A:$A,0),MATCH(SUMMARY!AA$1,Sheet1DATA!$1:$1,0))</f>
        <v>-</v>
      </c>
      <c r="AB20" s="36" t="str">
        <f t="array" ref="AB20">INDEX(Sheet1DATA!$1:$1048576,MATCH(SUMMARY!$A20,Sheet1DATA!$A:$A,0),MATCH(SUMMARY!AB$1,Sheet1DATA!$1:$1,0))</f>
        <v>-</v>
      </c>
      <c r="AC20" s="36" t="str">
        <f t="array" ref="AC20">INDEX(Sheet1DATA!$1:$1048576,MATCH(SUMMARY!$A20,Sheet1DATA!$A:$A,0),MATCH(SUMMARY!AC$1,Sheet1DATA!$1:$1,0))</f>
        <v>-</v>
      </c>
      <c r="AD20" s="36" t="str">
        <f t="array" ref="AD20">INDEX(Sheet1DATA!$1:$1048576,MATCH(SUMMARY!$A20,Sheet1DATA!$A:$A,0),MATCH(SUMMARY!AD$1,Sheet1DATA!$1:$1,0))</f>
        <v>-</v>
      </c>
    </row>
    <row r="21" ht="14.25" hidden="1" customHeight="1">
      <c r="A21" s="114" t="s">
        <v>133</v>
      </c>
      <c r="B21" s="114" t="str">
        <f t="array" ref="B21">INDEX('2020 Candidates'!F:F,MATCH(SUMMARY!A21,'2020 Candidates'!G:G,0))</f>
        <v>Sinn Fein</v>
      </c>
      <c r="C21" s="114" t="str">
        <f t="array" ref="C21">INDEX('2020 Candidates'!A:A,MATCH(SUMMARY!A21,'2020 Candidates'!G:G,0))</f>
        <v>Tipperary</v>
      </c>
      <c r="D21" s="115">
        <f>VLOOKUP(B21,PartyScore!A:D,4,0)</f>
        <v>0.3109221466</v>
      </c>
      <c r="E21" s="16" t="b">
        <f t="shared" si="1"/>
        <v>0</v>
      </c>
      <c r="F21" s="36">
        <f t="shared" si="2"/>
        <v>0</v>
      </c>
      <c r="G21" s="36">
        <f t="shared" si="3"/>
        <v>0</v>
      </c>
      <c r="H21" s="36">
        <f t="shared" si="4"/>
        <v>0</v>
      </c>
      <c r="I21" s="116" t="str">
        <f t="shared" si="5"/>
        <v>-</v>
      </c>
      <c r="J21" s="36" t="str">
        <f t="array" ref="J21">INDEX(Sheet1DATA!$1:$1048576,MATCH(SUMMARY!$A21,Sheet1DATA!$A:$A,0),MATCH(SUMMARY!J$1,Sheet1DATA!$1:$1,0))</f>
        <v>-</v>
      </c>
      <c r="K21" s="36" t="str">
        <f t="array" ref="K21">INDEX(Sheet1DATA!$1:$1048576,MATCH(SUMMARY!$A21,Sheet1DATA!$A:$A,0),MATCH(SUMMARY!K$1,Sheet1DATA!$1:$1,0))</f>
        <v>-</v>
      </c>
      <c r="L21" s="36" t="str">
        <f t="array" ref="L21">INDEX(Sheet1DATA!$1:$1048576,MATCH(SUMMARY!$A21,Sheet1DATA!$A:$A,0),MATCH(SUMMARY!L$1,Sheet1DATA!$1:$1,0))</f>
        <v>-</v>
      </c>
      <c r="M21" s="36" t="str">
        <f t="array" ref="M21">INDEX(Sheet1DATA!$1:$1048576,MATCH(SUMMARY!$A21,Sheet1DATA!$A:$A,0),MATCH(SUMMARY!M$1,Sheet1DATA!$1:$1,0))</f>
        <v>-</v>
      </c>
      <c r="N21" s="36" t="str">
        <f t="array" ref="N21">INDEX(Sheet1DATA!$1:$1048576,MATCH(SUMMARY!$A21,Sheet1DATA!$A:$A,0),MATCH(SUMMARY!N$1,Sheet1DATA!$1:$1,0))</f>
        <v>-</v>
      </c>
      <c r="O21" s="36" t="str">
        <f t="array" ref="O21">INDEX(Sheet1DATA!$1:$1048576,MATCH(SUMMARY!$A21,Sheet1DATA!$A:$A,0),MATCH(SUMMARY!O$1,Sheet1DATA!$1:$1,0))</f>
        <v>-</v>
      </c>
      <c r="P21" s="36" t="str">
        <f t="array" ref="P21">INDEX(Sheet1DATA!$1:$1048576,MATCH(SUMMARY!$A21,Sheet1DATA!$A:$A,0),MATCH(SUMMARY!P$1,Sheet1DATA!$1:$1,0))</f>
        <v>-</v>
      </c>
      <c r="Q21" s="36" t="str">
        <f t="array" ref="Q21">INDEX(Sheet1DATA!$1:$1048576,MATCH(SUMMARY!$A21,Sheet1DATA!$A:$A,0),MATCH(SUMMARY!Q$1,Sheet1DATA!$1:$1,0))</f>
        <v>-</v>
      </c>
      <c r="R21" s="36" t="str">
        <f t="array" ref="R21">INDEX(Sheet1DATA!$1:$1048576,MATCH(SUMMARY!$A21,Sheet1DATA!$A:$A,0),MATCH(SUMMARY!R$1,Sheet1DATA!$1:$1,0))</f>
        <v>-</v>
      </c>
      <c r="S21" s="36" t="str">
        <f t="array" ref="S21">INDEX(Sheet1DATA!$1:$1048576,MATCH(SUMMARY!$A21,Sheet1DATA!$A:$A,0),MATCH(SUMMARY!S$1,Sheet1DATA!$1:$1,0))</f>
        <v>-</v>
      </c>
      <c r="T21" s="36" t="str">
        <f t="array" ref="T21">INDEX(Sheet1DATA!$1:$1048576,MATCH(SUMMARY!$A21,Sheet1DATA!$A:$A,0),MATCH(SUMMARY!T$1,Sheet1DATA!$1:$1,0))</f>
        <v>-</v>
      </c>
      <c r="U21" s="36" t="str">
        <f t="array" ref="U21">INDEX(Sheet1DATA!$1:$1048576,MATCH(SUMMARY!$A21,Sheet1DATA!$A:$A,0),MATCH(SUMMARY!U$1,Sheet1DATA!$1:$1,0))</f>
        <v>-</v>
      </c>
      <c r="V21" s="36" t="str">
        <f t="array" ref="V21">INDEX(Sheet1DATA!$1:$1048576,MATCH(SUMMARY!$A21,Sheet1DATA!$A:$A,0),MATCH(SUMMARY!V$1,Sheet1DATA!$1:$1,0))</f>
        <v>-</v>
      </c>
      <c r="W21" s="36" t="str">
        <f t="array" ref="W21">INDEX(Sheet1DATA!$1:$1048576,MATCH(SUMMARY!$A21,Sheet1DATA!$A:$A,0),MATCH(SUMMARY!W$1,Sheet1DATA!$1:$1,0))</f>
        <v>-</v>
      </c>
      <c r="X21" s="36" t="str">
        <f t="array" ref="X21">INDEX(Sheet1DATA!$1:$1048576,MATCH(SUMMARY!$A21,Sheet1DATA!$A:$A,0),MATCH(SUMMARY!X$1,Sheet1DATA!$1:$1,0))</f>
        <v>-</v>
      </c>
      <c r="Y21" s="36" t="str">
        <f t="array" ref="Y21">INDEX(Sheet1DATA!$1:$1048576,MATCH(SUMMARY!$A21,Sheet1DATA!$A:$A,0),MATCH(SUMMARY!Y$1,Sheet1DATA!$1:$1,0))</f>
        <v>-</v>
      </c>
      <c r="Z21" s="36" t="str">
        <f t="array" ref="Z21">INDEX(Sheet1DATA!$1:$1048576,MATCH(SUMMARY!$A21,Sheet1DATA!$A:$A,0),MATCH(SUMMARY!Z$1,Sheet1DATA!$1:$1,0))</f>
        <v>-</v>
      </c>
      <c r="AA21" s="36" t="str">
        <f t="array" ref="AA21">INDEX(Sheet1DATA!$1:$1048576,MATCH(SUMMARY!$A21,Sheet1DATA!$A:$A,0),MATCH(SUMMARY!AA$1,Sheet1DATA!$1:$1,0))</f>
        <v>-</v>
      </c>
      <c r="AB21" s="36" t="str">
        <f t="array" ref="AB21">INDEX(Sheet1DATA!$1:$1048576,MATCH(SUMMARY!$A21,Sheet1DATA!$A:$A,0),MATCH(SUMMARY!AB$1,Sheet1DATA!$1:$1,0))</f>
        <v>-</v>
      </c>
      <c r="AC21" s="36" t="str">
        <f t="array" ref="AC21">INDEX(Sheet1DATA!$1:$1048576,MATCH(SUMMARY!$A21,Sheet1DATA!$A:$A,0),MATCH(SUMMARY!AC$1,Sheet1DATA!$1:$1,0))</f>
        <v>-</v>
      </c>
      <c r="AD21" s="36" t="str">
        <f t="array" ref="AD21">INDEX(Sheet1DATA!$1:$1048576,MATCH(SUMMARY!$A21,Sheet1DATA!$A:$A,0),MATCH(SUMMARY!AD$1,Sheet1DATA!$1:$1,0))</f>
        <v>-</v>
      </c>
    </row>
    <row r="22" ht="14.25" hidden="1" customHeight="1">
      <c r="A22" s="114" t="s">
        <v>130</v>
      </c>
      <c r="B22" s="114" t="str">
        <f t="array" ref="B22">INDEX('2020 Candidates'!F:F,MATCH(SUMMARY!A22,'2020 Candidates'!G:G,0))</f>
        <v>Sinn Fein</v>
      </c>
      <c r="C22" s="114" t="str">
        <f t="array" ref="C22">INDEX('2020 Candidates'!A:A,MATCH(SUMMARY!A22,'2020 Candidates'!G:G,0))</f>
        <v>Limerick County (3 seats)</v>
      </c>
      <c r="D22" s="115">
        <f>VLOOKUP(B22,PartyScore!A:D,4,0)</f>
        <v>0.3109221466</v>
      </c>
      <c r="E22" s="16" t="b">
        <f t="shared" si="1"/>
        <v>0</v>
      </c>
      <c r="F22" s="36">
        <f t="shared" si="2"/>
        <v>0</v>
      </c>
      <c r="G22" s="36">
        <f t="shared" si="3"/>
        <v>0</v>
      </c>
      <c r="H22" s="36">
        <f t="shared" si="4"/>
        <v>0</v>
      </c>
      <c r="I22" s="116" t="str">
        <f t="shared" si="5"/>
        <v>-</v>
      </c>
      <c r="J22" s="36" t="str">
        <f t="array" ref="J22">INDEX(Sheet1DATA!$1:$1048576,MATCH(SUMMARY!$A22,Sheet1DATA!$A:$A,0),MATCH(SUMMARY!J$1,Sheet1DATA!$1:$1,0))</f>
        <v>-</v>
      </c>
      <c r="K22" s="36" t="str">
        <f t="array" ref="K22">INDEX(Sheet1DATA!$1:$1048576,MATCH(SUMMARY!$A22,Sheet1DATA!$A:$A,0),MATCH(SUMMARY!K$1,Sheet1DATA!$1:$1,0))</f>
        <v>-</v>
      </c>
      <c r="L22" s="36" t="str">
        <f t="array" ref="L22">INDEX(Sheet1DATA!$1:$1048576,MATCH(SUMMARY!$A22,Sheet1DATA!$A:$A,0),MATCH(SUMMARY!L$1,Sheet1DATA!$1:$1,0))</f>
        <v>-</v>
      </c>
      <c r="M22" s="36" t="str">
        <f t="array" ref="M22">INDEX(Sheet1DATA!$1:$1048576,MATCH(SUMMARY!$A22,Sheet1DATA!$A:$A,0),MATCH(SUMMARY!M$1,Sheet1DATA!$1:$1,0))</f>
        <v>-</v>
      </c>
      <c r="N22" s="36" t="str">
        <f t="array" ref="N22">INDEX(Sheet1DATA!$1:$1048576,MATCH(SUMMARY!$A22,Sheet1DATA!$A:$A,0),MATCH(SUMMARY!N$1,Sheet1DATA!$1:$1,0))</f>
        <v>-</v>
      </c>
      <c r="O22" s="36" t="str">
        <f t="array" ref="O22">INDEX(Sheet1DATA!$1:$1048576,MATCH(SUMMARY!$A22,Sheet1DATA!$A:$A,0),MATCH(SUMMARY!O$1,Sheet1DATA!$1:$1,0))</f>
        <v>-</v>
      </c>
      <c r="P22" s="36" t="str">
        <f t="array" ref="P22">INDEX(Sheet1DATA!$1:$1048576,MATCH(SUMMARY!$A22,Sheet1DATA!$A:$A,0),MATCH(SUMMARY!P$1,Sheet1DATA!$1:$1,0))</f>
        <v>-</v>
      </c>
      <c r="Q22" s="36" t="str">
        <f t="array" ref="Q22">INDEX(Sheet1DATA!$1:$1048576,MATCH(SUMMARY!$A22,Sheet1DATA!$A:$A,0),MATCH(SUMMARY!Q$1,Sheet1DATA!$1:$1,0))</f>
        <v>-</v>
      </c>
      <c r="R22" s="36" t="str">
        <f t="array" ref="R22">INDEX(Sheet1DATA!$1:$1048576,MATCH(SUMMARY!$A22,Sheet1DATA!$A:$A,0),MATCH(SUMMARY!R$1,Sheet1DATA!$1:$1,0))</f>
        <v>-</v>
      </c>
      <c r="S22" s="36" t="str">
        <f t="array" ref="S22">INDEX(Sheet1DATA!$1:$1048576,MATCH(SUMMARY!$A22,Sheet1DATA!$A:$A,0),MATCH(SUMMARY!S$1,Sheet1DATA!$1:$1,0))</f>
        <v>-</v>
      </c>
      <c r="T22" s="36" t="str">
        <f t="array" ref="T22">INDEX(Sheet1DATA!$1:$1048576,MATCH(SUMMARY!$A22,Sheet1DATA!$A:$A,0),MATCH(SUMMARY!T$1,Sheet1DATA!$1:$1,0))</f>
        <v>-</v>
      </c>
      <c r="U22" s="36" t="str">
        <f t="array" ref="U22">INDEX(Sheet1DATA!$1:$1048576,MATCH(SUMMARY!$A22,Sheet1DATA!$A:$A,0),MATCH(SUMMARY!U$1,Sheet1DATA!$1:$1,0))</f>
        <v>-</v>
      </c>
      <c r="V22" s="36" t="str">
        <f t="array" ref="V22">INDEX(Sheet1DATA!$1:$1048576,MATCH(SUMMARY!$A22,Sheet1DATA!$A:$A,0),MATCH(SUMMARY!V$1,Sheet1DATA!$1:$1,0))</f>
        <v>-</v>
      </c>
      <c r="W22" s="36" t="str">
        <f t="array" ref="W22">INDEX(Sheet1DATA!$1:$1048576,MATCH(SUMMARY!$A22,Sheet1DATA!$A:$A,0),MATCH(SUMMARY!W$1,Sheet1DATA!$1:$1,0))</f>
        <v>-</v>
      </c>
      <c r="X22" s="36" t="str">
        <f t="array" ref="X22">INDEX(Sheet1DATA!$1:$1048576,MATCH(SUMMARY!$A22,Sheet1DATA!$A:$A,0),MATCH(SUMMARY!X$1,Sheet1DATA!$1:$1,0))</f>
        <v>-</v>
      </c>
      <c r="Y22" s="36" t="str">
        <f t="array" ref="Y22">INDEX(Sheet1DATA!$1:$1048576,MATCH(SUMMARY!$A22,Sheet1DATA!$A:$A,0),MATCH(SUMMARY!Y$1,Sheet1DATA!$1:$1,0))</f>
        <v>-</v>
      </c>
      <c r="Z22" s="36" t="str">
        <f t="array" ref="Z22">INDEX(Sheet1DATA!$1:$1048576,MATCH(SUMMARY!$A22,Sheet1DATA!$A:$A,0),MATCH(SUMMARY!Z$1,Sheet1DATA!$1:$1,0))</f>
        <v>-</v>
      </c>
      <c r="AA22" s="36" t="str">
        <f t="array" ref="AA22">INDEX(Sheet1DATA!$1:$1048576,MATCH(SUMMARY!$A22,Sheet1DATA!$A:$A,0),MATCH(SUMMARY!AA$1,Sheet1DATA!$1:$1,0))</f>
        <v>-</v>
      </c>
      <c r="AB22" s="36" t="str">
        <f t="array" ref="AB22">INDEX(Sheet1DATA!$1:$1048576,MATCH(SUMMARY!$A22,Sheet1DATA!$A:$A,0),MATCH(SUMMARY!AB$1,Sheet1DATA!$1:$1,0))</f>
        <v>-</v>
      </c>
      <c r="AC22" s="36" t="str">
        <f t="array" ref="AC22">INDEX(Sheet1DATA!$1:$1048576,MATCH(SUMMARY!$A22,Sheet1DATA!$A:$A,0),MATCH(SUMMARY!AC$1,Sheet1DATA!$1:$1,0))</f>
        <v>-</v>
      </c>
      <c r="AD22" s="36" t="str">
        <f t="array" ref="AD22">INDEX(Sheet1DATA!$1:$1048576,MATCH(SUMMARY!$A22,Sheet1DATA!$A:$A,0),MATCH(SUMMARY!AD$1,Sheet1DATA!$1:$1,0))</f>
        <v>-</v>
      </c>
    </row>
    <row r="23" ht="14.25" customHeight="1">
      <c r="A23" s="114" t="s">
        <v>310</v>
      </c>
      <c r="B23" s="114" t="str">
        <f t="array" ref="B23">INDEX('2020 Candidates'!F:F,MATCH(SUMMARY!A23,'2020 Candidates'!G:G,0))</f>
        <v>Fine Gael</v>
      </c>
      <c r="C23" s="114" t="str">
        <f t="array" ref="C23">INDEX('2020 Candidates'!A:A,MATCH(SUMMARY!A23,'2020 Candidates'!G:G,0))</f>
        <v>Dublin Bay North (5 seats)</v>
      </c>
      <c r="D23" s="115">
        <f>VLOOKUP(B23,PartyScore!A:D,4,0)</f>
        <v>0.01425972402</v>
      </c>
      <c r="E23" s="16" t="b">
        <f t="shared" si="1"/>
        <v>1</v>
      </c>
      <c r="F23" s="36">
        <f t="shared" si="2"/>
        <v>1</v>
      </c>
      <c r="G23" s="36">
        <f t="shared" si="3"/>
        <v>3</v>
      </c>
      <c r="H23" s="36">
        <f t="shared" si="4"/>
        <v>17</v>
      </c>
      <c r="I23" s="116">
        <f t="shared" si="5"/>
        <v>0.25</v>
      </c>
      <c r="J23" s="36" t="str">
        <f t="array" ref="J23">INDEX(Sheet1DATA!$1:$1048576,MATCH(SUMMARY!$A23,Sheet1DATA!$A:$A,0),MATCH(SUMMARY!J$1,Sheet1DATA!$1:$1,0))</f>
        <v>×</v>
      </c>
      <c r="K23" s="36" t="str">
        <f t="array" ref="K23">INDEX(Sheet1DATA!$1:$1048576,MATCH(SUMMARY!$A23,Sheet1DATA!$A:$A,0),MATCH(SUMMARY!K$1,Sheet1DATA!$1:$1,0))</f>
        <v>×</v>
      </c>
      <c r="L23" s="36" t="str">
        <f t="array" ref="L23">INDEX(Sheet1DATA!$1:$1048576,MATCH(SUMMARY!$A23,Sheet1DATA!$A:$A,0),MATCH(SUMMARY!L$1,Sheet1DATA!$1:$1,0))</f>
        <v>×</v>
      </c>
      <c r="M23" s="36" t="str">
        <f t="array" ref="M23">INDEX(Sheet1DATA!$1:$1048576,MATCH(SUMMARY!$A23,Sheet1DATA!$A:$A,0),MATCH(SUMMARY!M$1,Sheet1DATA!$1:$1,0))</f>
        <v>Ø</v>
      </c>
      <c r="N23" s="36" t="str">
        <f t="array" ref="N23">INDEX(Sheet1DATA!$1:$1048576,MATCH(SUMMARY!$A23,Sheet1DATA!$A:$A,0),MATCH(SUMMARY!N$1,Sheet1DATA!$1:$1,0))</f>
        <v>Ø</v>
      </c>
      <c r="O23" s="36" t="str">
        <f t="array" ref="O23">INDEX(Sheet1DATA!$1:$1048576,MATCH(SUMMARY!$A23,Sheet1DATA!$A:$A,0),MATCH(SUMMARY!O$1,Sheet1DATA!$1:$1,0))</f>
        <v>Ø</v>
      </c>
      <c r="P23" s="36" t="str">
        <f t="array" ref="P23">INDEX(Sheet1DATA!$1:$1048576,MATCH(SUMMARY!$A23,Sheet1DATA!$A:$A,0),MATCH(SUMMARY!P$1,Sheet1DATA!$1:$1,0))</f>
        <v>Ø</v>
      </c>
      <c r="Q23" s="36" t="str">
        <f t="array" ref="Q23">INDEX(Sheet1DATA!$1:$1048576,MATCH(SUMMARY!$A23,Sheet1DATA!$A:$A,0),MATCH(SUMMARY!Q$1,Sheet1DATA!$1:$1,0))</f>
        <v>Ø</v>
      </c>
      <c r="R23" s="36" t="str">
        <f t="array" ref="R23">INDEX(Sheet1DATA!$1:$1048576,MATCH(SUMMARY!$A23,Sheet1DATA!$A:$A,0),MATCH(SUMMARY!R$1,Sheet1DATA!$1:$1,0))</f>
        <v>Ø</v>
      </c>
      <c r="S23" s="36" t="str">
        <f t="array" ref="S23">INDEX(Sheet1DATA!$1:$1048576,MATCH(SUMMARY!$A23,Sheet1DATA!$A:$A,0),MATCH(SUMMARY!S$1,Sheet1DATA!$1:$1,0))</f>
        <v>Ø</v>
      </c>
      <c r="T23" s="36" t="str">
        <f t="array" ref="T23">INDEX(Sheet1DATA!$1:$1048576,MATCH(SUMMARY!$A23,Sheet1DATA!$A:$A,0),MATCH(SUMMARY!T$1,Sheet1DATA!$1:$1,0))</f>
        <v>Ø</v>
      </c>
      <c r="U23" s="36" t="str">
        <f t="array" ref="U23">INDEX(Sheet1DATA!$1:$1048576,MATCH(SUMMARY!$A23,Sheet1DATA!$A:$A,0),MATCH(SUMMARY!U$1,Sheet1DATA!$1:$1,0))</f>
        <v>Ø</v>
      </c>
      <c r="V23" s="36" t="str">
        <f t="array" ref="V23">INDEX(Sheet1DATA!$1:$1048576,MATCH(SUMMARY!$A23,Sheet1DATA!$A:$A,0),MATCH(SUMMARY!V$1,Sheet1DATA!$1:$1,0))</f>
        <v>Ø</v>
      </c>
      <c r="W23" s="36" t="str">
        <f t="array" ref="W23">INDEX(Sheet1DATA!$1:$1048576,MATCH(SUMMARY!$A23,Sheet1DATA!$A:$A,0),MATCH(SUMMARY!W$1,Sheet1DATA!$1:$1,0))</f>
        <v>Ø</v>
      </c>
      <c r="X23" s="36" t="str">
        <f t="array" ref="X23">INDEX(Sheet1DATA!$1:$1048576,MATCH(SUMMARY!$A23,Sheet1DATA!$A:$A,0),MATCH(SUMMARY!X$1,Sheet1DATA!$1:$1,0))</f>
        <v>Ø</v>
      </c>
      <c r="Y23" s="36" t="str">
        <f t="array" ref="Y23">INDEX(Sheet1DATA!$1:$1048576,MATCH(SUMMARY!$A23,Sheet1DATA!$A:$A,0),MATCH(SUMMARY!Y$1,Sheet1DATA!$1:$1,0))</f>
        <v>Ø</v>
      </c>
      <c r="Z23" s="36" t="str">
        <f t="array" ref="Z23">INDEX(Sheet1DATA!$1:$1048576,MATCH(SUMMARY!$A23,Sheet1DATA!$A:$A,0),MATCH(SUMMARY!Z$1,Sheet1DATA!$1:$1,0))</f>
        <v>Ø</v>
      </c>
      <c r="AA23" s="36" t="str">
        <f t="array" ref="AA23">INDEX(Sheet1DATA!$1:$1048576,MATCH(SUMMARY!$A23,Sheet1DATA!$A:$A,0),MATCH(SUMMARY!AA$1,Sheet1DATA!$1:$1,0))</f>
        <v>Ø</v>
      </c>
      <c r="AB23" s="36" t="str">
        <f t="array" ref="AB23">INDEX(Sheet1DATA!$1:$1048576,MATCH(SUMMARY!$A23,Sheet1DATA!$A:$A,0),MATCH(SUMMARY!AB$1,Sheet1DATA!$1:$1,0))</f>
        <v>Ø</v>
      </c>
      <c r="AC23" s="36" t="str">
        <f t="array" ref="AC23">INDEX(Sheet1DATA!$1:$1048576,MATCH(SUMMARY!$A23,Sheet1DATA!$A:$A,0),MATCH(SUMMARY!AC$1,Sheet1DATA!$1:$1,0))</f>
        <v>Ø</v>
      </c>
      <c r="AD23" s="36" t="str">
        <f t="array" ref="AD23">INDEX(Sheet1DATA!$1:$1048576,MATCH(SUMMARY!$A23,Sheet1DATA!$A:$A,0),MATCH(SUMMARY!AD$1,Sheet1DATA!$1:$1,0))</f>
        <v>√</v>
      </c>
    </row>
    <row r="24" ht="14.25" customHeight="1">
      <c r="A24" s="114" t="s">
        <v>214</v>
      </c>
      <c r="B24" s="114" t="str">
        <f t="array" ref="B24">INDEX('2020 Candidates'!F:F,MATCH(SUMMARY!A24,'2020 Candidates'!G:G,0))</f>
        <v>Sinn Fein</v>
      </c>
      <c r="C24" s="114" t="str">
        <f t="array" ref="C24">INDEX('2020 Candidates'!A:A,MATCH(SUMMARY!A24,'2020 Candidates'!G:G,0))</f>
        <v>Cork East (4 seats)</v>
      </c>
      <c r="D24" s="115">
        <f>VLOOKUP(B24,PartyScore!A:D,4,0)</f>
        <v>0.3109221466</v>
      </c>
      <c r="E24" s="16" t="b">
        <f t="shared" si="1"/>
        <v>1</v>
      </c>
      <c r="F24" s="36">
        <f t="shared" si="2"/>
        <v>3</v>
      </c>
      <c r="G24" s="36">
        <f t="shared" si="3"/>
        <v>3</v>
      </c>
      <c r="H24" s="36">
        <f t="shared" si="4"/>
        <v>1</v>
      </c>
      <c r="I24" s="116">
        <f t="shared" si="5"/>
        <v>0.5</v>
      </c>
      <c r="J24" s="36" t="str">
        <f t="array" ref="J24">INDEX(Sheet1DATA!$1:$1048576,MATCH(SUMMARY!$A24,Sheet1DATA!$A:$A,0),MATCH(SUMMARY!J$1,Sheet1DATA!$1:$1,0))</f>
        <v>√</v>
      </c>
      <c r="K24" s="36" t="str">
        <f t="array" ref="K24">INDEX(Sheet1DATA!$1:$1048576,MATCH(SUMMARY!$A24,Sheet1DATA!$A:$A,0),MATCH(SUMMARY!K$1,Sheet1DATA!$1:$1,0))</f>
        <v>√</v>
      </c>
      <c r="L24" s="36" t="str">
        <f t="array" ref="L24">INDEX(Sheet1DATA!$1:$1048576,MATCH(SUMMARY!$A24,Sheet1DATA!$A:$A,0),MATCH(SUMMARY!L$1,Sheet1DATA!$1:$1,0))</f>
        <v>√</v>
      </c>
      <c r="M24" s="36" t="str">
        <f t="array" ref="M24">INDEX(Sheet1DATA!$1:$1048576,MATCH(SUMMARY!$A24,Sheet1DATA!$A:$A,0),MATCH(SUMMARY!M$1,Sheet1DATA!$1:$1,0))</f>
        <v>Ø</v>
      </c>
      <c r="N24" s="36" t="str">
        <f t="array" ref="N24">INDEX(Sheet1DATA!$1:$1048576,MATCH(SUMMARY!$A24,Sheet1DATA!$A:$A,0),MATCH(SUMMARY!N$1,Sheet1DATA!$1:$1,0))</f>
        <v>×</v>
      </c>
      <c r="O24" s="36" t="str">
        <f t="array" ref="O24">INDEX(Sheet1DATA!$1:$1048576,MATCH(SUMMARY!$A24,Sheet1DATA!$A:$A,0),MATCH(SUMMARY!O$1,Sheet1DATA!$1:$1,0))</f>
        <v>×</v>
      </c>
      <c r="P24" s="36" t="str">
        <f t="array" ref="P24">INDEX(Sheet1DATA!$1:$1048576,MATCH(SUMMARY!$A24,Sheet1DATA!$A:$A,0),MATCH(SUMMARY!P$1,Sheet1DATA!$1:$1,0))</f>
        <v>×</v>
      </c>
      <c r="Q24" s="36" t="str">
        <f t="array" ref="Q24">INDEX(Sheet1DATA!$1:$1048576,MATCH(SUMMARY!$A24,Sheet1DATA!$A:$A,0),MATCH(SUMMARY!Q$1,Sheet1DATA!$1:$1,0))</f>
        <v>-</v>
      </c>
      <c r="R24" s="36" t="str">
        <f t="array" ref="R24">INDEX(Sheet1DATA!$1:$1048576,MATCH(SUMMARY!$A24,Sheet1DATA!$A:$A,0),MATCH(SUMMARY!R$1,Sheet1DATA!$1:$1,0))</f>
        <v>-</v>
      </c>
      <c r="S24" s="36" t="str">
        <f t="array" ref="S24">INDEX(Sheet1DATA!$1:$1048576,MATCH(SUMMARY!$A24,Sheet1DATA!$A:$A,0),MATCH(SUMMARY!S$1,Sheet1DATA!$1:$1,0))</f>
        <v>-</v>
      </c>
      <c r="T24" s="36" t="str">
        <f t="array" ref="T24">INDEX(Sheet1DATA!$1:$1048576,MATCH(SUMMARY!$A24,Sheet1DATA!$A:$A,0),MATCH(SUMMARY!T$1,Sheet1DATA!$1:$1,0))</f>
        <v>-</v>
      </c>
      <c r="U24" s="36" t="str">
        <f t="array" ref="U24">INDEX(Sheet1DATA!$1:$1048576,MATCH(SUMMARY!$A24,Sheet1DATA!$A:$A,0),MATCH(SUMMARY!U$1,Sheet1DATA!$1:$1,0))</f>
        <v>-</v>
      </c>
      <c r="V24" s="36" t="str">
        <f t="array" ref="V24">INDEX(Sheet1DATA!$1:$1048576,MATCH(SUMMARY!$A24,Sheet1DATA!$A:$A,0),MATCH(SUMMARY!V$1,Sheet1DATA!$1:$1,0))</f>
        <v>-</v>
      </c>
      <c r="W24" s="36" t="str">
        <f t="array" ref="W24">INDEX(Sheet1DATA!$1:$1048576,MATCH(SUMMARY!$A24,Sheet1DATA!$A:$A,0),MATCH(SUMMARY!W$1,Sheet1DATA!$1:$1,0))</f>
        <v>-</v>
      </c>
      <c r="X24" s="36" t="str">
        <f t="array" ref="X24">INDEX(Sheet1DATA!$1:$1048576,MATCH(SUMMARY!$A24,Sheet1DATA!$A:$A,0),MATCH(SUMMARY!X$1,Sheet1DATA!$1:$1,0))</f>
        <v>-</v>
      </c>
      <c r="Y24" s="36" t="str">
        <f t="array" ref="Y24">INDEX(Sheet1DATA!$1:$1048576,MATCH(SUMMARY!$A24,Sheet1DATA!$A:$A,0),MATCH(SUMMARY!Y$1,Sheet1DATA!$1:$1,0))</f>
        <v>-</v>
      </c>
      <c r="Z24" s="36" t="str">
        <f t="array" ref="Z24">INDEX(Sheet1DATA!$1:$1048576,MATCH(SUMMARY!$A24,Sheet1DATA!$A:$A,0),MATCH(SUMMARY!Z$1,Sheet1DATA!$1:$1,0))</f>
        <v>-</v>
      </c>
      <c r="AA24" s="36" t="str">
        <f t="array" ref="AA24">INDEX(Sheet1DATA!$1:$1048576,MATCH(SUMMARY!$A24,Sheet1DATA!$A:$A,0),MATCH(SUMMARY!AA$1,Sheet1DATA!$1:$1,0))</f>
        <v>-</v>
      </c>
      <c r="AB24" s="36" t="str">
        <f t="array" ref="AB24">INDEX(Sheet1DATA!$1:$1048576,MATCH(SUMMARY!$A24,Sheet1DATA!$A:$A,0),MATCH(SUMMARY!AB$1,Sheet1DATA!$1:$1,0))</f>
        <v>-</v>
      </c>
      <c r="AC24" s="36" t="str">
        <f t="array" ref="AC24">INDEX(Sheet1DATA!$1:$1048576,MATCH(SUMMARY!$A24,Sheet1DATA!$A:$A,0),MATCH(SUMMARY!AC$1,Sheet1DATA!$1:$1,0))</f>
        <v>-</v>
      </c>
      <c r="AD24" s="36" t="str">
        <f t="array" ref="AD24">INDEX(Sheet1DATA!$1:$1048576,MATCH(SUMMARY!$A24,Sheet1DATA!$A:$A,0),MATCH(SUMMARY!AD$1,Sheet1DATA!$1:$1,0))</f>
        <v>-</v>
      </c>
    </row>
    <row r="25" ht="14.25" hidden="1" customHeight="1">
      <c r="A25" s="114" t="s">
        <v>142</v>
      </c>
      <c r="B25" s="114" t="str">
        <f t="array" ref="B25">INDEX('2020 Candidates'!F:F,MATCH(SUMMARY!A25,'2020 Candidates'!G:G,0))</f>
        <v>Independent</v>
      </c>
      <c r="C25" s="114" t="str">
        <f t="array" ref="C25">INDEX('2020 Candidates'!A:A,MATCH(SUMMARY!A25,'2020 Candidates'!G:G,0))</f>
        <v>Dublin Central (4 seats)</v>
      </c>
      <c r="D25" s="115">
        <f>VLOOKUP(B25,PartyScore!A:D,4,0)</f>
        <v>0.2306361296</v>
      </c>
      <c r="E25" s="16" t="b">
        <f t="shared" si="1"/>
        <v>0</v>
      </c>
      <c r="F25" s="36">
        <f t="shared" si="2"/>
        <v>0</v>
      </c>
      <c r="G25" s="36">
        <f t="shared" si="3"/>
        <v>0</v>
      </c>
      <c r="H25" s="36">
        <f t="shared" si="4"/>
        <v>0</v>
      </c>
      <c r="I25" s="116" t="str">
        <f t="shared" si="5"/>
        <v>-</v>
      </c>
      <c r="J25" s="36" t="str">
        <f t="array" ref="J25">INDEX(Sheet1DATA!$1:$1048576,MATCH(SUMMARY!$A25,Sheet1DATA!$A:$A,0),MATCH(SUMMARY!J$1,Sheet1DATA!$1:$1,0))</f>
        <v>-</v>
      </c>
      <c r="K25" s="36" t="str">
        <f t="array" ref="K25">INDEX(Sheet1DATA!$1:$1048576,MATCH(SUMMARY!$A25,Sheet1DATA!$A:$A,0),MATCH(SUMMARY!K$1,Sheet1DATA!$1:$1,0))</f>
        <v>-</v>
      </c>
      <c r="L25" s="36" t="str">
        <f t="array" ref="L25">INDEX(Sheet1DATA!$1:$1048576,MATCH(SUMMARY!$A25,Sheet1DATA!$A:$A,0),MATCH(SUMMARY!L$1,Sheet1DATA!$1:$1,0))</f>
        <v>-</v>
      </c>
      <c r="M25" s="36" t="str">
        <f t="array" ref="M25">INDEX(Sheet1DATA!$1:$1048576,MATCH(SUMMARY!$A25,Sheet1DATA!$A:$A,0),MATCH(SUMMARY!M$1,Sheet1DATA!$1:$1,0))</f>
        <v>-</v>
      </c>
      <c r="N25" s="36" t="str">
        <f t="array" ref="N25">INDEX(Sheet1DATA!$1:$1048576,MATCH(SUMMARY!$A25,Sheet1DATA!$A:$A,0),MATCH(SUMMARY!N$1,Sheet1DATA!$1:$1,0))</f>
        <v>-</v>
      </c>
      <c r="O25" s="36" t="str">
        <f t="array" ref="O25">INDEX(Sheet1DATA!$1:$1048576,MATCH(SUMMARY!$A25,Sheet1DATA!$A:$A,0),MATCH(SUMMARY!O$1,Sheet1DATA!$1:$1,0))</f>
        <v>-</v>
      </c>
      <c r="P25" s="36" t="str">
        <f t="array" ref="P25">INDEX(Sheet1DATA!$1:$1048576,MATCH(SUMMARY!$A25,Sheet1DATA!$A:$A,0),MATCH(SUMMARY!P$1,Sheet1DATA!$1:$1,0))</f>
        <v>-</v>
      </c>
      <c r="Q25" s="36" t="str">
        <f t="array" ref="Q25">INDEX(Sheet1DATA!$1:$1048576,MATCH(SUMMARY!$A25,Sheet1DATA!$A:$A,0),MATCH(SUMMARY!Q$1,Sheet1DATA!$1:$1,0))</f>
        <v>-</v>
      </c>
      <c r="R25" s="36" t="str">
        <f t="array" ref="R25">INDEX(Sheet1DATA!$1:$1048576,MATCH(SUMMARY!$A25,Sheet1DATA!$A:$A,0),MATCH(SUMMARY!R$1,Sheet1DATA!$1:$1,0))</f>
        <v>-</v>
      </c>
      <c r="S25" s="36" t="str">
        <f t="array" ref="S25">INDEX(Sheet1DATA!$1:$1048576,MATCH(SUMMARY!$A25,Sheet1DATA!$A:$A,0),MATCH(SUMMARY!S$1,Sheet1DATA!$1:$1,0))</f>
        <v>-</v>
      </c>
      <c r="T25" s="36" t="str">
        <f t="array" ref="T25">INDEX(Sheet1DATA!$1:$1048576,MATCH(SUMMARY!$A25,Sheet1DATA!$A:$A,0),MATCH(SUMMARY!T$1,Sheet1DATA!$1:$1,0))</f>
        <v>-</v>
      </c>
      <c r="U25" s="36" t="str">
        <f t="array" ref="U25">INDEX(Sheet1DATA!$1:$1048576,MATCH(SUMMARY!$A25,Sheet1DATA!$A:$A,0),MATCH(SUMMARY!U$1,Sheet1DATA!$1:$1,0))</f>
        <v>-</v>
      </c>
      <c r="V25" s="36" t="str">
        <f t="array" ref="V25">INDEX(Sheet1DATA!$1:$1048576,MATCH(SUMMARY!$A25,Sheet1DATA!$A:$A,0),MATCH(SUMMARY!V$1,Sheet1DATA!$1:$1,0))</f>
        <v>-</v>
      </c>
      <c r="W25" s="36" t="str">
        <f t="array" ref="W25">INDEX(Sheet1DATA!$1:$1048576,MATCH(SUMMARY!$A25,Sheet1DATA!$A:$A,0),MATCH(SUMMARY!W$1,Sheet1DATA!$1:$1,0))</f>
        <v>-</v>
      </c>
      <c r="X25" s="36" t="str">
        <f t="array" ref="X25">INDEX(Sheet1DATA!$1:$1048576,MATCH(SUMMARY!$A25,Sheet1DATA!$A:$A,0),MATCH(SUMMARY!X$1,Sheet1DATA!$1:$1,0))</f>
        <v>-</v>
      </c>
      <c r="Y25" s="36" t="str">
        <f t="array" ref="Y25">INDEX(Sheet1DATA!$1:$1048576,MATCH(SUMMARY!$A25,Sheet1DATA!$A:$A,0),MATCH(SUMMARY!Y$1,Sheet1DATA!$1:$1,0))</f>
        <v>-</v>
      </c>
      <c r="Z25" s="36" t="str">
        <f t="array" ref="Z25">INDEX(Sheet1DATA!$1:$1048576,MATCH(SUMMARY!$A25,Sheet1DATA!$A:$A,0),MATCH(SUMMARY!Z$1,Sheet1DATA!$1:$1,0))</f>
        <v>-</v>
      </c>
      <c r="AA25" s="36" t="str">
        <f t="array" ref="AA25">INDEX(Sheet1DATA!$1:$1048576,MATCH(SUMMARY!$A25,Sheet1DATA!$A:$A,0),MATCH(SUMMARY!AA$1,Sheet1DATA!$1:$1,0))</f>
        <v>-</v>
      </c>
      <c r="AB25" s="36" t="str">
        <f t="array" ref="AB25">INDEX(Sheet1DATA!$1:$1048576,MATCH(SUMMARY!$A25,Sheet1DATA!$A:$A,0),MATCH(SUMMARY!AB$1,Sheet1DATA!$1:$1,0))</f>
        <v>-</v>
      </c>
      <c r="AC25" s="36" t="str">
        <f t="array" ref="AC25">INDEX(Sheet1DATA!$1:$1048576,MATCH(SUMMARY!$A25,Sheet1DATA!$A:$A,0),MATCH(SUMMARY!AC$1,Sheet1DATA!$1:$1,0))</f>
        <v>-</v>
      </c>
      <c r="AD25" s="36" t="str">
        <f t="array" ref="AD25">INDEX(Sheet1DATA!$1:$1048576,MATCH(SUMMARY!$A25,Sheet1DATA!$A:$A,0),MATCH(SUMMARY!AD$1,Sheet1DATA!$1:$1,0))</f>
        <v>-</v>
      </c>
    </row>
    <row r="26" ht="14.25" hidden="1" customHeight="1">
      <c r="A26" s="114" t="s">
        <v>138</v>
      </c>
      <c r="B26" s="114" t="str">
        <f t="array" ref="B26">INDEX('2020 Candidates'!F:F,MATCH(SUMMARY!A26,'2020 Candidates'!G:G,0))</f>
        <v>Fine Gael</v>
      </c>
      <c r="C26" s="114" t="str">
        <f t="array" ref="C26">INDEX('2020 Candidates'!A:A,MATCH(SUMMARY!A26,'2020 Candidates'!G:G,0))</f>
        <v>Cork North-Central (4 seats)</v>
      </c>
      <c r="D26" s="115">
        <f>VLOOKUP(B26,PartyScore!A:D,4,0)</f>
        <v>0.01425972402</v>
      </c>
      <c r="E26" s="16" t="b">
        <f t="shared" si="1"/>
        <v>0</v>
      </c>
      <c r="F26" s="36">
        <f t="shared" si="2"/>
        <v>0</v>
      </c>
      <c r="G26" s="36">
        <f t="shared" si="3"/>
        <v>0</v>
      </c>
      <c r="H26" s="36">
        <f t="shared" si="4"/>
        <v>0</v>
      </c>
      <c r="I26" s="116" t="str">
        <f t="shared" si="5"/>
        <v>-</v>
      </c>
      <c r="J26" s="36" t="str">
        <f t="array" ref="J26">INDEX(Sheet1DATA!$1:$1048576,MATCH(SUMMARY!$A26,Sheet1DATA!$A:$A,0),MATCH(SUMMARY!J$1,Sheet1DATA!$1:$1,0))</f>
        <v>-</v>
      </c>
      <c r="K26" s="36" t="str">
        <f t="array" ref="K26">INDEX(Sheet1DATA!$1:$1048576,MATCH(SUMMARY!$A26,Sheet1DATA!$A:$A,0),MATCH(SUMMARY!K$1,Sheet1DATA!$1:$1,0))</f>
        <v>-</v>
      </c>
      <c r="L26" s="36" t="str">
        <f t="array" ref="L26">INDEX(Sheet1DATA!$1:$1048576,MATCH(SUMMARY!$A26,Sheet1DATA!$A:$A,0),MATCH(SUMMARY!L$1,Sheet1DATA!$1:$1,0))</f>
        <v>-</v>
      </c>
      <c r="M26" s="36" t="str">
        <f t="array" ref="M26">INDEX(Sheet1DATA!$1:$1048576,MATCH(SUMMARY!$A26,Sheet1DATA!$A:$A,0),MATCH(SUMMARY!M$1,Sheet1DATA!$1:$1,0))</f>
        <v>-</v>
      </c>
      <c r="N26" s="36" t="str">
        <f t="array" ref="N26">INDEX(Sheet1DATA!$1:$1048576,MATCH(SUMMARY!$A26,Sheet1DATA!$A:$A,0),MATCH(SUMMARY!N$1,Sheet1DATA!$1:$1,0))</f>
        <v>-</v>
      </c>
      <c r="O26" s="36" t="str">
        <f t="array" ref="O26">INDEX(Sheet1DATA!$1:$1048576,MATCH(SUMMARY!$A26,Sheet1DATA!$A:$A,0),MATCH(SUMMARY!O$1,Sheet1DATA!$1:$1,0))</f>
        <v>-</v>
      </c>
      <c r="P26" s="36" t="str">
        <f t="array" ref="P26">INDEX(Sheet1DATA!$1:$1048576,MATCH(SUMMARY!$A26,Sheet1DATA!$A:$A,0),MATCH(SUMMARY!P$1,Sheet1DATA!$1:$1,0))</f>
        <v>-</v>
      </c>
      <c r="Q26" s="36" t="str">
        <f t="array" ref="Q26">INDEX(Sheet1DATA!$1:$1048576,MATCH(SUMMARY!$A26,Sheet1DATA!$A:$A,0),MATCH(SUMMARY!Q$1,Sheet1DATA!$1:$1,0))</f>
        <v>-</v>
      </c>
      <c r="R26" s="36" t="str">
        <f t="array" ref="R26">INDEX(Sheet1DATA!$1:$1048576,MATCH(SUMMARY!$A26,Sheet1DATA!$A:$A,0),MATCH(SUMMARY!R$1,Sheet1DATA!$1:$1,0))</f>
        <v>-</v>
      </c>
      <c r="S26" s="36" t="str">
        <f t="array" ref="S26">INDEX(Sheet1DATA!$1:$1048576,MATCH(SUMMARY!$A26,Sheet1DATA!$A:$A,0),MATCH(SUMMARY!S$1,Sheet1DATA!$1:$1,0))</f>
        <v>-</v>
      </c>
      <c r="T26" s="36" t="str">
        <f t="array" ref="T26">INDEX(Sheet1DATA!$1:$1048576,MATCH(SUMMARY!$A26,Sheet1DATA!$A:$A,0),MATCH(SUMMARY!T$1,Sheet1DATA!$1:$1,0))</f>
        <v>-</v>
      </c>
      <c r="U26" s="36" t="str">
        <f t="array" ref="U26">INDEX(Sheet1DATA!$1:$1048576,MATCH(SUMMARY!$A26,Sheet1DATA!$A:$A,0),MATCH(SUMMARY!U$1,Sheet1DATA!$1:$1,0))</f>
        <v>-</v>
      </c>
      <c r="V26" s="36" t="str">
        <f t="array" ref="V26">INDEX(Sheet1DATA!$1:$1048576,MATCH(SUMMARY!$A26,Sheet1DATA!$A:$A,0),MATCH(SUMMARY!V$1,Sheet1DATA!$1:$1,0))</f>
        <v>-</v>
      </c>
      <c r="W26" s="36" t="str">
        <f t="array" ref="W26">INDEX(Sheet1DATA!$1:$1048576,MATCH(SUMMARY!$A26,Sheet1DATA!$A:$A,0),MATCH(SUMMARY!W$1,Sheet1DATA!$1:$1,0))</f>
        <v>-</v>
      </c>
      <c r="X26" s="36" t="str">
        <f t="array" ref="X26">INDEX(Sheet1DATA!$1:$1048576,MATCH(SUMMARY!$A26,Sheet1DATA!$A:$A,0),MATCH(SUMMARY!X$1,Sheet1DATA!$1:$1,0))</f>
        <v>-</v>
      </c>
      <c r="Y26" s="36" t="str">
        <f t="array" ref="Y26">INDEX(Sheet1DATA!$1:$1048576,MATCH(SUMMARY!$A26,Sheet1DATA!$A:$A,0),MATCH(SUMMARY!Y$1,Sheet1DATA!$1:$1,0))</f>
        <v>-</v>
      </c>
      <c r="Z26" s="36" t="str">
        <f t="array" ref="Z26">INDEX(Sheet1DATA!$1:$1048576,MATCH(SUMMARY!$A26,Sheet1DATA!$A:$A,0),MATCH(SUMMARY!Z$1,Sheet1DATA!$1:$1,0))</f>
        <v>-</v>
      </c>
      <c r="AA26" s="36" t="str">
        <f t="array" ref="AA26">INDEX(Sheet1DATA!$1:$1048576,MATCH(SUMMARY!$A26,Sheet1DATA!$A:$A,0),MATCH(SUMMARY!AA$1,Sheet1DATA!$1:$1,0))</f>
        <v>-</v>
      </c>
      <c r="AB26" s="36" t="str">
        <f t="array" ref="AB26">INDEX(Sheet1DATA!$1:$1048576,MATCH(SUMMARY!$A26,Sheet1DATA!$A:$A,0),MATCH(SUMMARY!AB$1,Sheet1DATA!$1:$1,0))</f>
        <v>-</v>
      </c>
      <c r="AC26" s="36" t="str">
        <f t="array" ref="AC26">INDEX(Sheet1DATA!$1:$1048576,MATCH(SUMMARY!$A26,Sheet1DATA!$A:$A,0),MATCH(SUMMARY!AC$1,Sheet1DATA!$1:$1,0))</f>
        <v>-</v>
      </c>
      <c r="AD26" s="36" t="str">
        <f t="array" ref="AD26">INDEX(Sheet1DATA!$1:$1048576,MATCH(SUMMARY!$A26,Sheet1DATA!$A:$A,0),MATCH(SUMMARY!AD$1,Sheet1DATA!$1:$1,0))</f>
        <v>-</v>
      </c>
    </row>
    <row r="27" ht="14.25" customHeight="1">
      <c r="A27" s="114" t="s">
        <v>985</v>
      </c>
      <c r="B27" s="114" t="str">
        <f t="array" ref="B27">INDEX('2020 Candidates'!F:F,MATCH(SUMMARY!A27,'2020 Candidates'!G:G,0))</f>
        <v>Fine Gael</v>
      </c>
      <c r="C27" s="114" t="str">
        <f t="array" ref="C27">INDEX('2020 Candidates'!A:A,MATCH(SUMMARY!A27,'2020 Candidates'!G:G,0))</f>
        <v>Longford-Westmeath (4 seats)</v>
      </c>
      <c r="D27" s="115">
        <f>VLOOKUP(B27,PartyScore!A:D,4,0)</f>
        <v>0.01425972402</v>
      </c>
      <c r="E27" s="16" t="b">
        <f t="shared" si="1"/>
        <v>1</v>
      </c>
      <c r="F27" s="36">
        <f t="shared" si="2"/>
        <v>0</v>
      </c>
      <c r="G27" s="36">
        <f t="shared" si="3"/>
        <v>7</v>
      </c>
      <c r="H27" s="36">
        <f t="shared" si="4"/>
        <v>0</v>
      </c>
      <c r="I27" s="116">
        <f t="shared" si="5"/>
        <v>0</v>
      </c>
      <c r="J27" s="36" t="str">
        <f t="array" ref="J27">INDEX(Sheet1DATA!$1:$1048576,MATCH(SUMMARY!$A27,Sheet1DATA!$A:$A,0),MATCH(SUMMARY!J$1,Sheet1DATA!$1:$1,0))</f>
        <v>×</v>
      </c>
      <c r="K27" s="36" t="str">
        <f t="array" ref="K27">INDEX(Sheet1DATA!$1:$1048576,MATCH(SUMMARY!$A27,Sheet1DATA!$A:$A,0),MATCH(SUMMARY!K$1,Sheet1DATA!$1:$1,0))</f>
        <v>×</v>
      </c>
      <c r="L27" s="36" t="str">
        <f t="array" ref="L27">INDEX(Sheet1DATA!$1:$1048576,MATCH(SUMMARY!$A27,Sheet1DATA!$A:$A,0),MATCH(SUMMARY!L$1,Sheet1DATA!$1:$1,0))</f>
        <v>×</v>
      </c>
      <c r="M27" s="36" t="str">
        <f t="array" ref="M27">INDEX(Sheet1DATA!$1:$1048576,MATCH(SUMMARY!$A27,Sheet1DATA!$A:$A,0),MATCH(SUMMARY!M$1,Sheet1DATA!$1:$1,0))</f>
        <v>×</v>
      </c>
      <c r="N27" s="36" t="str">
        <f t="array" ref="N27">INDEX(Sheet1DATA!$1:$1048576,MATCH(SUMMARY!$A27,Sheet1DATA!$A:$A,0),MATCH(SUMMARY!N$1,Sheet1DATA!$1:$1,0))</f>
        <v>×</v>
      </c>
      <c r="O27" s="36" t="str">
        <f t="array" ref="O27">INDEX(Sheet1DATA!$1:$1048576,MATCH(SUMMARY!$A27,Sheet1DATA!$A:$A,0),MATCH(SUMMARY!O$1,Sheet1DATA!$1:$1,0))</f>
        <v>×</v>
      </c>
      <c r="P27" s="36" t="str">
        <f t="array" ref="P27">INDEX(Sheet1DATA!$1:$1048576,MATCH(SUMMARY!$A27,Sheet1DATA!$A:$A,0),MATCH(SUMMARY!P$1,Sheet1DATA!$1:$1,0))</f>
        <v>×</v>
      </c>
      <c r="Q27" s="36" t="str">
        <f t="array" ref="Q27">INDEX(Sheet1DATA!$1:$1048576,MATCH(SUMMARY!$A27,Sheet1DATA!$A:$A,0),MATCH(SUMMARY!Q$1,Sheet1DATA!$1:$1,0))</f>
        <v>-</v>
      </c>
      <c r="R27" s="36" t="str">
        <f t="array" ref="R27">INDEX(Sheet1DATA!$1:$1048576,MATCH(SUMMARY!$A27,Sheet1DATA!$A:$A,0),MATCH(SUMMARY!R$1,Sheet1DATA!$1:$1,0))</f>
        <v>-</v>
      </c>
      <c r="S27" s="36" t="str">
        <f t="array" ref="S27">INDEX(Sheet1DATA!$1:$1048576,MATCH(SUMMARY!$A27,Sheet1DATA!$A:$A,0),MATCH(SUMMARY!S$1,Sheet1DATA!$1:$1,0))</f>
        <v>-</v>
      </c>
      <c r="T27" s="36" t="str">
        <f t="array" ref="T27">INDEX(Sheet1DATA!$1:$1048576,MATCH(SUMMARY!$A27,Sheet1DATA!$A:$A,0),MATCH(SUMMARY!T$1,Sheet1DATA!$1:$1,0))</f>
        <v>-</v>
      </c>
      <c r="U27" s="36" t="str">
        <f t="array" ref="U27">INDEX(Sheet1DATA!$1:$1048576,MATCH(SUMMARY!$A27,Sheet1DATA!$A:$A,0),MATCH(SUMMARY!U$1,Sheet1DATA!$1:$1,0))</f>
        <v>-</v>
      </c>
      <c r="V27" s="36" t="str">
        <f t="array" ref="V27">INDEX(Sheet1DATA!$1:$1048576,MATCH(SUMMARY!$A27,Sheet1DATA!$A:$A,0),MATCH(SUMMARY!V$1,Sheet1DATA!$1:$1,0))</f>
        <v>-</v>
      </c>
      <c r="W27" s="36" t="str">
        <f t="array" ref="W27">INDEX(Sheet1DATA!$1:$1048576,MATCH(SUMMARY!$A27,Sheet1DATA!$A:$A,0),MATCH(SUMMARY!W$1,Sheet1DATA!$1:$1,0))</f>
        <v>-</v>
      </c>
      <c r="X27" s="36" t="str">
        <f t="array" ref="X27">INDEX(Sheet1DATA!$1:$1048576,MATCH(SUMMARY!$A27,Sheet1DATA!$A:$A,0),MATCH(SUMMARY!X$1,Sheet1DATA!$1:$1,0))</f>
        <v>-</v>
      </c>
      <c r="Y27" s="36" t="str">
        <f t="array" ref="Y27">INDEX(Sheet1DATA!$1:$1048576,MATCH(SUMMARY!$A27,Sheet1DATA!$A:$A,0),MATCH(SUMMARY!Y$1,Sheet1DATA!$1:$1,0))</f>
        <v>-</v>
      </c>
      <c r="Z27" s="36" t="str">
        <f t="array" ref="Z27">INDEX(Sheet1DATA!$1:$1048576,MATCH(SUMMARY!$A27,Sheet1DATA!$A:$A,0),MATCH(SUMMARY!Z$1,Sheet1DATA!$1:$1,0))</f>
        <v>-</v>
      </c>
      <c r="AA27" s="36" t="str">
        <f t="array" ref="AA27">INDEX(Sheet1DATA!$1:$1048576,MATCH(SUMMARY!$A27,Sheet1DATA!$A:$A,0),MATCH(SUMMARY!AA$1,Sheet1DATA!$1:$1,0))</f>
        <v>-</v>
      </c>
      <c r="AB27" s="36" t="str">
        <f t="array" ref="AB27">INDEX(Sheet1DATA!$1:$1048576,MATCH(SUMMARY!$A27,Sheet1DATA!$A:$A,0),MATCH(SUMMARY!AB$1,Sheet1DATA!$1:$1,0))</f>
        <v>-</v>
      </c>
      <c r="AC27" s="36" t="str">
        <f t="array" ref="AC27">INDEX(Sheet1DATA!$1:$1048576,MATCH(SUMMARY!$A27,Sheet1DATA!$A:$A,0),MATCH(SUMMARY!AC$1,Sheet1DATA!$1:$1,0))</f>
        <v>-</v>
      </c>
      <c r="AD27" s="36" t="str">
        <f t="array" ref="AD27">INDEX(Sheet1DATA!$1:$1048576,MATCH(SUMMARY!$A27,Sheet1DATA!$A:$A,0),MATCH(SUMMARY!AD$1,Sheet1DATA!$1:$1,0))</f>
        <v>-</v>
      </c>
    </row>
    <row r="28" ht="14.25" customHeight="1">
      <c r="A28" s="114" t="s">
        <v>714</v>
      </c>
      <c r="B28" s="114" t="str">
        <f t="array" ref="B28">INDEX('2020 Candidates'!F:F,MATCH(SUMMARY!A28,'2020 Candidates'!G:G,0))</f>
        <v>Labour Party</v>
      </c>
      <c r="C28" s="114" t="str">
        <f t="array" ref="C28">INDEX('2020 Candidates'!A:A,MATCH(SUMMARY!A28,'2020 Candidates'!G:G,0))</f>
        <v>Dublin West (4 seats)</v>
      </c>
      <c r="D28" s="115">
        <f>VLOOKUP(B28,PartyScore!A:D,4,0)</f>
        <v>0.0993987494</v>
      </c>
      <c r="E28" s="16" t="b">
        <f t="shared" si="1"/>
        <v>1</v>
      </c>
      <c r="F28" s="36">
        <f t="shared" si="2"/>
        <v>6</v>
      </c>
      <c r="G28" s="36">
        <f t="shared" si="3"/>
        <v>4</v>
      </c>
      <c r="H28" s="36">
        <f t="shared" si="4"/>
        <v>11</v>
      </c>
      <c r="I28" s="116">
        <f t="shared" si="5"/>
        <v>0.6</v>
      </c>
      <c r="J28" s="36" t="str">
        <f t="array" ref="J28">INDEX(Sheet1DATA!$1:$1048576,MATCH(SUMMARY!$A28,Sheet1DATA!$A:$A,0),MATCH(SUMMARY!J$1,Sheet1DATA!$1:$1,0))</f>
        <v>√</v>
      </c>
      <c r="K28" s="36" t="str">
        <f t="array" ref="K28">INDEX(Sheet1DATA!$1:$1048576,MATCH(SUMMARY!$A28,Sheet1DATA!$A:$A,0),MATCH(SUMMARY!K$1,Sheet1DATA!$1:$1,0))</f>
        <v>√</v>
      </c>
      <c r="L28" s="36" t="str">
        <f t="array" ref="L28">INDEX(Sheet1DATA!$1:$1048576,MATCH(SUMMARY!$A28,Sheet1DATA!$A:$A,0),MATCH(SUMMARY!L$1,Sheet1DATA!$1:$1,0))</f>
        <v>√</v>
      </c>
      <c r="M28" s="36" t="str">
        <f t="array" ref="M28">INDEX(Sheet1DATA!$1:$1048576,MATCH(SUMMARY!$A28,Sheet1DATA!$A:$A,0),MATCH(SUMMARY!M$1,Sheet1DATA!$1:$1,0))</f>
        <v>√</v>
      </c>
      <c r="N28" s="36" t="str">
        <f t="array" ref="N28">INDEX(Sheet1DATA!$1:$1048576,MATCH(SUMMARY!$A28,Sheet1DATA!$A:$A,0),MATCH(SUMMARY!N$1,Sheet1DATA!$1:$1,0))</f>
        <v>√</v>
      </c>
      <c r="O28" s="36" t="str">
        <f t="array" ref="O28">INDEX(Sheet1DATA!$1:$1048576,MATCH(SUMMARY!$A28,Sheet1DATA!$A:$A,0),MATCH(SUMMARY!O$1,Sheet1DATA!$1:$1,0))</f>
        <v>×</v>
      </c>
      <c r="P28" s="36" t="str">
        <f t="array" ref="P28">INDEX(Sheet1DATA!$1:$1048576,MATCH(SUMMARY!$A28,Sheet1DATA!$A:$A,0),MATCH(SUMMARY!P$1,Sheet1DATA!$1:$1,0))</f>
        <v>√</v>
      </c>
      <c r="Q28" s="36" t="str">
        <f t="array" ref="Q28">INDEX(Sheet1DATA!$1:$1048576,MATCH(SUMMARY!$A28,Sheet1DATA!$A:$A,0),MATCH(SUMMARY!Q$1,Sheet1DATA!$1:$1,0))</f>
        <v>Ø</v>
      </c>
      <c r="R28" s="36" t="str">
        <f t="array" ref="R28">INDEX(Sheet1DATA!$1:$1048576,MATCH(SUMMARY!$A28,Sheet1DATA!$A:$A,0),MATCH(SUMMARY!R$1,Sheet1DATA!$1:$1,0))</f>
        <v>×</v>
      </c>
      <c r="S28" s="36" t="str">
        <f t="array" ref="S28">INDEX(Sheet1DATA!$1:$1048576,MATCH(SUMMARY!$A28,Sheet1DATA!$A:$A,0),MATCH(SUMMARY!S$1,Sheet1DATA!$1:$1,0))</f>
        <v>Ø</v>
      </c>
      <c r="T28" s="36" t="str">
        <f t="array" ref="T28">INDEX(Sheet1DATA!$1:$1048576,MATCH(SUMMARY!$A28,Sheet1DATA!$A:$A,0),MATCH(SUMMARY!T$1,Sheet1DATA!$1:$1,0))</f>
        <v>Ø</v>
      </c>
      <c r="U28" s="36" t="str">
        <f t="array" ref="U28">INDEX(Sheet1DATA!$1:$1048576,MATCH(SUMMARY!$A28,Sheet1DATA!$A:$A,0),MATCH(SUMMARY!U$1,Sheet1DATA!$1:$1,0))</f>
        <v>Ø</v>
      </c>
      <c r="V28" s="36" t="str">
        <f t="array" ref="V28">INDEX(Sheet1DATA!$1:$1048576,MATCH(SUMMARY!$A28,Sheet1DATA!$A:$A,0),MATCH(SUMMARY!V$1,Sheet1DATA!$1:$1,0))</f>
        <v>Ø</v>
      </c>
      <c r="W28" s="36" t="str">
        <f t="array" ref="W28">INDEX(Sheet1DATA!$1:$1048576,MATCH(SUMMARY!$A28,Sheet1DATA!$A:$A,0),MATCH(SUMMARY!W$1,Sheet1DATA!$1:$1,0))</f>
        <v>Ø</v>
      </c>
      <c r="X28" s="36" t="str">
        <f t="array" ref="X28">INDEX(Sheet1DATA!$1:$1048576,MATCH(SUMMARY!$A28,Sheet1DATA!$A:$A,0),MATCH(SUMMARY!X$1,Sheet1DATA!$1:$1,0))</f>
        <v>Ø</v>
      </c>
      <c r="Y28" s="36" t="str">
        <f t="array" ref="Y28">INDEX(Sheet1DATA!$1:$1048576,MATCH(SUMMARY!$A28,Sheet1DATA!$A:$A,0),MATCH(SUMMARY!Y$1,Sheet1DATA!$1:$1,0))</f>
        <v>Ø</v>
      </c>
      <c r="Z28" s="36" t="str">
        <f t="array" ref="Z28">INDEX(Sheet1DATA!$1:$1048576,MATCH(SUMMARY!$A28,Sheet1DATA!$A:$A,0),MATCH(SUMMARY!Z$1,Sheet1DATA!$1:$1,0))</f>
        <v>Ø</v>
      </c>
      <c r="AA28" s="36" t="str">
        <f t="array" ref="AA28">INDEX(Sheet1DATA!$1:$1048576,MATCH(SUMMARY!$A28,Sheet1DATA!$A:$A,0),MATCH(SUMMARY!AA$1,Sheet1DATA!$1:$1,0))</f>
        <v>×</v>
      </c>
      <c r="AB28" s="36" t="str">
        <f t="array" ref="AB28">INDEX(Sheet1DATA!$1:$1048576,MATCH(SUMMARY!$A28,Sheet1DATA!$A:$A,0),MATCH(SUMMARY!AB$1,Sheet1DATA!$1:$1,0))</f>
        <v>Ø</v>
      </c>
      <c r="AC28" s="36" t="str">
        <f t="array" ref="AC28">INDEX(Sheet1DATA!$1:$1048576,MATCH(SUMMARY!$A28,Sheet1DATA!$A:$A,0),MATCH(SUMMARY!AC$1,Sheet1DATA!$1:$1,0))</f>
        <v>×</v>
      </c>
      <c r="AD28" s="36" t="str">
        <f t="array" ref="AD28">INDEX(Sheet1DATA!$1:$1048576,MATCH(SUMMARY!$A28,Sheet1DATA!$A:$A,0),MATCH(SUMMARY!AD$1,Sheet1DATA!$1:$1,0))</f>
        <v>Ø</v>
      </c>
    </row>
    <row r="29" ht="14.25" customHeight="1">
      <c r="A29" s="114" t="s">
        <v>1233</v>
      </c>
      <c r="B29" s="114" t="str">
        <f t="array" ref="B29">INDEX('2020 Candidates'!F:F,MATCH(SUMMARY!A29,'2020 Candidates'!G:G,0))</f>
        <v>Fianna Fail</v>
      </c>
      <c r="C29" s="114" t="str">
        <f t="array" ref="C29">INDEX('2020 Candidates'!A:A,MATCH(SUMMARY!A29,'2020 Candidates'!G:G,0))</f>
        <v>Waterford</v>
      </c>
      <c r="D29" s="115">
        <f>VLOOKUP(B29,PartyScore!A:D,4,0)</f>
        <v>0.3502904352</v>
      </c>
      <c r="E29" s="16" t="b">
        <f t="shared" si="1"/>
        <v>1</v>
      </c>
      <c r="F29" s="36">
        <f t="shared" si="2"/>
        <v>1</v>
      </c>
      <c r="G29" s="36">
        <f t="shared" si="3"/>
        <v>4</v>
      </c>
      <c r="H29" s="36">
        <f t="shared" si="4"/>
        <v>2</v>
      </c>
      <c r="I29" s="116">
        <f t="shared" si="5"/>
        <v>0.2</v>
      </c>
      <c r="J29" s="36" t="str">
        <f t="array" ref="J29">INDEX(Sheet1DATA!$1:$1048576,MATCH(SUMMARY!$A29,Sheet1DATA!$A:$A,0),MATCH(SUMMARY!J$1,Sheet1DATA!$1:$1,0))</f>
        <v>√</v>
      </c>
      <c r="K29" s="36" t="str">
        <f t="array" ref="K29">INDEX(Sheet1DATA!$1:$1048576,MATCH(SUMMARY!$A29,Sheet1DATA!$A:$A,0),MATCH(SUMMARY!K$1,Sheet1DATA!$1:$1,0))</f>
        <v>Ø</v>
      </c>
      <c r="L29" s="36" t="str">
        <f t="array" ref="L29">INDEX(Sheet1DATA!$1:$1048576,MATCH(SUMMARY!$A29,Sheet1DATA!$A:$A,0),MATCH(SUMMARY!L$1,Sheet1DATA!$1:$1,0))</f>
        <v>Ø</v>
      </c>
      <c r="M29" s="36" t="str">
        <f t="array" ref="M29">INDEX(Sheet1DATA!$1:$1048576,MATCH(SUMMARY!$A29,Sheet1DATA!$A:$A,0),MATCH(SUMMARY!M$1,Sheet1DATA!$1:$1,0))</f>
        <v>×</v>
      </c>
      <c r="N29" s="36" t="str">
        <f t="array" ref="N29">INDEX(Sheet1DATA!$1:$1048576,MATCH(SUMMARY!$A29,Sheet1DATA!$A:$A,0),MATCH(SUMMARY!N$1,Sheet1DATA!$1:$1,0))</f>
        <v>×</v>
      </c>
      <c r="O29" s="36" t="str">
        <f t="array" ref="O29">INDEX(Sheet1DATA!$1:$1048576,MATCH(SUMMARY!$A29,Sheet1DATA!$A:$A,0),MATCH(SUMMARY!O$1,Sheet1DATA!$1:$1,0))</f>
        <v>×</v>
      </c>
      <c r="P29" s="36" t="str">
        <f t="array" ref="P29">INDEX(Sheet1DATA!$1:$1048576,MATCH(SUMMARY!$A29,Sheet1DATA!$A:$A,0),MATCH(SUMMARY!P$1,Sheet1DATA!$1:$1,0))</f>
        <v>×</v>
      </c>
      <c r="Q29" s="36" t="str">
        <f t="array" ref="Q29">INDEX(Sheet1DATA!$1:$1048576,MATCH(SUMMARY!$A29,Sheet1DATA!$A:$A,0),MATCH(SUMMARY!Q$1,Sheet1DATA!$1:$1,0))</f>
        <v>-</v>
      </c>
      <c r="R29" s="36" t="str">
        <f t="array" ref="R29">INDEX(Sheet1DATA!$1:$1048576,MATCH(SUMMARY!$A29,Sheet1DATA!$A:$A,0),MATCH(SUMMARY!R$1,Sheet1DATA!$1:$1,0))</f>
        <v>-</v>
      </c>
      <c r="S29" s="36" t="str">
        <f t="array" ref="S29">INDEX(Sheet1DATA!$1:$1048576,MATCH(SUMMARY!$A29,Sheet1DATA!$A:$A,0),MATCH(SUMMARY!S$1,Sheet1DATA!$1:$1,0))</f>
        <v>-</v>
      </c>
      <c r="T29" s="36" t="str">
        <f t="array" ref="T29">INDEX(Sheet1DATA!$1:$1048576,MATCH(SUMMARY!$A29,Sheet1DATA!$A:$A,0),MATCH(SUMMARY!T$1,Sheet1DATA!$1:$1,0))</f>
        <v>-</v>
      </c>
      <c r="U29" s="36" t="str">
        <f t="array" ref="U29">INDEX(Sheet1DATA!$1:$1048576,MATCH(SUMMARY!$A29,Sheet1DATA!$A:$A,0),MATCH(SUMMARY!U$1,Sheet1DATA!$1:$1,0))</f>
        <v>-</v>
      </c>
      <c r="V29" s="36" t="str">
        <f t="array" ref="V29">INDEX(Sheet1DATA!$1:$1048576,MATCH(SUMMARY!$A29,Sheet1DATA!$A:$A,0),MATCH(SUMMARY!V$1,Sheet1DATA!$1:$1,0))</f>
        <v>-</v>
      </c>
      <c r="W29" s="36" t="str">
        <f t="array" ref="W29">INDEX(Sheet1DATA!$1:$1048576,MATCH(SUMMARY!$A29,Sheet1DATA!$A:$A,0),MATCH(SUMMARY!W$1,Sheet1DATA!$1:$1,0))</f>
        <v>-</v>
      </c>
      <c r="X29" s="36" t="str">
        <f t="array" ref="X29">INDEX(Sheet1DATA!$1:$1048576,MATCH(SUMMARY!$A29,Sheet1DATA!$A:$A,0),MATCH(SUMMARY!X$1,Sheet1DATA!$1:$1,0))</f>
        <v>-</v>
      </c>
      <c r="Y29" s="36" t="str">
        <f t="array" ref="Y29">INDEX(Sheet1DATA!$1:$1048576,MATCH(SUMMARY!$A29,Sheet1DATA!$A:$A,0),MATCH(SUMMARY!Y$1,Sheet1DATA!$1:$1,0))</f>
        <v>-</v>
      </c>
      <c r="Z29" s="36" t="str">
        <f t="array" ref="Z29">INDEX(Sheet1DATA!$1:$1048576,MATCH(SUMMARY!$A29,Sheet1DATA!$A:$A,0),MATCH(SUMMARY!Z$1,Sheet1DATA!$1:$1,0))</f>
        <v>-</v>
      </c>
      <c r="AA29" s="36" t="str">
        <f t="array" ref="AA29">INDEX(Sheet1DATA!$1:$1048576,MATCH(SUMMARY!$A29,Sheet1DATA!$A:$A,0),MATCH(SUMMARY!AA$1,Sheet1DATA!$1:$1,0))</f>
        <v>-</v>
      </c>
      <c r="AB29" s="36" t="str">
        <f t="array" ref="AB29">INDEX(Sheet1DATA!$1:$1048576,MATCH(SUMMARY!$A29,Sheet1DATA!$A:$A,0),MATCH(SUMMARY!AB$1,Sheet1DATA!$1:$1,0))</f>
        <v>-</v>
      </c>
      <c r="AC29" s="36" t="str">
        <f t="array" ref="AC29">INDEX(Sheet1DATA!$1:$1048576,MATCH(SUMMARY!$A29,Sheet1DATA!$A:$A,0),MATCH(SUMMARY!AC$1,Sheet1DATA!$1:$1,0))</f>
        <v>-</v>
      </c>
      <c r="AD29" s="36" t="str">
        <f t="array" ref="AD29">INDEX(Sheet1DATA!$1:$1048576,MATCH(SUMMARY!$A29,Sheet1DATA!$A:$A,0),MATCH(SUMMARY!AD$1,Sheet1DATA!$1:$1,0))</f>
        <v>-</v>
      </c>
    </row>
    <row r="30" ht="14.25" customHeight="1">
      <c r="A30" s="114" t="s">
        <v>294</v>
      </c>
      <c r="B30" s="114" t="str">
        <f t="array" ref="B30">INDEX('2020 Candidates'!F:F,MATCH(SUMMARY!A30,'2020 Candidates'!G:G,0))</f>
        <v>Fine Gael</v>
      </c>
      <c r="C30" s="114" t="str">
        <f t="array" ref="C30">INDEX('2020 Candidates'!A:A,MATCH(SUMMARY!A30,'2020 Candidates'!G:G,0))</f>
        <v>Cork South-Central (4 seats)</v>
      </c>
      <c r="D30" s="115">
        <f>VLOOKUP(B30,PartyScore!A:D,4,0)</f>
        <v>0.01425972402</v>
      </c>
      <c r="E30" s="16" t="b">
        <f t="shared" si="1"/>
        <v>1</v>
      </c>
      <c r="F30" s="36">
        <f t="shared" si="2"/>
        <v>0</v>
      </c>
      <c r="G30" s="36">
        <f t="shared" si="3"/>
        <v>13</v>
      </c>
      <c r="H30" s="36">
        <f t="shared" si="4"/>
        <v>0</v>
      </c>
      <c r="I30" s="116">
        <f t="shared" si="5"/>
        <v>0</v>
      </c>
      <c r="J30" s="36" t="str">
        <f t="array" ref="J30">INDEX(Sheet1DATA!$1:$1048576,MATCH(SUMMARY!$A30,Sheet1DATA!$A:$A,0),MATCH(SUMMARY!J$1,Sheet1DATA!$1:$1,0))</f>
        <v>-</v>
      </c>
      <c r="K30" s="36" t="str">
        <f t="array" ref="K30">INDEX(Sheet1DATA!$1:$1048576,MATCH(SUMMARY!$A30,Sheet1DATA!$A:$A,0),MATCH(SUMMARY!K$1,Sheet1DATA!$1:$1,0))</f>
        <v>-</v>
      </c>
      <c r="L30" s="36" t="str">
        <f t="array" ref="L30">INDEX(Sheet1DATA!$1:$1048576,MATCH(SUMMARY!$A30,Sheet1DATA!$A:$A,0),MATCH(SUMMARY!L$1,Sheet1DATA!$1:$1,0))</f>
        <v>-</v>
      </c>
      <c r="M30" s="36" t="str">
        <f t="array" ref="M30">INDEX(Sheet1DATA!$1:$1048576,MATCH(SUMMARY!$A30,Sheet1DATA!$A:$A,0),MATCH(SUMMARY!M$1,Sheet1DATA!$1:$1,0))</f>
        <v>-</v>
      </c>
      <c r="N30" s="36" t="str">
        <f t="array" ref="N30">INDEX(Sheet1DATA!$1:$1048576,MATCH(SUMMARY!$A30,Sheet1DATA!$A:$A,0),MATCH(SUMMARY!N$1,Sheet1DATA!$1:$1,0))</f>
        <v>-</v>
      </c>
      <c r="O30" s="36" t="str">
        <f t="array" ref="O30">INDEX(Sheet1DATA!$1:$1048576,MATCH(SUMMARY!$A30,Sheet1DATA!$A:$A,0),MATCH(SUMMARY!O$1,Sheet1DATA!$1:$1,0))</f>
        <v>-</v>
      </c>
      <c r="P30" s="36" t="str">
        <f t="array" ref="P30">INDEX(Sheet1DATA!$1:$1048576,MATCH(SUMMARY!$A30,Sheet1DATA!$A:$A,0),MATCH(SUMMARY!P$1,Sheet1DATA!$1:$1,0))</f>
        <v>-</v>
      </c>
      <c r="Q30" s="36" t="str">
        <f t="array" ref="Q30">INDEX(Sheet1DATA!$1:$1048576,MATCH(SUMMARY!$A30,Sheet1DATA!$A:$A,0),MATCH(SUMMARY!Q$1,Sheet1DATA!$1:$1,0))</f>
        <v>×</v>
      </c>
      <c r="R30" s="36" t="str">
        <f t="array" ref="R30">INDEX(Sheet1DATA!$1:$1048576,MATCH(SUMMARY!$A30,Sheet1DATA!$A:$A,0),MATCH(SUMMARY!R$1,Sheet1DATA!$1:$1,0))</f>
        <v>×</v>
      </c>
      <c r="S30" s="36" t="str">
        <f t="array" ref="S30">INDEX(Sheet1DATA!$1:$1048576,MATCH(SUMMARY!$A30,Sheet1DATA!$A:$A,0),MATCH(SUMMARY!S$1,Sheet1DATA!$1:$1,0))</f>
        <v>×</v>
      </c>
      <c r="T30" s="36" t="str">
        <f t="array" ref="T30">INDEX(Sheet1DATA!$1:$1048576,MATCH(SUMMARY!$A30,Sheet1DATA!$A:$A,0),MATCH(SUMMARY!T$1,Sheet1DATA!$1:$1,0))</f>
        <v>×</v>
      </c>
      <c r="U30" s="36" t="str">
        <f t="array" ref="U30">INDEX(Sheet1DATA!$1:$1048576,MATCH(SUMMARY!$A30,Sheet1DATA!$A:$A,0),MATCH(SUMMARY!U$1,Sheet1DATA!$1:$1,0))</f>
        <v>×</v>
      </c>
      <c r="V30" s="36" t="str">
        <f t="array" ref="V30">INDEX(Sheet1DATA!$1:$1048576,MATCH(SUMMARY!$A30,Sheet1DATA!$A:$A,0),MATCH(SUMMARY!V$1,Sheet1DATA!$1:$1,0))</f>
        <v>×</v>
      </c>
      <c r="W30" s="36" t="str">
        <f t="array" ref="W30">INDEX(Sheet1DATA!$1:$1048576,MATCH(SUMMARY!$A30,Sheet1DATA!$A:$A,0),MATCH(SUMMARY!W$1,Sheet1DATA!$1:$1,0))</f>
        <v>×</v>
      </c>
      <c r="X30" s="36" t="str">
        <f t="array" ref="X30">INDEX(Sheet1DATA!$1:$1048576,MATCH(SUMMARY!$A30,Sheet1DATA!$A:$A,0),MATCH(SUMMARY!X$1,Sheet1DATA!$1:$1,0))</f>
        <v>×</v>
      </c>
      <c r="Y30" s="36" t="str">
        <f t="array" ref="Y30">INDEX(Sheet1DATA!$1:$1048576,MATCH(SUMMARY!$A30,Sheet1DATA!$A:$A,0),MATCH(SUMMARY!Y$1,Sheet1DATA!$1:$1,0))</f>
        <v>×</v>
      </c>
      <c r="Z30" s="36" t="str">
        <f t="array" ref="Z30">INDEX(Sheet1DATA!$1:$1048576,MATCH(SUMMARY!$A30,Sheet1DATA!$A:$A,0),MATCH(SUMMARY!Z$1,Sheet1DATA!$1:$1,0))</f>
        <v>×</v>
      </c>
      <c r="AA30" s="36" t="str">
        <f t="array" ref="AA30">INDEX(Sheet1DATA!$1:$1048576,MATCH(SUMMARY!$A30,Sheet1DATA!$A:$A,0),MATCH(SUMMARY!AA$1,Sheet1DATA!$1:$1,0))</f>
        <v>×</v>
      </c>
      <c r="AB30" s="36" t="str">
        <f t="array" ref="AB30">INDEX(Sheet1DATA!$1:$1048576,MATCH(SUMMARY!$A30,Sheet1DATA!$A:$A,0),MATCH(SUMMARY!AB$1,Sheet1DATA!$1:$1,0))</f>
        <v>×</v>
      </c>
      <c r="AC30" s="36" t="str">
        <f t="array" ref="AC30">INDEX(Sheet1DATA!$1:$1048576,MATCH(SUMMARY!$A30,Sheet1DATA!$A:$A,0),MATCH(SUMMARY!AC$1,Sheet1DATA!$1:$1,0))</f>
        <v>×</v>
      </c>
      <c r="AD30" s="36" t="str">
        <f t="array" ref="AD30">INDEX(Sheet1DATA!$1:$1048576,MATCH(SUMMARY!$A30,Sheet1DATA!$A:$A,0),MATCH(SUMMARY!AD$1,Sheet1DATA!$1:$1,0))</f>
        <v>-</v>
      </c>
    </row>
    <row r="31" ht="14.25" customHeight="1">
      <c r="A31" s="114" t="s">
        <v>603</v>
      </c>
      <c r="B31" s="114" t="str">
        <f t="array" ref="B31">INDEX('2020 Candidates'!F:F,MATCH(SUMMARY!A31,'2020 Candidates'!G:G,0))</f>
        <v>Fine Gael</v>
      </c>
      <c r="C31" s="114" t="str">
        <f t="array" ref="C31">INDEX('2020 Candidates'!A:A,MATCH(SUMMARY!A31,'2020 Candidates'!G:G,0))</f>
        <v>Dublin South-Central (4 seats)</v>
      </c>
      <c r="D31" s="115">
        <f>VLOOKUP(B31,PartyScore!A:D,4,0)</f>
        <v>0.01425972402</v>
      </c>
      <c r="E31" s="16" t="b">
        <f t="shared" si="1"/>
        <v>1</v>
      </c>
      <c r="F31" s="36">
        <f t="shared" si="2"/>
        <v>0</v>
      </c>
      <c r="G31" s="36">
        <f t="shared" si="3"/>
        <v>17</v>
      </c>
      <c r="H31" s="36">
        <f t="shared" si="4"/>
        <v>3</v>
      </c>
      <c r="I31" s="116">
        <f t="shared" si="5"/>
        <v>0</v>
      </c>
      <c r="J31" s="36" t="str">
        <f t="array" ref="J31">INDEX(Sheet1DATA!$1:$1048576,MATCH(SUMMARY!$A31,Sheet1DATA!$A:$A,0),MATCH(SUMMARY!J$1,Sheet1DATA!$1:$1,0))</f>
        <v>Ø</v>
      </c>
      <c r="K31" s="36" t="str">
        <f t="array" ref="K31">INDEX(Sheet1DATA!$1:$1048576,MATCH(SUMMARY!$A31,Sheet1DATA!$A:$A,0),MATCH(SUMMARY!K$1,Sheet1DATA!$1:$1,0))</f>
        <v>×</v>
      </c>
      <c r="L31" s="36" t="str">
        <f t="array" ref="L31">INDEX(Sheet1DATA!$1:$1048576,MATCH(SUMMARY!$A31,Sheet1DATA!$A:$A,0),MATCH(SUMMARY!L$1,Sheet1DATA!$1:$1,0))</f>
        <v>×</v>
      </c>
      <c r="M31" s="36" t="str">
        <f t="array" ref="M31">INDEX(Sheet1DATA!$1:$1048576,MATCH(SUMMARY!$A31,Sheet1DATA!$A:$A,0),MATCH(SUMMARY!M$1,Sheet1DATA!$1:$1,0))</f>
        <v>×</v>
      </c>
      <c r="N31" s="36" t="str">
        <f t="array" ref="N31">INDEX(Sheet1DATA!$1:$1048576,MATCH(SUMMARY!$A31,Sheet1DATA!$A:$A,0),MATCH(SUMMARY!N$1,Sheet1DATA!$1:$1,0))</f>
        <v>×</v>
      </c>
      <c r="O31" s="36" t="str">
        <f t="array" ref="O31">INDEX(Sheet1DATA!$1:$1048576,MATCH(SUMMARY!$A31,Sheet1DATA!$A:$A,0),MATCH(SUMMARY!O$1,Sheet1DATA!$1:$1,0))</f>
        <v>×</v>
      </c>
      <c r="P31" s="36" t="str">
        <f t="array" ref="P31">INDEX(Sheet1DATA!$1:$1048576,MATCH(SUMMARY!$A31,Sheet1DATA!$A:$A,0),MATCH(SUMMARY!P$1,Sheet1DATA!$1:$1,0))</f>
        <v>×</v>
      </c>
      <c r="Q31" s="36" t="str">
        <f t="array" ref="Q31">INDEX(Sheet1DATA!$1:$1048576,MATCH(SUMMARY!$A31,Sheet1DATA!$A:$A,0),MATCH(SUMMARY!Q$1,Sheet1DATA!$1:$1,0))</f>
        <v>×</v>
      </c>
      <c r="R31" s="36" t="str">
        <f t="array" ref="R31">INDEX(Sheet1DATA!$1:$1048576,MATCH(SUMMARY!$A31,Sheet1DATA!$A:$A,0),MATCH(SUMMARY!R$1,Sheet1DATA!$1:$1,0))</f>
        <v>×</v>
      </c>
      <c r="S31" s="36" t="str">
        <f t="array" ref="S31">INDEX(Sheet1DATA!$1:$1048576,MATCH(SUMMARY!$A31,Sheet1DATA!$A:$A,0),MATCH(SUMMARY!S$1,Sheet1DATA!$1:$1,0))</f>
        <v>×</v>
      </c>
      <c r="T31" s="36" t="str">
        <f t="array" ref="T31">INDEX(Sheet1DATA!$1:$1048576,MATCH(SUMMARY!$A31,Sheet1DATA!$A:$A,0),MATCH(SUMMARY!T$1,Sheet1DATA!$1:$1,0))</f>
        <v>×</v>
      </c>
      <c r="U31" s="36" t="str">
        <f t="array" ref="U31">INDEX(Sheet1DATA!$1:$1048576,MATCH(SUMMARY!$A31,Sheet1DATA!$A:$A,0),MATCH(SUMMARY!U$1,Sheet1DATA!$1:$1,0))</f>
        <v>×</v>
      </c>
      <c r="V31" s="36" t="str">
        <f t="array" ref="V31">INDEX(Sheet1DATA!$1:$1048576,MATCH(SUMMARY!$A31,Sheet1DATA!$A:$A,0),MATCH(SUMMARY!V$1,Sheet1DATA!$1:$1,0))</f>
        <v>×</v>
      </c>
      <c r="W31" s="36" t="str">
        <f t="array" ref="W31">INDEX(Sheet1DATA!$1:$1048576,MATCH(SUMMARY!$A31,Sheet1DATA!$A:$A,0),MATCH(SUMMARY!W$1,Sheet1DATA!$1:$1,0))</f>
        <v>Ø</v>
      </c>
      <c r="X31" s="36" t="str">
        <f t="array" ref="X31">INDEX(Sheet1DATA!$1:$1048576,MATCH(SUMMARY!$A31,Sheet1DATA!$A:$A,0),MATCH(SUMMARY!X$1,Sheet1DATA!$1:$1,0))</f>
        <v>×</v>
      </c>
      <c r="Y31" s="36" t="str">
        <f t="array" ref="Y31">INDEX(Sheet1DATA!$1:$1048576,MATCH(SUMMARY!$A31,Sheet1DATA!$A:$A,0),MATCH(SUMMARY!Y$1,Sheet1DATA!$1:$1,0))</f>
        <v>×</v>
      </c>
      <c r="Z31" s="36" t="str">
        <f t="array" ref="Z31">INDEX(Sheet1DATA!$1:$1048576,MATCH(SUMMARY!$A31,Sheet1DATA!$A:$A,0),MATCH(SUMMARY!Z$1,Sheet1DATA!$1:$1,0))</f>
        <v>×</v>
      </c>
      <c r="AA31" s="36" t="str">
        <f t="array" ref="AA31">INDEX(Sheet1DATA!$1:$1048576,MATCH(SUMMARY!$A31,Sheet1DATA!$A:$A,0),MATCH(SUMMARY!AA$1,Sheet1DATA!$1:$1,0))</f>
        <v>×</v>
      </c>
      <c r="AB31" s="36" t="str">
        <f t="array" ref="AB31">INDEX(Sheet1DATA!$1:$1048576,MATCH(SUMMARY!$A31,Sheet1DATA!$A:$A,0),MATCH(SUMMARY!AB$1,Sheet1DATA!$1:$1,0))</f>
        <v>Ø</v>
      </c>
      <c r="AC31" s="36" t="str">
        <f t="array" ref="AC31">INDEX(Sheet1DATA!$1:$1048576,MATCH(SUMMARY!$A31,Sheet1DATA!$A:$A,0),MATCH(SUMMARY!AC$1,Sheet1DATA!$1:$1,0))</f>
        <v>×</v>
      </c>
      <c r="AD31" s="36" t="str">
        <f t="array" ref="AD31">INDEX(Sheet1DATA!$1:$1048576,MATCH(SUMMARY!$A31,Sheet1DATA!$A:$A,0),MATCH(SUMMARY!AD$1,Sheet1DATA!$1:$1,0))</f>
        <v>-</v>
      </c>
    </row>
    <row r="32" ht="14.25" hidden="1" customHeight="1">
      <c r="A32" s="114" t="s">
        <v>158</v>
      </c>
      <c r="B32" s="114" t="str">
        <f t="array" ref="B32">INDEX('2020 Candidates'!F:F,MATCH(SUMMARY!A32,'2020 Candidates'!G:G,0))</f>
        <v>Fianna Fail</v>
      </c>
      <c r="C32" s="114" t="str">
        <f t="array" ref="C32">INDEX('2020 Candidates'!A:A,MATCH(SUMMARY!A32,'2020 Candidates'!G:G,0))</f>
        <v>Louth (5 seats)</v>
      </c>
      <c r="D32" s="115">
        <f>VLOOKUP(B32,PartyScore!A:D,4,0)</f>
        <v>0.3502904352</v>
      </c>
      <c r="E32" s="16" t="b">
        <f t="shared" si="1"/>
        <v>0</v>
      </c>
      <c r="F32" s="36">
        <f t="shared" si="2"/>
        <v>0</v>
      </c>
      <c r="G32" s="36">
        <f t="shared" si="3"/>
        <v>0</v>
      </c>
      <c r="H32" s="36">
        <f t="shared" si="4"/>
        <v>0</v>
      </c>
      <c r="I32" s="116" t="str">
        <f t="shared" si="5"/>
        <v>-</v>
      </c>
      <c r="J32" s="36" t="str">
        <f t="array" ref="J32">INDEX(Sheet1DATA!$1:$1048576,MATCH(SUMMARY!$A32,Sheet1DATA!$A:$A,0),MATCH(SUMMARY!J$1,Sheet1DATA!$1:$1,0))</f>
        <v>-</v>
      </c>
      <c r="K32" s="36" t="str">
        <f t="array" ref="K32">INDEX(Sheet1DATA!$1:$1048576,MATCH(SUMMARY!$A32,Sheet1DATA!$A:$A,0),MATCH(SUMMARY!K$1,Sheet1DATA!$1:$1,0))</f>
        <v>-</v>
      </c>
      <c r="L32" s="36" t="str">
        <f t="array" ref="L32">INDEX(Sheet1DATA!$1:$1048576,MATCH(SUMMARY!$A32,Sheet1DATA!$A:$A,0),MATCH(SUMMARY!L$1,Sheet1DATA!$1:$1,0))</f>
        <v>-</v>
      </c>
      <c r="M32" s="36" t="str">
        <f t="array" ref="M32">INDEX(Sheet1DATA!$1:$1048576,MATCH(SUMMARY!$A32,Sheet1DATA!$A:$A,0),MATCH(SUMMARY!M$1,Sheet1DATA!$1:$1,0))</f>
        <v>-</v>
      </c>
      <c r="N32" s="36" t="str">
        <f t="array" ref="N32">INDEX(Sheet1DATA!$1:$1048576,MATCH(SUMMARY!$A32,Sheet1DATA!$A:$A,0),MATCH(SUMMARY!N$1,Sheet1DATA!$1:$1,0))</f>
        <v>-</v>
      </c>
      <c r="O32" s="36" t="str">
        <f t="array" ref="O32">INDEX(Sheet1DATA!$1:$1048576,MATCH(SUMMARY!$A32,Sheet1DATA!$A:$A,0),MATCH(SUMMARY!O$1,Sheet1DATA!$1:$1,0))</f>
        <v>-</v>
      </c>
      <c r="P32" s="36" t="str">
        <f t="array" ref="P32">INDEX(Sheet1DATA!$1:$1048576,MATCH(SUMMARY!$A32,Sheet1DATA!$A:$A,0),MATCH(SUMMARY!P$1,Sheet1DATA!$1:$1,0))</f>
        <v>-</v>
      </c>
      <c r="Q32" s="36" t="str">
        <f t="array" ref="Q32">INDEX(Sheet1DATA!$1:$1048576,MATCH(SUMMARY!$A32,Sheet1DATA!$A:$A,0),MATCH(SUMMARY!Q$1,Sheet1DATA!$1:$1,0))</f>
        <v>-</v>
      </c>
      <c r="R32" s="36" t="str">
        <f t="array" ref="R32">INDEX(Sheet1DATA!$1:$1048576,MATCH(SUMMARY!$A32,Sheet1DATA!$A:$A,0),MATCH(SUMMARY!R$1,Sheet1DATA!$1:$1,0))</f>
        <v>-</v>
      </c>
      <c r="S32" s="36" t="str">
        <f t="array" ref="S32">INDEX(Sheet1DATA!$1:$1048576,MATCH(SUMMARY!$A32,Sheet1DATA!$A:$A,0),MATCH(SUMMARY!S$1,Sheet1DATA!$1:$1,0))</f>
        <v>-</v>
      </c>
      <c r="T32" s="36" t="str">
        <f t="array" ref="T32">INDEX(Sheet1DATA!$1:$1048576,MATCH(SUMMARY!$A32,Sheet1DATA!$A:$A,0),MATCH(SUMMARY!T$1,Sheet1DATA!$1:$1,0))</f>
        <v>-</v>
      </c>
      <c r="U32" s="36" t="str">
        <f t="array" ref="U32">INDEX(Sheet1DATA!$1:$1048576,MATCH(SUMMARY!$A32,Sheet1DATA!$A:$A,0),MATCH(SUMMARY!U$1,Sheet1DATA!$1:$1,0))</f>
        <v>-</v>
      </c>
      <c r="V32" s="36" t="str">
        <f t="array" ref="V32">INDEX(Sheet1DATA!$1:$1048576,MATCH(SUMMARY!$A32,Sheet1DATA!$A:$A,0),MATCH(SUMMARY!V$1,Sheet1DATA!$1:$1,0))</f>
        <v>-</v>
      </c>
      <c r="W32" s="36" t="str">
        <f t="array" ref="W32">INDEX(Sheet1DATA!$1:$1048576,MATCH(SUMMARY!$A32,Sheet1DATA!$A:$A,0),MATCH(SUMMARY!W$1,Sheet1DATA!$1:$1,0))</f>
        <v>-</v>
      </c>
      <c r="X32" s="36" t="str">
        <f t="array" ref="X32">INDEX(Sheet1DATA!$1:$1048576,MATCH(SUMMARY!$A32,Sheet1DATA!$A:$A,0),MATCH(SUMMARY!X$1,Sheet1DATA!$1:$1,0))</f>
        <v>-</v>
      </c>
      <c r="Y32" s="36" t="str">
        <f t="array" ref="Y32">INDEX(Sheet1DATA!$1:$1048576,MATCH(SUMMARY!$A32,Sheet1DATA!$A:$A,0),MATCH(SUMMARY!Y$1,Sheet1DATA!$1:$1,0))</f>
        <v>-</v>
      </c>
      <c r="Z32" s="36" t="str">
        <f t="array" ref="Z32">INDEX(Sheet1DATA!$1:$1048576,MATCH(SUMMARY!$A32,Sheet1DATA!$A:$A,0),MATCH(SUMMARY!Z$1,Sheet1DATA!$1:$1,0))</f>
        <v>-</v>
      </c>
      <c r="AA32" s="36" t="str">
        <f t="array" ref="AA32">INDEX(Sheet1DATA!$1:$1048576,MATCH(SUMMARY!$A32,Sheet1DATA!$A:$A,0),MATCH(SUMMARY!AA$1,Sheet1DATA!$1:$1,0))</f>
        <v>-</v>
      </c>
      <c r="AB32" s="36" t="str">
        <f t="array" ref="AB32">INDEX(Sheet1DATA!$1:$1048576,MATCH(SUMMARY!$A32,Sheet1DATA!$A:$A,0),MATCH(SUMMARY!AB$1,Sheet1DATA!$1:$1,0))</f>
        <v>-</v>
      </c>
      <c r="AC32" s="36" t="str">
        <f t="array" ref="AC32">INDEX(Sheet1DATA!$1:$1048576,MATCH(SUMMARY!$A32,Sheet1DATA!$A:$A,0),MATCH(SUMMARY!AC$1,Sheet1DATA!$1:$1,0))</f>
        <v>-</v>
      </c>
      <c r="AD32" s="36" t="str">
        <f t="array" ref="AD32">INDEX(Sheet1DATA!$1:$1048576,MATCH(SUMMARY!$A32,Sheet1DATA!$A:$A,0),MATCH(SUMMARY!AD$1,Sheet1DATA!$1:$1,0))</f>
        <v>-</v>
      </c>
    </row>
    <row r="33" ht="14.25" hidden="1" customHeight="1">
      <c r="A33" s="114" t="s">
        <v>168</v>
      </c>
      <c r="B33" s="114" t="str">
        <f t="array" ref="B33">INDEX('2020 Candidates'!F:F,MATCH(SUMMARY!A33,'2020 Candidates'!G:G,0))</f>
        <v>Fianna Fail</v>
      </c>
      <c r="C33" s="114" t="str">
        <f t="array" ref="C33">INDEX('2020 Candidates'!A:A,MATCH(SUMMARY!A33,'2020 Candidates'!G:G,0))</f>
        <v>Wexford</v>
      </c>
      <c r="D33" s="115">
        <f>VLOOKUP(B33,PartyScore!A:D,4,0)</f>
        <v>0.3502904352</v>
      </c>
      <c r="E33" s="16" t="b">
        <f t="shared" si="1"/>
        <v>0</v>
      </c>
      <c r="F33" s="36">
        <f t="shared" si="2"/>
        <v>0</v>
      </c>
      <c r="G33" s="36">
        <f t="shared" si="3"/>
        <v>0</v>
      </c>
      <c r="H33" s="36">
        <f t="shared" si="4"/>
        <v>7</v>
      </c>
      <c r="I33" s="116">
        <f t="shared" si="5"/>
        <v>0</v>
      </c>
      <c r="J33" s="36" t="str">
        <f t="array" ref="J33">INDEX(Sheet1DATA!$1:$1048576,MATCH(SUMMARY!$A33,Sheet1DATA!$A:$A,0),MATCH(SUMMARY!J$1,Sheet1DATA!$1:$1,0))</f>
        <v>Ø</v>
      </c>
      <c r="K33" s="36" t="str">
        <f t="array" ref="K33">INDEX(Sheet1DATA!$1:$1048576,MATCH(SUMMARY!$A33,Sheet1DATA!$A:$A,0),MATCH(SUMMARY!K$1,Sheet1DATA!$1:$1,0))</f>
        <v>Ø</v>
      </c>
      <c r="L33" s="36" t="str">
        <f t="array" ref="L33">INDEX(Sheet1DATA!$1:$1048576,MATCH(SUMMARY!$A33,Sheet1DATA!$A:$A,0),MATCH(SUMMARY!L$1,Sheet1DATA!$1:$1,0))</f>
        <v>Ø</v>
      </c>
      <c r="M33" s="36" t="str">
        <f t="array" ref="M33">INDEX(Sheet1DATA!$1:$1048576,MATCH(SUMMARY!$A33,Sheet1DATA!$A:$A,0),MATCH(SUMMARY!M$1,Sheet1DATA!$1:$1,0))</f>
        <v>Ø</v>
      </c>
      <c r="N33" s="36" t="str">
        <f t="array" ref="N33">INDEX(Sheet1DATA!$1:$1048576,MATCH(SUMMARY!$A33,Sheet1DATA!$A:$A,0),MATCH(SUMMARY!N$1,Sheet1DATA!$1:$1,0))</f>
        <v>Ø</v>
      </c>
      <c r="O33" s="36" t="str">
        <f t="array" ref="O33">INDEX(Sheet1DATA!$1:$1048576,MATCH(SUMMARY!$A33,Sheet1DATA!$A:$A,0),MATCH(SUMMARY!O$1,Sheet1DATA!$1:$1,0))</f>
        <v>Ø</v>
      </c>
      <c r="P33" s="36" t="str">
        <f t="array" ref="P33">INDEX(Sheet1DATA!$1:$1048576,MATCH(SUMMARY!$A33,Sheet1DATA!$A:$A,0),MATCH(SUMMARY!P$1,Sheet1DATA!$1:$1,0))</f>
        <v>Ø</v>
      </c>
      <c r="Q33" s="36" t="str">
        <f t="array" ref="Q33">INDEX(Sheet1DATA!$1:$1048576,MATCH(SUMMARY!$A33,Sheet1DATA!$A:$A,0),MATCH(SUMMARY!Q$1,Sheet1DATA!$1:$1,0))</f>
        <v>-</v>
      </c>
      <c r="R33" s="36" t="str">
        <f t="array" ref="R33">INDEX(Sheet1DATA!$1:$1048576,MATCH(SUMMARY!$A33,Sheet1DATA!$A:$A,0),MATCH(SUMMARY!R$1,Sheet1DATA!$1:$1,0))</f>
        <v>-</v>
      </c>
      <c r="S33" s="36" t="str">
        <f t="array" ref="S33">INDEX(Sheet1DATA!$1:$1048576,MATCH(SUMMARY!$A33,Sheet1DATA!$A:$A,0),MATCH(SUMMARY!S$1,Sheet1DATA!$1:$1,0))</f>
        <v>-</v>
      </c>
      <c r="T33" s="36" t="str">
        <f t="array" ref="T33">INDEX(Sheet1DATA!$1:$1048576,MATCH(SUMMARY!$A33,Sheet1DATA!$A:$A,0),MATCH(SUMMARY!T$1,Sheet1DATA!$1:$1,0))</f>
        <v>-</v>
      </c>
      <c r="U33" s="36" t="str">
        <f t="array" ref="U33">INDEX(Sheet1DATA!$1:$1048576,MATCH(SUMMARY!$A33,Sheet1DATA!$A:$A,0),MATCH(SUMMARY!U$1,Sheet1DATA!$1:$1,0))</f>
        <v>-</v>
      </c>
      <c r="V33" s="36" t="str">
        <f t="array" ref="V33">INDEX(Sheet1DATA!$1:$1048576,MATCH(SUMMARY!$A33,Sheet1DATA!$A:$A,0),MATCH(SUMMARY!V$1,Sheet1DATA!$1:$1,0))</f>
        <v>-</v>
      </c>
      <c r="W33" s="36" t="str">
        <f t="array" ref="W33">INDEX(Sheet1DATA!$1:$1048576,MATCH(SUMMARY!$A33,Sheet1DATA!$A:$A,0),MATCH(SUMMARY!W$1,Sheet1DATA!$1:$1,0))</f>
        <v>-</v>
      </c>
      <c r="X33" s="36" t="str">
        <f t="array" ref="X33">INDEX(Sheet1DATA!$1:$1048576,MATCH(SUMMARY!$A33,Sheet1DATA!$A:$A,0),MATCH(SUMMARY!X$1,Sheet1DATA!$1:$1,0))</f>
        <v>-</v>
      </c>
      <c r="Y33" s="36" t="str">
        <f t="array" ref="Y33">INDEX(Sheet1DATA!$1:$1048576,MATCH(SUMMARY!$A33,Sheet1DATA!$A:$A,0),MATCH(SUMMARY!Y$1,Sheet1DATA!$1:$1,0))</f>
        <v>-</v>
      </c>
      <c r="Z33" s="36" t="str">
        <f t="array" ref="Z33">INDEX(Sheet1DATA!$1:$1048576,MATCH(SUMMARY!$A33,Sheet1DATA!$A:$A,0),MATCH(SUMMARY!Z$1,Sheet1DATA!$1:$1,0))</f>
        <v>-</v>
      </c>
      <c r="AA33" s="36" t="str">
        <f t="array" ref="AA33">INDEX(Sheet1DATA!$1:$1048576,MATCH(SUMMARY!$A33,Sheet1DATA!$A:$A,0),MATCH(SUMMARY!AA$1,Sheet1DATA!$1:$1,0))</f>
        <v>-</v>
      </c>
      <c r="AB33" s="36" t="str">
        <f t="array" ref="AB33">INDEX(Sheet1DATA!$1:$1048576,MATCH(SUMMARY!$A33,Sheet1DATA!$A:$A,0),MATCH(SUMMARY!AB$1,Sheet1DATA!$1:$1,0))</f>
        <v>-</v>
      </c>
      <c r="AC33" s="36" t="str">
        <f t="array" ref="AC33">INDEX(Sheet1DATA!$1:$1048576,MATCH(SUMMARY!$A33,Sheet1DATA!$A:$A,0),MATCH(SUMMARY!AC$1,Sheet1DATA!$1:$1,0))</f>
        <v>-</v>
      </c>
      <c r="AD33" s="36" t="str">
        <f t="array" ref="AD33">INDEX(Sheet1DATA!$1:$1048576,MATCH(SUMMARY!$A33,Sheet1DATA!$A:$A,0),MATCH(SUMMARY!AD$1,Sheet1DATA!$1:$1,0))</f>
        <v>-</v>
      </c>
    </row>
    <row r="34" ht="14.25" hidden="1" customHeight="1">
      <c r="A34" s="114" t="s">
        <v>147</v>
      </c>
      <c r="B34" s="114" t="str">
        <f t="array" ref="B34">INDEX('2020 Candidates'!F:F,MATCH(SUMMARY!A34,'2020 Candidates'!G:G,0))</f>
        <v>Fine Gael</v>
      </c>
      <c r="C34" s="114" t="str">
        <f t="array" ref="C34">INDEX('2020 Candidates'!A:A,MATCH(SUMMARY!A34,'2020 Candidates'!G:G,0))</f>
        <v>Limerick City (4 seats)</v>
      </c>
      <c r="D34" s="115">
        <f>VLOOKUP(B34,PartyScore!A:D,4,0)</f>
        <v>0.01425972402</v>
      </c>
      <c r="E34" s="16" t="b">
        <f t="shared" si="1"/>
        <v>0</v>
      </c>
      <c r="F34" s="36">
        <f t="shared" si="2"/>
        <v>0</v>
      </c>
      <c r="G34" s="36">
        <f t="shared" si="3"/>
        <v>0</v>
      </c>
      <c r="H34" s="36">
        <f t="shared" si="4"/>
        <v>0</v>
      </c>
      <c r="I34" s="116" t="str">
        <f t="shared" si="5"/>
        <v>-</v>
      </c>
      <c r="J34" s="36" t="str">
        <f t="array" ref="J34">INDEX(Sheet1DATA!$1:$1048576,MATCH(SUMMARY!$A34,Sheet1DATA!$A:$A,0),MATCH(SUMMARY!J$1,Sheet1DATA!$1:$1,0))</f>
        <v>-</v>
      </c>
      <c r="K34" s="36" t="str">
        <f t="array" ref="K34">INDEX(Sheet1DATA!$1:$1048576,MATCH(SUMMARY!$A34,Sheet1DATA!$A:$A,0),MATCH(SUMMARY!K$1,Sheet1DATA!$1:$1,0))</f>
        <v>-</v>
      </c>
      <c r="L34" s="36" t="str">
        <f t="array" ref="L34">INDEX(Sheet1DATA!$1:$1048576,MATCH(SUMMARY!$A34,Sheet1DATA!$A:$A,0),MATCH(SUMMARY!L$1,Sheet1DATA!$1:$1,0))</f>
        <v>-</v>
      </c>
      <c r="M34" s="36" t="str">
        <f t="array" ref="M34">INDEX(Sheet1DATA!$1:$1048576,MATCH(SUMMARY!$A34,Sheet1DATA!$A:$A,0),MATCH(SUMMARY!M$1,Sheet1DATA!$1:$1,0))</f>
        <v>-</v>
      </c>
      <c r="N34" s="36" t="str">
        <f t="array" ref="N34">INDEX(Sheet1DATA!$1:$1048576,MATCH(SUMMARY!$A34,Sheet1DATA!$A:$A,0),MATCH(SUMMARY!N$1,Sheet1DATA!$1:$1,0))</f>
        <v>-</v>
      </c>
      <c r="O34" s="36" t="str">
        <f t="array" ref="O34">INDEX(Sheet1DATA!$1:$1048576,MATCH(SUMMARY!$A34,Sheet1DATA!$A:$A,0),MATCH(SUMMARY!O$1,Sheet1DATA!$1:$1,0))</f>
        <v>-</v>
      </c>
      <c r="P34" s="36" t="str">
        <f t="array" ref="P34">INDEX(Sheet1DATA!$1:$1048576,MATCH(SUMMARY!$A34,Sheet1DATA!$A:$A,0),MATCH(SUMMARY!P$1,Sheet1DATA!$1:$1,0))</f>
        <v>-</v>
      </c>
      <c r="Q34" s="36" t="str">
        <f t="array" ref="Q34">INDEX(Sheet1DATA!$1:$1048576,MATCH(SUMMARY!$A34,Sheet1DATA!$A:$A,0),MATCH(SUMMARY!Q$1,Sheet1DATA!$1:$1,0))</f>
        <v>-</v>
      </c>
      <c r="R34" s="36" t="str">
        <f t="array" ref="R34">INDEX(Sheet1DATA!$1:$1048576,MATCH(SUMMARY!$A34,Sheet1DATA!$A:$A,0),MATCH(SUMMARY!R$1,Sheet1DATA!$1:$1,0))</f>
        <v>-</v>
      </c>
      <c r="S34" s="36" t="str">
        <f t="array" ref="S34">INDEX(Sheet1DATA!$1:$1048576,MATCH(SUMMARY!$A34,Sheet1DATA!$A:$A,0),MATCH(SUMMARY!S$1,Sheet1DATA!$1:$1,0))</f>
        <v>-</v>
      </c>
      <c r="T34" s="36" t="str">
        <f t="array" ref="T34">INDEX(Sheet1DATA!$1:$1048576,MATCH(SUMMARY!$A34,Sheet1DATA!$A:$A,0),MATCH(SUMMARY!T$1,Sheet1DATA!$1:$1,0))</f>
        <v>-</v>
      </c>
      <c r="U34" s="36" t="str">
        <f t="array" ref="U34">INDEX(Sheet1DATA!$1:$1048576,MATCH(SUMMARY!$A34,Sheet1DATA!$A:$A,0),MATCH(SUMMARY!U$1,Sheet1DATA!$1:$1,0))</f>
        <v>-</v>
      </c>
      <c r="V34" s="36" t="str">
        <f t="array" ref="V34">INDEX(Sheet1DATA!$1:$1048576,MATCH(SUMMARY!$A34,Sheet1DATA!$A:$A,0),MATCH(SUMMARY!V$1,Sheet1DATA!$1:$1,0))</f>
        <v>-</v>
      </c>
      <c r="W34" s="36" t="str">
        <f t="array" ref="W34">INDEX(Sheet1DATA!$1:$1048576,MATCH(SUMMARY!$A34,Sheet1DATA!$A:$A,0),MATCH(SUMMARY!W$1,Sheet1DATA!$1:$1,0))</f>
        <v>-</v>
      </c>
      <c r="X34" s="36" t="str">
        <f t="array" ref="X34">INDEX(Sheet1DATA!$1:$1048576,MATCH(SUMMARY!$A34,Sheet1DATA!$A:$A,0),MATCH(SUMMARY!X$1,Sheet1DATA!$1:$1,0))</f>
        <v>-</v>
      </c>
      <c r="Y34" s="36" t="str">
        <f t="array" ref="Y34">INDEX(Sheet1DATA!$1:$1048576,MATCH(SUMMARY!$A34,Sheet1DATA!$A:$A,0),MATCH(SUMMARY!Y$1,Sheet1DATA!$1:$1,0))</f>
        <v>-</v>
      </c>
      <c r="Z34" s="36" t="str">
        <f t="array" ref="Z34">INDEX(Sheet1DATA!$1:$1048576,MATCH(SUMMARY!$A34,Sheet1DATA!$A:$A,0),MATCH(SUMMARY!Z$1,Sheet1DATA!$1:$1,0))</f>
        <v>-</v>
      </c>
      <c r="AA34" s="36" t="str">
        <f t="array" ref="AA34">INDEX(Sheet1DATA!$1:$1048576,MATCH(SUMMARY!$A34,Sheet1DATA!$A:$A,0),MATCH(SUMMARY!AA$1,Sheet1DATA!$1:$1,0))</f>
        <v>-</v>
      </c>
      <c r="AB34" s="36" t="str">
        <f t="array" ref="AB34">INDEX(Sheet1DATA!$1:$1048576,MATCH(SUMMARY!$A34,Sheet1DATA!$A:$A,0),MATCH(SUMMARY!AB$1,Sheet1DATA!$1:$1,0))</f>
        <v>-</v>
      </c>
      <c r="AC34" s="36" t="str">
        <f t="array" ref="AC34">INDEX(Sheet1DATA!$1:$1048576,MATCH(SUMMARY!$A34,Sheet1DATA!$A:$A,0),MATCH(SUMMARY!AC$1,Sheet1DATA!$1:$1,0))</f>
        <v>-</v>
      </c>
      <c r="AD34" s="36" t="str">
        <f t="array" ref="AD34">INDEX(Sheet1DATA!$1:$1048576,MATCH(SUMMARY!$A34,Sheet1DATA!$A:$A,0),MATCH(SUMMARY!AD$1,Sheet1DATA!$1:$1,0))</f>
        <v>-</v>
      </c>
    </row>
    <row r="35" ht="14.25" customHeight="1">
      <c r="A35" s="114" t="s">
        <v>1087</v>
      </c>
      <c r="B35" s="114" t="str">
        <f t="array" ref="B35">INDEX('2020 Candidates'!F:F,MATCH(SUMMARY!A35,'2020 Candidates'!G:G,0))</f>
        <v>Fianna Fail</v>
      </c>
      <c r="C35" s="114" t="str">
        <f t="array" ref="C35">INDEX('2020 Candidates'!A:A,MATCH(SUMMARY!A35,'2020 Candidates'!G:G,0))</f>
        <v>Meath East (3 seats)</v>
      </c>
      <c r="D35" s="115">
        <f>VLOOKUP(B35,PartyScore!A:D,4,0)</f>
        <v>0.3502904352</v>
      </c>
      <c r="E35" s="16" t="b">
        <f t="shared" si="1"/>
        <v>1</v>
      </c>
      <c r="F35" s="36">
        <f t="shared" si="2"/>
        <v>3</v>
      </c>
      <c r="G35" s="36">
        <f t="shared" si="3"/>
        <v>0</v>
      </c>
      <c r="H35" s="36">
        <f t="shared" si="4"/>
        <v>4</v>
      </c>
      <c r="I35" s="116">
        <f t="shared" si="5"/>
        <v>1</v>
      </c>
      <c r="J35" s="36" t="str">
        <f t="array" ref="J35">INDEX(Sheet1DATA!$1:$1048576,MATCH(SUMMARY!$A35,Sheet1DATA!$A:$A,0),MATCH(SUMMARY!J$1,Sheet1DATA!$1:$1,0))</f>
        <v>√</v>
      </c>
      <c r="K35" s="36" t="str">
        <f t="array" ref="K35">INDEX(Sheet1DATA!$1:$1048576,MATCH(SUMMARY!$A35,Sheet1DATA!$A:$A,0),MATCH(SUMMARY!K$1,Sheet1DATA!$1:$1,0))</f>
        <v>√</v>
      </c>
      <c r="L35" s="36" t="str">
        <f t="array" ref="L35">INDEX(Sheet1DATA!$1:$1048576,MATCH(SUMMARY!$A35,Sheet1DATA!$A:$A,0),MATCH(SUMMARY!L$1,Sheet1DATA!$1:$1,0))</f>
        <v>√</v>
      </c>
      <c r="M35" s="36" t="str">
        <f t="array" ref="M35">INDEX(Sheet1DATA!$1:$1048576,MATCH(SUMMARY!$A35,Sheet1DATA!$A:$A,0),MATCH(SUMMARY!M$1,Sheet1DATA!$1:$1,0))</f>
        <v>Ø</v>
      </c>
      <c r="N35" s="36" t="str">
        <f t="array" ref="N35">INDEX(Sheet1DATA!$1:$1048576,MATCH(SUMMARY!$A35,Sheet1DATA!$A:$A,0),MATCH(SUMMARY!N$1,Sheet1DATA!$1:$1,0))</f>
        <v>Ø</v>
      </c>
      <c r="O35" s="36" t="str">
        <f t="array" ref="O35">INDEX(Sheet1DATA!$1:$1048576,MATCH(SUMMARY!$A35,Sheet1DATA!$A:$A,0),MATCH(SUMMARY!O$1,Sheet1DATA!$1:$1,0))</f>
        <v>Ø</v>
      </c>
      <c r="P35" s="36" t="str">
        <f t="array" ref="P35">INDEX(Sheet1DATA!$1:$1048576,MATCH(SUMMARY!$A35,Sheet1DATA!$A:$A,0),MATCH(SUMMARY!P$1,Sheet1DATA!$1:$1,0))</f>
        <v>Ø</v>
      </c>
      <c r="Q35" s="36" t="str">
        <f t="array" ref="Q35">INDEX(Sheet1DATA!$1:$1048576,MATCH(SUMMARY!$A35,Sheet1DATA!$A:$A,0),MATCH(SUMMARY!Q$1,Sheet1DATA!$1:$1,0))</f>
        <v>-</v>
      </c>
      <c r="R35" s="36" t="str">
        <f t="array" ref="R35">INDEX(Sheet1DATA!$1:$1048576,MATCH(SUMMARY!$A35,Sheet1DATA!$A:$A,0),MATCH(SUMMARY!R$1,Sheet1DATA!$1:$1,0))</f>
        <v>-</v>
      </c>
      <c r="S35" s="36" t="str">
        <f t="array" ref="S35">INDEX(Sheet1DATA!$1:$1048576,MATCH(SUMMARY!$A35,Sheet1DATA!$A:$A,0),MATCH(SUMMARY!S$1,Sheet1DATA!$1:$1,0))</f>
        <v>-</v>
      </c>
      <c r="T35" s="36" t="str">
        <f t="array" ref="T35">INDEX(Sheet1DATA!$1:$1048576,MATCH(SUMMARY!$A35,Sheet1DATA!$A:$A,0),MATCH(SUMMARY!T$1,Sheet1DATA!$1:$1,0))</f>
        <v>-</v>
      </c>
      <c r="U35" s="36" t="str">
        <f t="array" ref="U35">INDEX(Sheet1DATA!$1:$1048576,MATCH(SUMMARY!$A35,Sheet1DATA!$A:$A,0),MATCH(SUMMARY!U$1,Sheet1DATA!$1:$1,0))</f>
        <v>-</v>
      </c>
      <c r="V35" s="36" t="str">
        <f t="array" ref="V35">INDEX(Sheet1DATA!$1:$1048576,MATCH(SUMMARY!$A35,Sheet1DATA!$A:$A,0),MATCH(SUMMARY!V$1,Sheet1DATA!$1:$1,0))</f>
        <v>-</v>
      </c>
      <c r="W35" s="36" t="str">
        <f t="array" ref="W35">INDEX(Sheet1DATA!$1:$1048576,MATCH(SUMMARY!$A35,Sheet1DATA!$A:$A,0),MATCH(SUMMARY!W$1,Sheet1DATA!$1:$1,0))</f>
        <v>-</v>
      </c>
      <c r="X35" s="36" t="str">
        <f t="array" ref="X35">INDEX(Sheet1DATA!$1:$1048576,MATCH(SUMMARY!$A35,Sheet1DATA!$A:$A,0),MATCH(SUMMARY!X$1,Sheet1DATA!$1:$1,0))</f>
        <v>-</v>
      </c>
      <c r="Y35" s="36" t="str">
        <f t="array" ref="Y35">INDEX(Sheet1DATA!$1:$1048576,MATCH(SUMMARY!$A35,Sheet1DATA!$A:$A,0),MATCH(SUMMARY!Y$1,Sheet1DATA!$1:$1,0))</f>
        <v>-</v>
      </c>
      <c r="Z35" s="36" t="str">
        <f t="array" ref="Z35">INDEX(Sheet1DATA!$1:$1048576,MATCH(SUMMARY!$A35,Sheet1DATA!$A:$A,0),MATCH(SUMMARY!Z$1,Sheet1DATA!$1:$1,0))</f>
        <v>-</v>
      </c>
      <c r="AA35" s="36" t="str">
        <f t="array" ref="AA35">INDEX(Sheet1DATA!$1:$1048576,MATCH(SUMMARY!$A35,Sheet1DATA!$A:$A,0),MATCH(SUMMARY!AA$1,Sheet1DATA!$1:$1,0))</f>
        <v>-</v>
      </c>
      <c r="AB35" s="36" t="str">
        <f t="array" ref="AB35">INDEX(Sheet1DATA!$1:$1048576,MATCH(SUMMARY!$A35,Sheet1DATA!$A:$A,0),MATCH(SUMMARY!AB$1,Sheet1DATA!$1:$1,0))</f>
        <v>-</v>
      </c>
      <c r="AC35" s="36" t="str">
        <f t="array" ref="AC35">INDEX(Sheet1DATA!$1:$1048576,MATCH(SUMMARY!$A35,Sheet1DATA!$A:$A,0),MATCH(SUMMARY!AC$1,Sheet1DATA!$1:$1,0))</f>
        <v>-</v>
      </c>
      <c r="AD35" s="36" t="str">
        <f t="array" ref="AD35">INDEX(Sheet1DATA!$1:$1048576,MATCH(SUMMARY!$A35,Sheet1DATA!$A:$A,0),MATCH(SUMMARY!AD$1,Sheet1DATA!$1:$1,0))</f>
        <v>-</v>
      </c>
    </row>
    <row r="36" ht="14.25" customHeight="1">
      <c r="A36" s="114" t="s">
        <v>1196</v>
      </c>
      <c r="B36" s="114" t="str">
        <f t="array" ref="B36">INDEX('2020 Candidates'!F:F,MATCH(SUMMARY!A36,'2020 Candidates'!G:G,0))</f>
        <v>Fianna Fail</v>
      </c>
      <c r="C36" s="114" t="str">
        <f t="array" ref="C36">INDEX('2020 Candidates'!A:A,MATCH(SUMMARY!A36,'2020 Candidates'!G:G,0))</f>
        <v>Tipperary</v>
      </c>
      <c r="D36" s="115">
        <f>VLOOKUP(B36,PartyScore!A:D,4,0)</f>
        <v>0.3502904352</v>
      </c>
      <c r="E36" s="16" t="b">
        <f t="shared" si="1"/>
        <v>1</v>
      </c>
      <c r="F36" s="36">
        <f t="shared" si="2"/>
        <v>2</v>
      </c>
      <c r="G36" s="36">
        <f t="shared" si="3"/>
        <v>3</v>
      </c>
      <c r="H36" s="36">
        <f t="shared" si="4"/>
        <v>2</v>
      </c>
      <c r="I36" s="116">
        <f t="shared" si="5"/>
        <v>0.4</v>
      </c>
      <c r="J36" s="36" t="str">
        <f t="array" ref="J36">INDEX(Sheet1DATA!$1:$1048576,MATCH(SUMMARY!$A36,Sheet1DATA!$A:$A,0),MATCH(SUMMARY!J$1,Sheet1DATA!$1:$1,0))</f>
        <v>Ø</v>
      </c>
      <c r="K36" s="36" t="str">
        <f t="array" ref="K36">INDEX(Sheet1DATA!$1:$1048576,MATCH(SUMMARY!$A36,Sheet1DATA!$A:$A,0),MATCH(SUMMARY!K$1,Sheet1DATA!$1:$1,0))</f>
        <v>√</v>
      </c>
      <c r="L36" s="36" t="str">
        <f t="array" ref="L36">INDEX(Sheet1DATA!$1:$1048576,MATCH(SUMMARY!$A36,Sheet1DATA!$A:$A,0),MATCH(SUMMARY!L$1,Sheet1DATA!$1:$1,0))</f>
        <v>√</v>
      </c>
      <c r="M36" s="36" t="str">
        <f t="array" ref="M36">INDEX(Sheet1DATA!$1:$1048576,MATCH(SUMMARY!$A36,Sheet1DATA!$A:$A,0),MATCH(SUMMARY!M$1,Sheet1DATA!$1:$1,0))</f>
        <v>×</v>
      </c>
      <c r="N36" s="36" t="str">
        <f t="array" ref="N36">INDEX(Sheet1DATA!$1:$1048576,MATCH(SUMMARY!$A36,Sheet1DATA!$A:$A,0),MATCH(SUMMARY!N$1,Sheet1DATA!$1:$1,0))</f>
        <v>×</v>
      </c>
      <c r="O36" s="36" t="str">
        <f t="array" ref="O36">INDEX(Sheet1DATA!$1:$1048576,MATCH(SUMMARY!$A36,Sheet1DATA!$A:$A,0),MATCH(SUMMARY!O$1,Sheet1DATA!$1:$1,0))</f>
        <v>Ø</v>
      </c>
      <c r="P36" s="36" t="str">
        <f t="array" ref="P36">INDEX(Sheet1DATA!$1:$1048576,MATCH(SUMMARY!$A36,Sheet1DATA!$A:$A,0),MATCH(SUMMARY!P$1,Sheet1DATA!$1:$1,0))</f>
        <v>×</v>
      </c>
      <c r="Q36" s="36" t="str">
        <f t="array" ref="Q36">INDEX(Sheet1DATA!$1:$1048576,MATCH(SUMMARY!$A36,Sheet1DATA!$A:$A,0),MATCH(SUMMARY!Q$1,Sheet1DATA!$1:$1,0))</f>
        <v>-</v>
      </c>
      <c r="R36" s="36" t="str">
        <f t="array" ref="R36">INDEX(Sheet1DATA!$1:$1048576,MATCH(SUMMARY!$A36,Sheet1DATA!$A:$A,0),MATCH(SUMMARY!R$1,Sheet1DATA!$1:$1,0))</f>
        <v>-</v>
      </c>
      <c r="S36" s="36" t="str">
        <f t="array" ref="S36">INDEX(Sheet1DATA!$1:$1048576,MATCH(SUMMARY!$A36,Sheet1DATA!$A:$A,0),MATCH(SUMMARY!S$1,Sheet1DATA!$1:$1,0))</f>
        <v>-</v>
      </c>
      <c r="T36" s="36" t="str">
        <f t="array" ref="T36">INDEX(Sheet1DATA!$1:$1048576,MATCH(SUMMARY!$A36,Sheet1DATA!$A:$A,0),MATCH(SUMMARY!T$1,Sheet1DATA!$1:$1,0))</f>
        <v>-</v>
      </c>
      <c r="U36" s="36" t="str">
        <f t="array" ref="U36">INDEX(Sheet1DATA!$1:$1048576,MATCH(SUMMARY!$A36,Sheet1DATA!$A:$A,0),MATCH(SUMMARY!U$1,Sheet1DATA!$1:$1,0))</f>
        <v>-</v>
      </c>
      <c r="V36" s="36" t="str">
        <f t="array" ref="V36">INDEX(Sheet1DATA!$1:$1048576,MATCH(SUMMARY!$A36,Sheet1DATA!$A:$A,0),MATCH(SUMMARY!V$1,Sheet1DATA!$1:$1,0))</f>
        <v>-</v>
      </c>
      <c r="W36" s="36" t="str">
        <f t="array" ref="W36">INDEX(Sheet1DATA!$1:$1048576,MATCH(SUMMARY!$A36,Sheet1DATA!$A:$A,0),MATCH(SUMMARY!W$1,Sheet1DATA!$1:$1,0))</f>
        <v>-</v>
      </c>
      <c r="X36" s="36" t="str">
        <f t="array" ref="X36">INDEX(Sheet1DATA!$1:$1048576,MATCH(SUMMARY!$A36,Sheet1DATA!$A:$A,0),MATCH(SUMMARY!X$1,Sheet1DATA!$1:$1,0))</f>
        <v>-</v>
      </c>
      <c r="Y36" s="36" t="str">
        <f t="array" ref="Y36">INDEX(Sheet1DATA!$1:$1048576,MATCH(SUMMARY!$A36,Sheet1DATA!$A:$A,0),MATCH(SUMMARY!Y$1,Sheet1DATA!$1:$1,0))</f>
        <v>-</v>
      </c>
      <c r="Z36" s="36" t="str">
        <f t="array" ref="Z36">INDEX(Sheet1DATA!$1:$1048576,MATCH(SUMMARY!$A36,Sheet1DATA!$A:$A,0),MATCH(SUMMARY!Z$1,Sheet1DATA!$1:$1,0))</f>
        <v>-</v>
      </c>
      <c r="AA36" s="36" t="str">
        <f t="array" ref="AA36">INDEX(Sheet1DATA!$1:$1048576,MATCH(SUMMARY!$A36,Sheet1DATA!$A:$A,0),MATCH(SUMMARY!AA$1,Sheet1DATA!$1:$1,0))</f>
        <v>-</v>
      </c>
      <c r="AB36" s="36" t="str">
        <f t="array" ref="AB36">INDEX(Sheet1DATA!$1:$1048576,MATCH(SUMMARY!$A36,Sheet1DATA!$A:$A,0),MATCH(SUMMARY!AB$1,Sheet1DATA!$1:$1,0))</f>
        <v>-</v>
      </c>
      <c r="AC36" s="36" t="str">
        <f t="array" ref="AC36">INDEX(Sheet1DATA!$1:$1048576,MATCH(SUMMARY!$A36,Sheet1DATA!$A:$A,0),MATCH(SUMMARY!AC$1,Sheet1DATA!$1:$1,0))</f>
        <v>-</v>
      </c>
      <c r="AD36" s="36" t="str">
        <f t="array" ref="AD36">INDEX(Sheet1DATA!$1:$1048576,MATCH(SUMMARY!$A36,Sheet1DATA!$A:$A,0),MATCH(SUMMARY!AD$1,Sheet1DATA!$1:$1,0))</f>
        <v>-</v>
      </c>
    </row>
    <row r="37" ht="14.25" customHeight="1">
      <c r="A37" s="114" t="s">
        <v>1064</v>
      </c>
      <c r="B37" s="114" t="str">
        <f t="array" ref="B37">INDEX('2020 Candidates'!F:F,MATCH(SUMMARY!A37,'2020 Candidates'!G:G,0))</f>
        <v>Fianna Fail</v>
      </c>
      <c r="C37" s="114" t="str">
        <f t="array" ref="C37">INDEX('2020 Candidates'!A:A,MATCH(SUMMARY!A37,'2020 Candidates'!G:G,0))</f>
        <v>Mayo (4 seats)</v>
      </c>
      <c r="D37" s="115">
        <f>VLOOKUP(B37,PartyScore!A:D,4,0)</f>
        <v>0.3502904352</v>
      </c>
      <c r="E37" s="16" t="b">
        <f t="shared" si="1"/>
        <v>1</v>
      </c>
      <c r="F37" s="36">
        <f t="shared" si="2"/>
        <v>12</v>
      </c>
      <c r="G37" s="36">
        <f t="shared" si="3"/>
        <v>4</v>
      </c>
      <c r="H37" s="36">
        <f t="shared" si="4"/>
        <v>4</v>
      </c>
      <c r="I37" s="116">
        <f t="shared" si="5"/>
        <v>0.75</v>
      </c>
      <c r="J37" s="36" t="str">
        <f t="array" ref="J37">INDEX(Sheet1DATA!$1:$1048576,MATCH(SUMMARY!$A37,Sheet1DATA!$A:$A,0),MATCH(SUMMARY!J$1,Sheet1DATA!$1:$1,0))</f>
        <v>√</v>
      </c>
      <c r="K37" s="36" t="str">
        <f t="array" ref="K37">INDEX(Sheet1DATA!$1:$1048576,MATCH(SUMMARY!$A37,Sheet1DATA!$A:$A,0),MATCH(SUMMARY!K$1,Sheet1DATA!$1:$1,0))</f>
        <v>√</v>
      </c>
      <c r="L37" s="36" t="str">
        <f t="array" ref="L37">INDEX(Sheet1DATA!$1:$1048576,MATCH(SUMMARY!$A37,Sheet1DATA!$A:$A,0),MATCH(SUMMARY!L$1,Sheet1DATA!$1:$1,0))</f>
        <v>√</v>
      </c>
      <c r="M37" s="36" t="str">
        <f t="array" ref="M37">INDEX(Sheet1DATA!$1:$1048576,MATCH(SUMMARY!$A37,Sheet1DATA!$A:$A,0),MATCH(SUMMARY!M$1,Sheet1DATA!$1:$1,0))</f>
        <v>×</v>
      </c>
      <c r="N37" s="36" t="str">
        <f t="array" ref="N37">INDEX(Sheet1DATA!$1:$1048576,MATCH(SUMMARY!$A37,Sheet1DATA!$A:$A,0),MATCH(SUMMARY!N$1,Sheet1DATA!$1:$1,0))</f>
        <v>×</v>
      </c>
      <c r="O37" s="36" t="str">
        <f t="array" ref="O37">INDEX(Sheet1DATA!$1:$1048576,MATCH(SUMMARY!$A37,Sheet1DATA!$A:$A,0),MATCH(SUMMARY!O$1,Sheet1DATA!$1:$1,0))</f>
        <v>×</v>
      </c>
      <c r="P37" s="36" t="str">
        <f t="array" ref="P37">INDEX(Sheet1DATA!$1:$1048576,MATCH(SUMMARY!$A37,Sheet1DATA!$A:$A,0),MATCH(SUMMARY!P$1,Sheet1DATA!$1:$1,0))</f>
        <v>×</v>
      </c>
      <c r="Q37" s="36" t="str">
        <f t="array" ref="Q37">INDEX(Sheet1DATA!$1:$1048576,MATCH(SUMMARY!$A37,Sheet1DATA!$A:$A,0),MATCH(SUMMARY!Q$1,Sheet1DATA!$1:$1,0))</f>
        <v>√</v>
      </c>
      <c r="R37" s="36" t="str">
        <f t="array" ref="R37">INDEX(Sheet1DATA!$1:$1048576,MATCH(SUMMARY!$A37,Sheet1DATA!$A:$A,0),MATCH(SUMMARY!R$1,Sheet1DATA!$1:$1,0))</f>
        <v>Ø</v>
      </c>
      <c r="S37" s="36" t="str">
        <f t="array" ref="S37">INDEX(Sheet1DATA!$1:$1048576,MATCH(SUMMARY!$A37,Sheet1DATA!$A:$A,0),MATCH(SUMMARY!S$1,Sheet1DATA!$1:$1,0))</f>
        <v>√</v>
      </c>
      <c r="T37" s="36" t="str">
        <f t="array" ref="T37">INDEX(Sheet1DATA!$1:$1048576,MATCH(SUMMARY!$A37,Sheet1DATA!$A:$A,0),MATCH(SUMMARY!T$1,Sheet1DATA!$1:$1,0))</f>
        <v>√</v>
      </c>
      <c r="U37" s="36" t="str">
        <f t="array" ref="U37">INDEX(Sheet1DATA!$1:$1048576,MATCH(SUMMARY!$A37,Sheet1DATA!$A:$A,0),MATCH(SUMMARY!U$1,Sheet1DATA!$1:$1,0))</f>
        <v>√</v>
      </c>
      <c r="V37" s="36" t="str">
        <f t="array" ref="V37">INDEX(Sheet1DATA!$1:$1048576,MATCH(SUMMARY!$A37,Sheet1DATA!$A:$A,0),MATCH(SUMMARY!V$1,Sheet1DATA!$1:$1,0))</f>
        <v>√</v>
      </c>
      <c r="W37" s="36" t="str">
        <f t="array" ref="W37">INDEX(Sheet1DATA!$1:$1048576,MATCH(SUMMARY!$A37,Sheet1DATA!$A:$A,0),MATCH(SUMMARY!W$1,Sheet1DATA!$1:$1,0))</f>
        <v>√</v>
      </c>
      <c r="X37" s="36" t="str">
        <f t="array" ref="X37">INDEX(Sheet1DATA!$1:$1048576,MATCH(SUMMARY!$A37,Sheet1DATA!$A:$A,0),MATCH(SUMMARY!X$1,Sheet1DATA!$1:$1,0))</f>
        <v>Ø</v>
      </c>
      <c r="Y37" s="36" t="str">
        <f t="array" ref="Y37">INDEX(Sheet1DATA!$1:$1048576,MATCH(SUMMARY!$A37,Sheet1DATA!$A:$A,0),MATCH(SUMMARY!Y$1,Sheet1DATA!$1:$1,0))</f>
        <v>Ø</v>
      </c>
      <c r="Z37" s="36" t="str">
        <f t="array" ref="Z37">INDEX(Sheet1DATA!$1:$1048576,MATCH(SUMMARY!$A37,Sheet1DATA!$A:$A,0),MATCH(SUMMARY!Z$1,Sheet1DATA!$1:$1,0))</f>
        <v>Ø</v>
      </c>
      <c r="AA37" s="36" t="str">
        <f t="array" ref="AA37">INDEX(Sheet1DATA!$1:$1048576,MATCH(SUMMARY!$A37,Sheet1DATA!$A:$A,0),MATCH(SUMMARY!AA$1,Sheet1DATA!$1:$1,0))</f>
        <v>√</v>
      </c>
      <c r="AB37" s="36" t="str">
        <f t="array" ref="AB37">INDEX(Sheet1DATA!$1:$1048576,MATCH(SUMMARY!$A37,Sheet1DATA!$A:$A,0),MATCH(SUMMARY!AB$1,Sheet1DATA!$1:$1,0))</f>
        <v>√</v>
      </c>
      <c r="AC37" s="36" t="str">
        <f t="array" ref="AC37">INDEX(Sheet1DATA!$1:$1048576,MATCH(SUMMARY!$A37,Sheet1DATA!$A:$A,0),MATCH(SUMMARY!AC$1,Sheet1DATA!$1:$1,0))</f>
        <v>√</v>
      </c>
      <c r="AD37" s="36" t="str">
        <f t="array" ref="AD37">INDEX(Sheet1DATA!$1:$1048576,MATCH(SUMMARY!$A37,Sheet1DATA!$A:$A,0),MATCH(SUMMARY!AD$1,Sheet1DATA!$1:$1,0))</f>
        <v>-</v>
      </c>
    </row>
    <row r="38" ht="14.25" hidden="1" customHeight="1">
      <c r="A38" s="114" t="s">
        <v>174</v>
      </c>
      <c r="B38" s="114" t="str">
        <f t="array" ref="B38">INDEX('2020 Candidates'!F:F,MATCH(SUMMARY!A38,'2020 Candidates'!G:G,0))</f>
        <v>Social Democrats</v>
      </c>
      <c r="C38" s="114" t="str">
        <f t="array" ref="C38">INDEX('2020 Candidates'!A:A,MATCH(SUMMARY!A38,'2020 Candidates'!G:G,0))</f>
        <v>Roscommon-Galway (3 seats)</v>
      </c>
      <c r="D38" s="115">
        <f>VLOOKUP(B38,PartyScore!A:D,4,0)</f>
        <v>0.09523809524</v>
      </c>
      <c r="E38" s="16" t="b">
        <f t="shared" si="1"/>
        <v>0</v>
      </c>
      <c r="F38" s="36">
        <f t="shared" si="2"/>
        <v>0</v>
      </c>
      <c r="G38" s="36">
        <f t="shared" si="3"/>
        <v>0</v>
      </c>
      <c r="H38" s="36">
        <f t="shared" si="4"/>
        <v>0</v>
      </c>
      <c r="I38" s="116" t="str">
        <f t="shared" si="5"/>
        <v>-</v>
      </c>
      <c r="J38" s="36" t="str">
        <f t="array" ref="J38">INDEX(Sheet1DATA!$1:$1048576,MATCH(SUMMARY!$A38,Sheet1DATA!$A:$A,0),MATCH(SUMMARY!J$1,Sheet1DATA!$1:$1,0))</f>
        <v>-</v>
      </c>
      <c r="K38" s="36" t="str">
        <f t="array" ref="K38">INDEX(Sheet1DATA!$1:$1048576,MATCH(SUMMARY!$A38,Sheet1DATA!$A:$A,0),MATCH(SUMMARY!K$1,Sheet1DATA!$1:$1,0))</f>
        <v>-</v>
      </c>
      <c r="L38" s="36" t="str">
        <f t="array" ref="L38">INDEX(Sheet1DATA!$1:$1048576,MATCH(SUMMARY!$A38,Sheet1DATA!$A:$A,0),MATCH(SUMMARY!L$1,Sheet1DATA!$1:$1,0))</f>
        <v>-</v>
      </c>
      <c r="M38" s="36" t="str">
        <f t="array" ref="M38">INDEX(Sheet1DATA!$1:$1048576,MATCH(SUMMARY!$A38,Sheet1DATA!$A:$A,0),MATCH(SUMMARY!M$1,Sheet1DATA!$1:$1,0))</f>
        <v>-</v>
      </c>
      <c r="N38" s="36" t="str">
        <f t="array" ref="N38">INDEX(Sheet1DATA!$1:$1048576,MATCH(SUMMARY!$A38,Sheet1DATA!$A:$A,0),MATCH(SUMMARY!N$1,Sheet1DATA!$1:$1,0))</f>
        <v>-</v>
      </c>
      <c r="O38" s="36" t="str">
        <f t="array" ref="O38">INDEX(Sheet1DATA!$1:$1048576,MATCH(SUMMARY!$A38,Sheet1DATA!$A:$A,0),MATCH(SUMMARY!O$1,Sheet1DATA!$1:$1,0))</f>
        <v>-</v>
      </c>
      <c r="P38" s="36" t="str">
        <f t="array" ref="P38">INDEX(Sheet1DATA!$1:$1048576,MATCH(SUMMARY!$A38,Sheet1DATA!$A:$A,0),MATCH(SUMMARY!P$1,Sheet1DATA!$1:$1,0))</f>
        <v>-</v>
      </c>
      <c r="Q38" s="36" t="str">
        <f t="array" ref="Q38">INDEX(Sheet1DATA!$1:$1048576,MATCH(SUMMARY!$A38,Sheet1DATA!$A:$A,0),MATCH(SUMMARY!Q$1,Sheet1DATA!$1:$1,0))</f>
        <v>-</v>
      </c>
      <c r="R38" s="36" t="str">
        <f t="array" ref="R38">INDEX(Sheet1DATA!$1:$1048576,MATCH(SUMMARY!$A38,Sheet1DATA!$A:$A,0),MATCH(SUMMARY!R$1,Sheet1DATA!$1:$1,0))</f>
        <v>-</v>
      </c>
      <c r="S38" s="36" t="str">
        <f t="array" ref="S38">INDEX(Sheet1DATA!$1:$1048576,MATCH(SUMMARY!$A38,Sheet1DATA!$A:$A,0),MATCH(SUMMARY!S$1,Sheet1DATA!$1:$1,0))</f>
        <v>-</v>
      </c>
      <c r="T38" s="36" t="str">
        <f t="array" ref="T38">INDEX(Sheet1DATA!$1:$1048576,MATCH(SUMMARY!$A38,Sheet1DATA!$A:$A,0),MATCH(SUMMARY!T$1,Sheet1DATA!$1:$1,0))</f>
        <v>-</v>
      </c>
      <c r="U38" s="36" t="str">
        <f t="array" ref="U38">INDEX(Sheet1DATA!$1:$1048576,MATCH(SUMMARY!$A38,Sheet1DATA!$A:$A,0),MATCH(SUMMARY!U$1,Sheet1DATA!$1:$1,0))</f>
        <v>-</v>
      </c>
      <c r="V38" s="36" t="str">
        <f t="array" ref="V38">INDEX(Sheet1DATA!$1:$1048576,MATCH(SUMMARY!$A38,Sheet1DATA!$A:$A,0),MATCH(SUMMARY!V$1,Sheet1DATA!$1:$1,0))</f>
        <v>-</v>
      </c>
      <c r="W38" s="36" t="str">
        <f t="array" ref="W38">INDEX(Sheet1DATA!$1:$1048576,MATCH(SUMMARY!$A38,Sheet1DATA!$A:$A,0),MATCH(SUMMARY!W$1,Sheet1DATA!$1:$1,0))</f>
        <v>-</v>
      </c>
      <c r="X38" s="36" t="str">
        <f t="array" ref="X38">INDEX(Sheet1DATA!$1:$1048576,MATCH(SUMMARY!$A38,Sheet1DATA!$A:$A,0),MATCH(SUMMARY!X$1,Sheet1DATA!$1:$1,0))</f>
        <v>-</v>
      </c>
      <c r="Y38" s="36" t="str">
        <f t="array" ref="Y38">INDEX(Sheet1DATA!$1:$1048576,MATCH(SUMMARY!$A38,Sheet1DATA!$A:$A,0),MATCH(SUMMARY!Y$1,Sheet1DATA!$1:$1,0))</f>
        <v>-</v>
      </c>
      <c r="Z38" s="36" t="str">
        <f t="array" ref="Z38">INDEX(Sheet1DATA!$1:$1048576,MATCH(SUMMARY!$A38,Sheet1DATA!$A:$A,0),MATCH(SUMMARY!Z$1,Sheet1DATA!$1:$1,0))</f>
        <v>-</v>
      </c>
      <c r="AA38" s="36" t="str">
        <f t="array" ref="AA38">INDEX(Sheet1DATA!$1:$1048576,MATCH(SUMMARY!$A38,Sheet1DATA!$A:$A,0),MATCH(SUMMARY!AA$1,Sheet1DATA!$1:$1,0))</f>
        <v>-</v>
      </c>
      <c r="AB38" s="36" t="str">
        <f t="array" ref="AB38">INDEX(Sheet1DATA!$1:$1048576,MATCH(SUMMARY!$A38,Sheet1DATA!$A:$A,0),MATCH(SUMMARY!AB$1,Sheet1DATA!$1:$1,0))</f>
        <v>-</v>
      </c>
      <c r="AC38" s="36" t="str">
        <f t="array" ref="AC38">INDEX(Sheet1DATA!$1:$1048576,MATCH(SUMMARY!$A38,Sheet1DATA!$A:$A,0),MATCH(SUMMARY!AC$1,Sheet1DATA!$1:$1,0))</f>
        <v>-</v>
      </c>
      <c r="AD38" s="36" t="str">
        <f t="array" ref="AD38">INDEX(Sheet1DATA!$1:$1048576,MATCH(SUMMARY!$A38,Sheet1DATA!$A:$A,0),MATCH(SUMMARY!AD$1,Sheet1DATA!$1:$1,0))</f>
        <v>-</v>
      </c>
    </row>
    <row r="39" ht="14.25" customHeight="1">
      <c r="A39" s="114" t="s">
        <v>781</v>
      </c>
      <c r="B39" s="114" t="str">
        <f t="array" ref="B39">INDEX('2020 Candidates'!F:F,MATCH(SUMMARY!A39,'2020 Candidates'!G:G,0))</f>
        <v>Independent</v>
      </c>
      <c r="C39" s="114" t="str">
        <f t="array" ref="C39">INDEX('2020 Candidates'!A:A,MATCH(SUMMARY!A39,'2020 Candidates'!G:G,0))</f>
        <v>Galway East (3 seats)</v>
      </c>
      <c r="D39" s="115">
        <f>VLOOKUP(B39,PartyScore!A:D,4,0)</f>
        <v>0.2306361296</v>
      </c>
      <c r="E39" s="16" t="b">
        <f t="shared" si="1"/>
        <v>1</v>
      </c>
      <c r="F39" s="36">
        <f t="shared" si="2"/>
        <v>0</v>
      </c>
      <c r="G39" s="36">
        <f t="shared" si="3"/>
        <v>4</v>
      </c>
      <c r="H39" s="36">
        <f t="shared" si="4"/>
        <v>3</v>
      </c>
      <c r="I39" s="116">
        <f t="shared" si="5"/>
        <v>0</v>
      </c>
      <c r="J39" s="36" t="str">
        <f t="array" ref="J39">INDEX(Sheet1DATA!$1:$1048576,MATCH(SUMMARY!$A39,Sheet1DATA!$A:$A,0),MATCH(SUMMARY!J$1,Sheet1DATA!$1:$1,0))</f>
        <v>×</v>
      </c>
      <c r="K39" s="36" t="str">
        <f t="array" ref="K39">INDEX(Sheet1DATA!$1:$1048576,MATCH(SUMMARY!$A39,Sheet1DATA!$A:$A,0),MATCH(SUMMARY!K$1,Sheet1DATA!$1:$1,0))</f>
        <v>×</v>
      </c>
      <c r="L39" s="36" t="str">
        <f t="array" ref="L39">INDEX(Sheet1DATA!$1:$1048576,MATCH(SUMMARY!$A39,Sheet1DATA!$A:$A,0),MATCH(SUMMARY!L$1,Sheet1DATA!$1:$1,0))</f>
        <v>×</v>
      </c>
      <c r="M39" s="36" t="str">
        <f t="array" ref="M39">INDEX(Sheet1DATA!$1:$1048576,MATCH(SUMMARY!$A39,Sheet1DATA!$A:$A,0),MATCH(SUMMARY!M$1,Sheet1DATA!$1:$1,0))</f>
        <v>Ø</v>
      </c>
      <c r="N39" s="36" t="str">
        <f t="array" ref="N39">INDEX(Sheet1DATA!$1:$1048576,MATCH(SUMMARY!$A39,Sheet1DATA!$A:$A,0),MATCH(SUMMARY!N$1,Sheet1DATA!$1:$1,0))</f>
        <v>×</v>
      </c>
      <c r="O39" s="36" t="str">
        <f t="array" ref="O39">INDEX(Sheet1DATA!$1:$1048576,MATCH(SUMMARY!$A39,Sheet1DATA!$A:$A,0),MATCH(SUMMARY!O$1,Sheet1DATA!$1:$1,0))</f>
        <v>Ø</v>
      </c>
      <c r="P39" s="36" t="str">
        <f t="array" ref="P39">INDEX(Sheet1DATA!$1:$1048576,MATCH(SUMMARY!$A39,Sheet1DATA!$A:$A,0),MATCH(SUMMARY!P$1,Sheet1DATA!$1:$1,0))</f>
        <v>Ø</v>
      </c>
      <c r="Q39" s="36" t="str">
        <f t="array" ref="Q39">INDEX(Sheet1DATA!$1:$1048576,MATCH(SUMMARY!$A39,Sheet1DATA!$A:$A,0),MATCH(SUMMARY!Q$1,Sheet1DATA!$1:$1,0))</f>
        <v>-</v>
      </c>
      <c r="R39" s="36" t="str">
        <f t="array" ref="R39">INDEX(Sheet1DATA!$1:$1048576,MATCH(SUMMARY!$A39,Sheet1DATA!$A:$A,0),MATCH(SUMMARY!R$1,Sheet1DATA!$1:$1,0))</f>
        <v>-</v>
      </c>
      <c r="S39" s="36" t="str">
        <f t="array" ref="S39">INDEX(Sheet1DATA!$1:$1048576,MATCH(SUMMARY!$A39,Sheet1DATA!$A:$A,0),MATCH(SUMMARY!S$1,Sheet1DATA!$1:$1,0))</f>
        <v>-</v>
      </c>
      <c r="T39" s="36" t="str">
        <f t="array" ref="T39">INDEX(Sheet1DATA!$1:$1048576,MATCH(SUMMARY!$A39,Sheet1DATA!$A:$A,0),MATCH(SUMMARY!T$1,Sheet1DATA!$1:$1,0))</f>
        <v>-</v>
      </c>
      <c r="U39" s="36" t="str">
        <f t="array" ref="U39">INDEX(Sheet1DATA!$1:$1048576,MATCH(SUMMARY!$A39,Sheet1DATA!$A:$A,0),MATCH(SUMMARY!U$1,Sheet1DATA!$1:$1,0))</f>
        <v>-</v>
      </c>
      <c r="V39" s="36" t="str">
        <f t="array" ref="V39">INDEX(Sheet1DATA!$1:$1048576,MATCH(SUMMARY!$A39,Sheet1DATA!$A:$A,0),MATCH(SUMMARY!V$1,Sheet1DATA!$1:$1,0))</f>
        <v>-</v>
      </c>
      <c r="W39" s="36" t="str">
        <f t="array" ref="W39">INDEX(Sheet1DATA!$1:$1048576,MATCH(SUMMARY!$A39,Sheet1DATA!$A:$A,0),MATCH(SUMMARY!W$1,Sheet1DATA!$1:$1,0))</f>
        <v>-</v>
      </c>
      <c r="X39" s="36" t="str">
        <f t="array" ref="X39">INDEX(Sheet1DATA!$1:$1048576,MATCH(SUMMARY!$A39,Sheet1DATA!$A:$A,0),MATCH(SUMMARY!X$1,Sheet1DATA!$1:$1,0))</f>
        <v>-</v>
      </c>
      <c r="Y39" s="36" t="str">
        <f t="array" ref="Y39">INDEX(Sheet1DATA!$1:$1048576,MATCH(SUMMARY!$A39,Sheet1DATA!$A:$A,0),MATCH(SUMMARY!Y$1,Sheet1DATA!$1:$1,0))</f>
        <v>-</v>
      </c>
      <c r="Z39" s="36" t="str">
        <f t="array" ref="Z39">INDEX(Sheet1DATA!$1:$1048576,MATCH(SUMMARY!$A39,Sheet1DATA!$A:$A,0),MATCH(SUMMARY!Z$1,Sheet1DATA!$1:$1,0))</f>
        <v>-</v>
      </c>
      <c r="AA39" s="36" t="str">
        <f t="array" ref="AA39">INDEX(Sheet1DATA!$1:$1048576,MATCH(SUMMARY!$A39,Sheet1DATA!$A:$A,0),MATCH(SUMMARY!AA$1,Sheet1DATA!$1:$1,0))</f>
        <v>-</v>
      </c>
      <c r="AB39" s="36" t="str">
        <f t="array" ref="AB39">INDEX(Sheet1DATA!$1:$1048576,MATCH(SUMMARY!$A39,Sheet1DATA!$A:$A,0),MATCH(SUMMARY!AB$1,Sheet1DATA!$1:$1,0))</f>
        <v>-</v>
      </c>
      <c r="AC39" s="36" t="str">
        <f t="array" ref="AC39">INDEX(Sheet1DATA!$1:$1048576,MATCH(SUMMARY!$A39,Sheet1DATA!$A:$A,0),MATCH(SUMMARY!AC$1,Sheet1DATA!$1:$1,0))</f>
        <v>-</v>
      </c>
      <c r="AD39" s="36" t="str">
        <f t="array" ref="AD39">INDEX(Sheet1DATA!$1:$1048576,MATCH(SUMMARY!$A39,Sheet1DATA!$A:$A,0),MATCH(SUMMARY!AD$1,Sheet1DATA!$1:$1,0))</f>
        <v>-</v>
      </c>
    </row>
    <row r="40" ht="14.25" customHeight="1">
      <c r="A40" s="114" t="s">
        <v>181</v>
      </c>
      <c r="B40" s="114" t="str">
        <f t="array" ref="B40">INDEX('2020 Candidates'!F:F,MATCH(SUMMARY!A40,'2020 Candidates'!G:G,0))</f>
        <v>Fine Gael</v>
      </c>
      <c r="C40" s="114" t="str">
        <f t="array" ref="C40">INDEX('2020 Candidates'!A:A,MATCH(SUMMARY!A40,'2020 Candidates'!G:G,0))</f>
        <v>Galway East (3 seats)</v>
      </c>
      <c r="D40" s="115">
        <f>VLOOKUP(B40,PartyScore!A:D,4,0)</f>
        <v>0.01425972402</v>
      </c>
      <c r="E40" s="16" t="b">
        <f t="shared" si="1"/>
        <v>1</v>
      </c>
      <c r="F40" s="36">
        <f t="shared" si="2"/>
        <v>0</v>
      </c>
      <c r="G40" s="36">
        <f t="shared" si="3"/>
        <v>12</v>
      </c>
      <c r="H40" s="36">
        <f t="shared" si="4"/>
        <v>8</v>
      </c>
      <c r="I40" s="116">
        <f t="shared" si="5"/>
        <v>0</v>
      </c>
      <c r="J40" s="36" t="str">
        <f t="array" ref="J40">INDEX(Sheet1DATA!$1:$1048576,MATCH(SUMMARY!$A40,Sheet1DATA!$A:$A,0),MATCH(SUMMARY!J$1,Sheet1DATA!$1:$1,0))</f>
        <v>Ø</v>
      </c>
      <c r="K40" s="36" t="str">
        <f t="array" ref="K40">INDEX(Sheet1DATA!$1:$1048576,MATCH(SUMMARY!$A40,Sheet1DATA!$A:$A,0),MATCH(SUMMARY!K$1,Sheet1DATA!$1:$1,0))</f>
        <v>×</v>
      </c>
      <c r="L40" s="36" t="str">
        <f t="array" ref="L40">INDEX(Sheet1DATA!$1:$1048576,MATCH(SUMMARY!$A40,Sheet1DATA!$A:$A,0),MATCH(SUMMARY!L$1,Sheet1DATA!$1:$1,0))</f>
        <v>×</v>
      </c>
      <c r="M40" s="36" t="str">
        <f t="array" ref="M40">INDEX(Sheet1DATA!$1:$1048576,MATCH(SUMMARY!$A40,Sheet1DATA!$A:$A,0),MATCH(SUMMARY!M$1,Sheet1DATA!$1:$1,0))</f>
        <v>Ø</v>
      </c>
      <c r="N40" s="36" t="str">
        <f t="array" ref="N40">INDEX(Sheet1DATA!$1:$1048576,MATCH(SUMMARY!$A40,Sheet1DATA!$A:$A,0),MATCH(SUMMARY!N$1,Sheet1DATA!$1:$1,0))</f>
        <v>Ø</v>
      </c>
      <c r="O40" s="36" t="str">
        <f t="array" ref="O40">INDEX(Sheet1DATA!$1:$1048576,MATCH(SUMMARY!$A40,Sheet1DATA!$A:$A,0),MATCH(SUMMARY!O$1,Sheet1DATA!$1:$1,0))</f>
        <v>Ø</v>
      </c>
      <c r="P40" s="36" t="str">
        <f t="array" ref="P40">INDEX(Sheet1DATA!$1:$1048576,MATCH(SUMMARY!$A40,Sheet1DATA!$A:$A,0),MATCH(SUMMARY!P$1,Sheet1DATA!$1:$1,0))</f>
        <v>Ø</v>
      </c>
      <c r="Q40" s="36" t="str">
        <f t="array" ref="Q40">INDEX(Sheet1DATA!$1:$1048576,MATCH(SUMMARY!$A40,Sheet1DATA!$A:$A,0),MATCH(SUMMARY!Q$1,Sheet1DATA!$1:$1,0))</f>
        <v>×</v>
      </c>
      <c r="R40" s="36" t="str">
        <f t="array" ref="R40">INDEX(Sheet1DATA!$1:$1048576,MATCH(SUMMARY!$A40,Sheet1DATA!$A:$A,0),MATCH(SUMMARY!R$1,Sheet1DATA!$1:$1,0))</f>
        <v>×</v>
      </c>
      <c r="S40" s="36" t="str">
        <f t="array" ref="S40">INDEX(Sheet1DATA!$1:$1048576,MATCH(SUMMARY!$A40,Sheet1DATA!$A:$A,0),MATCH(SUMMARY!S$1,Sheet1DATA!$1:$1,0))</f>
        <v>×</v>
      </c>
      <c r="T40" s="36" t="str">
        <f t="array" ref="T40">INDEX(Sheet1DATA!$1:$1048576,MATCH(SUMMARY!$A40,Sheet1DATA!$A:$A,0),MATCH(SUMMARY!T$1,Sheet1DATA!$1:$1,0))</f>
        <v>×</v>
      </c>
      <c r="U40" s="36" t="str">
        <f t="array" ref="U40">INDEX(Sheet1DATA!$1:$1048576,MATCH(SUMMARY!$A40,Sheet1DATA!$A:$A,0),MATCH(SUMMARY!U$1,Sheet1DATA!$1:$1,0))</f>
        <v>×</v>
      </c>
      <c r="V40" s="36" t="str">
        <f t="array" ref="V40">INDEX(Sheet1DATA!$1:$1048576,MATCH(SUMMARY!$A40,Sheet1DATA!$A:$A,0),MATCH(SUMMARY!V$1,Sheet1DATA!$1:$1,0))</f>
        <v>×</v>
      </c>
      <c r="W40" s="36" t="str">
        <f t="array" ref="W40">INDEX(Sheet1DATA!$1:$1048576,MATCH(SUMMARY!$A40,Sheet1DATA!$A:$A,0),MATCH(SUMMARY!W$1,Sheet1DATA!$1:$1,0))</f>
        <v>×</v>
      </c>
      <c r="X40" s="36" t="str">
        <f t="array" ref="X40">INDEX(Sheet1DATA!$1:$1048576,MATCH(SUMMARY!$A40,Sheet1DATA!$A:$A,0),MATCH(SUMMARY!X$1,Sheet1DATA!$1:$1,0))</f>
        <v>Ø</v>
      </c>
      <c r="Y40" s="36" t="str">
        <f t="array" ref="Y40">INDEX(Sheet1DATA!$1:$1048576,MATCH(SUMMARY!$A40,Sheet1DATA!$A:$A,0),MATCH(SUMMARY!Y$1,Sheet1DATA!$1:$1,0))</f>
        <v>×</v>
      </c>
      <c r="Z40" s="36" t="str">
        <f t="array" ref="Z40">INDEX(Sheet1DATA!$1:$1048576,MATCH(SUMMARY!$A40,Sheet1DATA!$A:$A,0),MATCH(SUMMARY!Z$1,Sheet1DATA!$1:$1,0))</f>
        <v>Ø</v>
      </c>
      <c r="AA40" s="36" t="str">
        <f t="array" ref="AA40">INDEX(Sheet1DATA!$1:$1048576,MATCH(SUMMARY!$A40,Sheet1DATA!$A:$A,0),MATCH(SUMMARY!AA$1,Sheet1DATA!$1:$1,0))</f>
        <v>Ø</v>
      </c>
      <c r="AB40" s="36" t="str">
        <f t="array" ref="AB40">INDEX(Sheet1DATA!$1:$1048576,MATCH(SUMMARY!$A40,Sheet1DATA!$A:$A,0),MATCH(SUMMARY!AB$1,Sheet1DATA!$1:$1,0))</f>
        <v>×</v>
      </c>
      <c r="AC40" s="36" t="str">
        <f t="array" ref="AC40">INDEX(Sheet1DATA!$1:$1048576,MATCH(SUMMARY!$A40,Sheet1DATA!$A:$A,0),MATCH(SUMMARY!AC$1,Sheet1DATA!$1:$1,0))</f>
        <v>×</v>
      </c>
      <c r="AD40" s="36" t="str">
        <f t="array" ref="AD40">INDEX(Sheet1DATA!$1:$1048576,MATCH(SUMMARY!$A40,Sheet1DATA!$A:$A,0),MATCH(SUMMARY!AD$1,Sheet1DATA!$1:$1,0))</f>
        <v>-</v>
      </c>
    </row>
    <row r="41" ht="14.25" customHeight="1">
      <c r="A41" s="114" t="s">
        <v>154</v>
      </c>
      <c r="B41" s="114" t="str">
        <f t="array" ref="B41">INDEX('2020 Candidates'!F:F,MATCH(SUMMARY!A41,'2020 Candidates'!G:G,0))</f>
        <v>Fine Gael</v>
      </c>
      <c r="C41" s="114" t="str">
        <f t="array" ref="C41">INDEX('2020 Candidates'!A:A,MATCH(SUMMARY!A41,'2020 Candidates'!G:G,0))</f>
        <v>Clare (4 seats)</v>
      </c>
      <c r="D41" s="115">
        <f>VLOOKUP(B41,PartyScore!A:D,4,0)</f>
        <v>0.01425972402</v>
      </c>
      <c r="E41" s="16" t="b">
        <f t="shared" si="1"/>
        <v>1</v>
      </c>
      <c r="F41" s="36">
        <f t="shared" si="2"/>
        <v>0</v>
      </c>
      <c r="G41" s="36">
        <f t="shared" si="3"/>
        <v>20</v>
      </c>
      <c r="H41" s="36">
        <f t="shared" si="4"/>
        <v>0</v>
      </c>
      <c r="I41" s="116">
        <f t="shared" si="5"/>
        <v>0</v>
      </c>
      <c r="J41" s="36" t="str">
        <f t="array" ref="J41">INDEX(Sheet1DATA!$1:$1048576,MATCH(SUMMARY!$A41,Sheet1DATA!$A:$A,0),MATCH(SUMMARY!J$1,Sheet1DATA!$1:$1,0))</f>
        <v>×</v>
      </c>
      <c r="K41" s="36" t="str">
        <f t="array" ref="K41">INDEX(Sheet1DATA!$1:$1048576,MATCH(SUMMARY!$A41,Sheet1DATA!$A:$A,0),MATCH(SUMMARY!K$1,Sheet1DATA!$1:$1,0))</f>
        <v>×</v>
      </c>
      <c r="L41" s="36" t="str">
        <f t="array" ref="L41">INDEX(Sheet1DATA!$1:$1048576,MATCH(SUMMARY!$A41,Sheet1DATA!$A:$A,0),MATCH(SUMMARY!L$1,Sheet1DATA!$1:$1,0))</f>
        <v>×</v>
      </c>
      <c r="M41" s="36" t="str">
        <f t="array" ref="M41">INDEX(Sheet1DATA!$1:$1048576,MATCH(SUMMARY!$A41,Sheet1DATA!$A:$A,0),MATCH(SUMMARY!M$1,Sheet1DATA!$1:$1,0))</f>
        <v>×</v>
      </c>
      <c r="N41" s="36" t="str">
        <f t="array" ref="N41">INDEX(Sheet1DATA!$1:$1048576,MATCH(SUMMARY!$A41,Sheet1DATA!$A:$A,0),MATCH(SUMMARY!N$1,Sheet1DATA!$1:$1,0))</f>
        <v>×</v>
      </c>
      <c r="O41" s="36" t="str">
        <f t="array" ref="O41">INDEX(Sheet1DATA!$1:$1048576,MATCH(SUMMARY!$A41,Sheet1DATA!$A:$A,0),MATCH(SUMMARY!O$1,Sheet1DATA!$1:$1,0))</f>
        <v>×</v>
      </c>
      <c r="P41" s="36" t="str">
        <f t="array" ref="P41">INDEX(Sheet1DATA!$1:$1048576,MATCH(SUMMARY!$A41,Sheet1DATA!$A:$A,0),MATCH(SUMMARY!P$1,Sheet1DATA!$1:$1,0))</f>
        <v>×</v>
      </c>
      <c r="Q41" s="36" t="str">
        <f t="array" ref="Q41">INDEX(Sheet1DATA!$1:$1048576,MATCH(SUMMARY!$A41,Sheet1DATA!$A:$A,0),MATCH(SUMMARY!Q$1,Sheet1DATA!$1:$1,0))</f>
        <v>×</v>
      </c>
      <c r="R41" s="36" t="str">
        <f t="array" ref="R41">INDEX(Sheet1DATA!$1:$1048576,MATCH(SUMMARY!$A41,Sheet1DATA!$A:$A,0),MATCH(SUMMARY!R$1,Sheet1DATA!$1:$1,0))</f>
        <v>×</v>
      </c>
      <c r="S41" s="36" t="str">
        <f t="array" ref="S41">INDEX(Sheet1DATA!$1:$1048576,MATCH(SUMMARY!$A41,Sheet1DATA!$A:$A,0),MATCH(SUMMARY!S$1,Sheet1DATA!$1:$1,0))</f>
        <v>×</v>
      </c>
      <c r="T41" s="36" t="str">
        <f t="array" ref="T41">INDEX(Sheet1DATA!$1:$1048576,MATCH(SUMMARY!$A41,Sheet1DATA!$A:$A,0),MATCH(SUMMARY!T$1,Sheet1DATA!$1:$1,0))</f>
        <v>×</v>
      </c>
      <c r="U41" s="36" t="str">
        <f t="array" ref="U41">INDEX(Sheet1DATA!$1:$1048576,MATCH(SUMMARY!$A41,Sheet1DATA!$A:$A,0),MATCH(SUMMARY!U$1,Sheet1DATA!$1:$1,0))</f>
        <v>×</v>
      </c>
      <c r="V41" s="36" t="str">
        <f t="array" ref="V41">INDEX(Sheet1DATA!$1:$1048576,MATCH(SUMMARY!$A41,Sheet1DATA!$A:$A,0),MATCH(SUMMARY!V$1,Sheet1DATA!$1:$1,0))</f>
        <v>×</v>
      </c>
      <c r="W41" s="36" t="str">
        <f t="array" ref="W41">INDEX(Sheet1DATA!$1:$1048576,MATCH(SUMMARY!$A41,Sheet1DATA!$A:$A,0),MATCH(SUMMARY!W$1,Sheet1DATA!$1:$1,0))</f>
        <v>×</v>
      </c>
      <c r="X41" s="36" t="str">
        <f t="array" ref="X41">INDEX(Sheet1DATA!$1:$1048576,MATCH(SUMMARY!$A41,Sheet1DATA!$A:$A,0),MATCH(SUMMARY!X$1,Sheet1DATA!$1:$1,0))</f>
        <v>×</v>
      </c>
      <c r="Y41" s="36" t="str">
        <f t="array" ref="Y41">INDEX(Sheet1DATA!$1:$1048576,MATCH(SUMMARY!$A41,Sheet1DATA!$A:$A,0),MATCH(SUMMARY!Y$1,Sheet1DATA!$1:$1,0))</f>
        <v>×</v>
      </c>
      <c r="Z41" s="36" t="str">
        <f t="array" ref="Z41">INDEX(Sheet1DATA!$1:$1048576,MATCH(SUMMARY!$A41,Sheet1DATA!$A:$A,0),MATCH(SUMMARY!Z$1,Sheet1DATA!$1:$1,0))</f>
        <v>×</v>
      </c>
      <c r="AA41" s="36" t="str">
        <f t="array" ref="AA41">INDEX(Sheet1DATA!$1:$1048576,MATCH(SUMMARY!$A41,Sheet1DATA!$A:$A,0),MATCH(SUMMARY!AA$1,Sheet1DATA!$1:$1,0))</f>
        <v>×</v>
      </c>
      <c r="AB41" s="36" t="str">
        <f t="array" ref="AB41">INDEX(Sheet1DATA!$1:$1048576,MATCH(SUMMARY!$A41,Sheet1DATA!$A:$A,0),MATCH(SUMMARY!AB$1,Sheet1DATA!$1:$1,0))</f>
        <v>×</v>
      </c>
      <c r="AC41" s="36" t="str">
        <f t="array" ref="AC41">INDEX(Sheet1DATA!$1:$1048576,MATCH(SUMMARY!$A41,Sheet1DATA!$A:$A,0),MATCH(SUMMARY!AC$1,Sheet1DATA!$1:$1,0))</f>
        <v>×</v>
      </c>
      <c r="AD41" s="36" t="str">
        <f t="array" ref="AD41">INDEX(Sheet1DATA!$1:$1048576,MATCH(SUMMARY!$A41,Sheet1DATA!$A:$A,0),MATCH(SUMMARY!AD$1,Sheet1DATA!$1:$1,0))</f>
        <v>-</v>
      </c>
    </row>
    <row r="42" ht="14.25" hidden="1" customHeight="1">
      <c r="A42" s="114" t="s">
        <v>193</v>
      </c>
      <c r="B42" s="114" t="str">
        <f t="array" ref="B42">INDEX('2020 Candidates'!F:F,MATCH(SUMMARY!A42,'2020 Candidates'!G:G,0))</f>
        <v>Social Democrats</v>
      </c>
      <c r="C42" s="114" t="str">
        <f t="array" ref="C42">INDEX('2020 Candidates'!A:A,MATCH(SUMMARY!A42,'2020 Candidates'!G:G,0))</f>
        <v>Dublin Fingal (5 seats)</v>
      </c>
      <c r="D42" s="115">
        <f>VLOOKUP(B42,PartyScore!A:D,4,0)</f>
        <v>0.09523809524</v>
      </c>
      <c r="E42" s="16" t="b">
        <f t="shared" si="1"/>
        <v>0</v>
      </c>
      <c r="F42" s="36">
        <f t="shared" si="2"/>
        <v>0</v>
      </c>
      <c r="G42" s="36">
        <f t="shared" si="3"/>
        <v>0</v>
      </c>
      <c r="H42" s="36">
        <f t="shared" si="4"/>
        <v>0</v>
      </c>
      <c r="I42" s="116" t="str">
        <f t="shared" si="5"/>
        <v>-</v>
      </c>
      <c r="J42" s="36" t="str">
        <f t="array" ref="J42">INDEX(Sheet1DATA!$1:$1048576,MATCH(SUMMARY!$A42,Sheet1DATA!$A:$A,0),MATCH(SUMMARY!J$1,Sheet1DATA!$1:$1,0))</f>
        <v>-</v>
      </c>
      <c r="K42" s="36" t="str">
        <f t="array" ref="K42">INDEX(Sheet1DATA!$1:$1048576,MATCH(SUMMARY!$A42,Sheet1DATA!$A:$A,0),MATCH(SUMMARY!K$1,Sheet1DATA!$1:$1,0))</f>
        <v>-</v>
      </c>
      <c r="L42" s="36" t="str">
        <f t="array" ref="L42">INDEX(Sheet1DATA!$1:$1048576,MATCH(SUMMARY!$A42,Sheet1DATA!$A:$A,0),MATCH(SUMMARY!L$1,Sheet1DATA!$1:$1,0))</f>
        <v>-</v>
      </c>
      <c r="M42" s="36" t="str">
        <f t="array" ref="M42">INDEX(Sheet1DATA!$1:$1048576,MATCH(SUMMARY!$A42,Sheet1DATA!$A:$A,0),MATCH(SUMMARY!M$1,Sheet1DATA!$1:$1,0))</f>
        <v>-</v>
      </c>
      <c r="N42" s="36" t="str">
        <f t="array" ref="N42">INDEX(Sheet1DATA!$1:$1048576,MATCH(SUMMARY!$A42,Sheet1DATA!$A:$A,0),MATCH(SUMMARY!N$1,Sheet1DATA!$1:$1,0))</f>
        <v>-</v>
      </c>
      <c r="O42" s="36" t="str">
        <f t="array" ref="O42">INDEX(Sheet1DATA!$1:$1048576,MATCH(SUMMARY!$A42,Sheet1DATA!$A:$A,0),MATCH(SUMMARY!O$1,Sheet1DATA!$1:$1,0))</f>
        <v>-</v>
      </c>
      <c r="P42" s="36" t="str">
        <f t="array" ref="P42">INDEX(Sheet1DATA!$1:$1048576,MATCH(SUMMARY!$A42,Sheet1DATA!$A:$A,0),MATCH(SUMMARY!P$1,Sheet1DATA!$1:$1,0))</f>
        <v>-</v>
      </c>
      <c r="Q42" s="36" t="str">
        <f t="array" ref="Q42">INDEX(Sheet1DATA!$1:$1048576,MATCH(SUMMARY!$A42,Sheet1DATA!$A:$A,0),MATCH(SUMMARY!Q$1,Sheet1DATA!$1:$1,0))</f>
        <v>-</v>
      </c>
      <c r="R42" s="36" t="str">
        <f t="array" ref="R42">INDEX(Sheet1DATA!$1:$1048576,MATCH(SUMMARY!$A42,Sheet1DATA!$A:$A,0),MATCH(SUMMARY!R$1,Sheet1DATA!$1:$1,0))</f>
        <v>-</v>
      </c>
      <c r="S42" s="36" t="str">
        <f t="array" ref="S42">INDEX(Sheet1DATA!$1:$1048576,MATCH(SUMMARY!$A42,Sheet1DATA!$A:$A,0),MATCH(SUMMARY!S$1,Sheet1DATA!$1:$1,0))</f>
        <v>-</v>
      </c>
      <c r="T42" s="36" t="str">
        <f t="array" ref="T42">INDEX(Sheet1DATA!$1:$1048576,MATCH(SUMMARY!$A42,Sheet1DATA!$A:$A,0),MATCH(SUMMARY!T$1,Sheet1DATA!$1:$1,0))</f>
        <v>-</v>
      </c>
      <c r="U42" s="36" t="str">
        <f t="array" ref="U42">INDEX(Sheet1DATA!$1:$1048576,MATCH(SUMMARY!$A42,Sheet1DATA!$A:$A,0),MATCH(SUMMARY!U$1,Sheet1DATA!$1:$1,0))</f>
        <v>-</v>
      </c>
      <c r="V42" s="36" t="str">
        <f t="array" ref="V42">INDEX(Sheet1DATA!$1:$1048576,MATCH(SUMMARY!$A42,Sheet1DATA!$A:$A,0),MATCH(SUMMARY!V$1,Sheet1DATA!$1:$1,0))</f>
        <v>-</v>
      </c>
      <c r="W42" s="36" t="str">
        <f t="array" ref="W42">INDEX(Sheet1DATA!$1:$1048576,MATCH(SUMMARY!$A42,Sheet1DATA!$A:$A,0),MATCH(SUMMARY!W$1,Sheet1DATA!$1:$1,0))</f>
        <v>-</v>
      </c>
      <c r="X42" s="36" t="str">
        <f t="array" ref="X42">INDEX(Sheet1DATA!$1:$1048576,MATCH(SUMMARY!$A42,Sheet1DATA!$A:$A,0),MATCH(SUMMARY!X$1,Sheet1DATA!$1:$1,0))</f>
        <v>-</v>
      </c>
      <c r="Y42" s="36" t="str">
        <f t="array" ref="Y42">INDEX(Sheet1DATA!$1:$1048576,MATCH(SUMMARY!$A42,Sheet1DATA!$A:$A,0),MATCH(SUMMARY!Y$1,Sheet1DATA!$1:$1,0))</f>
        <v>-</v>
      </c>
      <c r="Z42" s="36" t="str">
        <f t="array" ref="Z42">INDEX(Sheet1DATA!$1:$1048576,MATCH(SUMMARY!$A42,Sheet1DATA!$A:$A,0),MATCH(SUMMARY!Z$1,Sheet1DATA!$1:$1,0))</f>
        <v>-</v>
      </c>
      <c r="AA42" s="36" t="str">
        <f t="array" ref="AA42">INDEX(Sheet1DATA!$1:$1048576,MATCH(SUMMARY!$A42,Sheet1DATA!$A:$A,0),MATCH(SUMMARY!AA$1,Sheet1DATA!$1:$1,0))</f>
        <v>-</v>
      </c>
      <c r="AB42" s="36" t="str">
        <f t="array" ref="AB42">INDEX(Sheet1DATA!$1:$1048576,MATCH(SUMMARY!$A42,Sheet1DATA!$A:$A,0),MATCH(SUMMARY!AB$1,Sheet1DATA!$1:$1,0))</f>
        <v>-</v>
      </c>
      <c r="AC42" s="36" t="str">
        <f t="array" ref="AC42">INDEX(Sheet1DATA!$1:$1048576,MATCH(SUMMARY!$A42,Sheet1DATA!$A:$A,0),MATCH(SUMMARY!AC$1,Sheet1DATA!$1:$1,0))</f>
        <v>-</v>
      </c>
      <c r="AD42" s="36" t="str">
        <f t="array" ref="AD42">INDEX(Sheet1DATA!$1:$1048576,MATCH(SUMMARY!$A42,Sheet1DATA!$A:$A,0),MATCH(SUMMARY!AD$1,Sheet1DATA!$1:$1,0))</f>
        <v>-</v>
      </c>
    </row>
    <row r="43" ht="14.25" hidden="1" customHeight="1">
      <c r="A43" s="114" t="s">
        <v>203</v>
      </c>
      <c r="B43" s="114" t="str">
        <f t="array" ref="B43">INDEX('2020 Candidates'!F:F,MATCH(SUMMARY!A43,'2020 Candidates'!G:G,0))</f>
        <v>Sinn Fein</v>
      </c>
      <c r="C43" s="114" t="str">
        <f t="array" ref="C43">INDEX('2020 Candidates'!A:A,MATCH(SUMMARY!A43,'2020 Candidates'!G:G,0))</f>
        <v>Dublin North-West (3 seats)</v>
      </c>
      <c r="D43" s="115">
        <f>VLOOKUP(B43,PartyScore!A:D,4,0)</f>
        <v>0.3109221466</v>
      </c>
      <c r="E43" s="16" t="b">
        <f t="shared" si="1"/>
        <v>0</v>
      </c>
      <c r="F43" s="36">
        <f t="shared" si="2"/>
        <v>0</v>
      </c>
      <c r="G43" s="36">
        <f t="shared" si="3"/>
        <v>0</v>
      </c>
      <c r="H43" s="36">
        <f t="shared" si="4"/>
        <v>0</v>
      </c>
      <c r="I43" s="116" t="str">
        <f t="shared" si="5"/>
        <v>-</v>
      </c>
      <c r="J43" s="36" t="str">
        <f t="array" ref="J43">INDEX(Sheet1DATA!$1:$1048576,MATCH(SUMMARY!$A43,Sheet1DATA!$A:$A,0),MATCH(SUMMARY!J$1,Sheet1DATA!$1:$1,0))</f>
        <v>-</v>
      </c>
      <c r="K43" s="36" t="str">
        <f t="array" ref="K43">INDEX(Sheet1DATA!$1:$1048576,MATCH(SUMMARY!$A43,Sheet1DATA!$A:$A,0),MATCH(SUMMARY!K$1,Sheet1DATA!$1:$1,0))</f>
        <v>-</v>
      </c>
      <c r="L43" s="36" t="str">
        <f t="array" ref="L43">INDEX(Sheet1DATA!$1:$1048576,MATCH(SUMMARY!$A43,Sheet1DATA!$A:$A,0),MATCH(SUMMARY!L$1,Sheet1DATA!$1:$1,0))</f>
        <v>-</v>
      </c>
      <c r="M43" s="36" t="str">
        <f t="array" ref="M43">INDEX(Sheet1DATA!$1:$1048576,MATCH(SUMMARY!$A43,Sheet1DATA!$A:$A,0),MATCH(SUMMARY!M$1,Sheet1DATA!$1:$1,0))</f>
        <v>-</v>
      </c>
      <c r="N43" s="36" t="str">
        <f t="array" ref="N43">INDEX(Sheet1DATA!$1:$1048576,MATCH(SUMMARY!$A43,Sheet1DATA!$A:$A,0),MATCH(SUMMARY!N$1,Sheet1DATA!$1:$1,0))</f>
        <v>-</v>
      </c>
      <c r="O43" s="36" t="str">
        <f t="array" ref="O43">INDEX(Sheet1DATA!$1:$1048576,MATCH(SUMMARY!$A43,Sheet1DATA!$A:$A,0),MATCH(SUMMARY!O$1,Sheet1DATA!$1:$1,0))</f>
        <v>-</v>
      </c>
      <c r="P43" s="36" t="str">
        <f t="array" ref="P43">INDEX(Sheet1DATA!$1:$1048576,MATCH(SUMMARY!$A43,Sheet1DATA!$A:$A,0),MATCH(SUMMARY!P$1,Sheet1DATA!$1:$1,0))</f>
        <v>-</v>
      </c>
      <c r="Q43" s="36" t="str">
        <f t="array" ref="Q43">INDEX(Sheet1DATA!$1:$1048576,MATCH(SUMMARY!$A43,Sheet1DATA!$A:$A,0),MATCH(SUMMARY!Q$1,Sheet1DATA!$1:$1,0))</f>
        <v>-</v>
      </c>
      <c r="R43" s="36" t="str">
        <f t="array" ref="R43">INDEX(Sheet1DATA!$1:$1048576,MATCH(SUMMARY!$A43,Sheet1DATA!$A:$A,0),MATCH(SUMMARY!R$1,Sheet1DATA!$1:$1,0))</f>
        <v>-</v>
      </c>
      <c r="S43" s="36" t="str">
        <f t="array" ref="S43">INDEX(Sheet1DATA!$1:$1048576,MATCH(SUMMARY!$A43,Sheet1DATA!$A:$A,0),MATCH(SUMMARY!S$1,Sheet1DATA!$1:$1,0))</f>
        <v>-</v>
      </c>
      <c r="T43" s="36" t="str">
        <f t="array" ref="T43">INDEX(Sheet1DATA!$1:$1048576,MATCH(SUMMARY!$A43,Sheet1DATA!$A:$A,0),MATCH(SUMMARY!T$1,Sheet1DATA!$1:$1,0))</f>
        <v>-</v>
      </c>
      <c r="U43" s="36" t="str">
        <f t="array" ref="U43">INDEX(Sheet1DATA!$1:$1048576,MATCH(SUMMARY!$A43,Sheet1DATA!$A:$A,0),MATCH(SUMMARY!U$1,Sheet1DATA!$1:$1,0))</f>
        <v>-</v>
      </c>
      <c r="V43" s="36" t="str">
        <f t="array" ref="V43">INDEX(Sheet1DATA!$1:$1048576,MATCH(SUMMARY!$A43,Sheet1DATA!$A:$A,0),MATCH(SUMMARY!V$1,Sheet1DATA!$1:$1,0))</f>
        <v>-</v>
      </c>
      <c r="W43" s="36" t="str">
        <f t="array" ref="W43">INDEX(Sheet1DATA!$1:$1048576,MATCH(SUMMARY!$A43,Sheet1DATA!$A:$A,0),MATCH(SUMMARY!W$1,Sheet1DATA!$1:$1,0))</f>
        <v>-</v>
      </c>
      <c r="X43" s="36" t="str">
        <f t="array" ref="X43">INDEX(Sheet1DATA!$1:$1048576,MATCH(SUMMARY!$A43,Sheet1DATA!$A:$A,0),MATCH(SUMMARY!X$1,Sheet1DATA!$1:$1,0))</f>
        <v>-</v>
      </c>
      <c r="Y43" s="36" t="str">
        <f t="array" ref="Y43">INDEX(Sheet1DATA!$1:$1048576,MATCH(SUMMARY!$A43,Sheet1DATA!$A:$A,0),MATCH(SUMMARY!Y$1,Sheet1DATA!$1:$1,0))</f>
        <v>-</v>
      </c>
      <c r="Z43" s="36" t="str">
        <f t="array" ref="Z43">INDEX(Sheet1DATA!$1:$1048576,MATCH(SUMMARY!$A43,Sheet1DATA!$A:$A,0),MATCH(SUMMARY!Z$1,Sheet1DATA!$1:$1,0))</f>
        <v>-</v>
      </c>
      <c r="AA43" s="36" t="str">
        <f t="array" ref="AA43">INDEX(Sheet1DATA!$1:$1048576,MATCH(SUMMARY!$A43,Sheet1DATA!$A:$A,0),MATCH(SUMMARY!AA$1,Sheet1DATA!$1:$1,0))</f>
        <v>-</v>
      </c>
      <c r="AB43" s="36" t="str">
        <f t="array" ref="AB43">INDEX(Sheet1DATA!$1:$1048576,MATCH(SUMMARY!$A43,Sheet1DATA!$A:$A,0),MATCH(SUMMARY!AB$1,Sheet1DATA!$1:$1,0))</f>
        <v>-</v>
      </c>
      <c r="AC43" s="36" t="str">
        <f t="array" ref="AC43">INDEX(Sheet1DATA!$1:$1048576,MATCH(SUMMARY!$A43,Sheet1DATA!$A:$A,0),MATCH(SUMMARY!AC$1,Sheet1DATA!$1:$1,0))</f>
        <v>-</v>
      </c>
      <c r="AD43" s="36" t="str">
        <f t="array" ref="AD43">INDEX(Sheet1DATA!$1:$1048576,MATCH(SUMMARY!$A43,Sheet1DATA!$A:$A,0),MATCH(SUMMARY!AD$1,Sheet1DATA!$1:$1,0))</f>
        <v>-</v>
      </c>
    </row>
    <row r="44" ht="14.25" hidden="1" customHeight="1">
      <c r="A44" s="114" t="s">
        <v>211</v>
      </c>
      <c r="B44" s="114" t="str">
        <f t="array" ref="B44">INDEX('2020 Candidates'!F:F,MATCH(SUMMARY!A44,'2020 Candidates'!G:G,0))</f>
        <v>Fine Gael</v>
      </c>
      <c r="C44" s="114" t="str">
        <f t="array" ref="C44">INDEX('2020 Candidates'!A:A,MATCH(SUMMARY!A44,'2020 Candidates'!G:G,0))</f>
        <v>Longford-Westmeath (4 seats)</v>
      </c>
      <c r="D44" s="115">
        <f>VLOOKUP(B44,PartyScore!A:D,4,0)</f>
        <v>0.01425972402</v>
      </c>
      <c r="E44" s="16" t="b">
        <f t="shared" si="1"/>
        <v>0</v>
      </c>
      <c r="F44" s="36">
        <f t="shared" si="2"/>
        <v>0</v>
      </c>
      <c r="G44" s="36">
        <f t="shared" si="3"/>
        <v>0</v>
      </c>
      <c r="H44" s="36">
        <f t="shared" si="4"/>
        <v>0</v>
      </c>
      <c r="I44" s="116" t="str">
        <f t="shared" si="5"/>
        <v>-</v>
      </c>
      <c r="J44" s="36" t="str">
        <f t="array" ref="J44">INDEX(Sheet1DATA!$1:$1048576,MATCH(SUMMARY!$A44,Sheet1DATA!$A:$A,0),MATCH(SUMMARY!J$1,Sheet1DATA!$1:$1,0))</f>
        <v>-</v>
      </c>
      <c r="K44" s="36" t="str">
        <f t="array" ref="K44">INDEX(Sheet1DATA!$1:$1048576,MATCH(SUMMARY!$A44,Sheet1DATA!$A:$A,0),MATCH(SUMMARY!K$1,Sheet1DATA!$1:$1,0))</f>
        <v>-</v>
      </c>
      <c r="L44" s="36" t="str">
        <f t="array" ref="L44">INDEX(Sheet1DATA!$1:$1048576,MATCH(SUMMARY!$A44,Sheet1DATA!$A:$A,0),MATCH(SUMMARY!L$1,Sheet1DATA!$1:$1,0))</f>
        <v>-</v>
      </c>
      <c r="M44" s="36" t="str">
        <f t="array" ref="M44">INDEX(Sheet1DATA!$1:$1048576,MATCH(SUMMARY!$A44,Sheet1DATA!$A:$A,0),MATCH(SUMMARY!M$1,Sheet1DATA!$1:$1,0))</f>
        <v>-</v>
      </c>
      <c r="N44" s="36" t="str">
        <f t="array" ref="N44">INDEX(Sheet1DATA!$1:$1048576,MATCH(SUMMARY!$A44,Sheet1DATA!$A:$A,0),MATCH(SUMMARY!N$1,Sheet1DATA!$1:$1,0))</f>
        <v>-</v>
      </c>
      <c r="O44" s="36" t="str">
        <f t="array" ref="O44">INDEX(Sheet1DATA!$1:$1048576,MATCH(SUMMARY!$A44,Sheet1DATA!$A:$A,0),MATCH(SUMMARY!O$1,Sheet1DATA!$1:$1,0))</f>
        <v>-</v>
      </c>
      <c r="P44" s="36" t="str">
        <f t="array" ref="P44">INDEX(Sheet1DATA!$1:$1048576,MATCH(SUMMARY!$A44,Sheet1DATA!$A:$A,0),MATCH(SUMMARY!P$1,Sheet1DATA!$1:$1,0))</f>
        <v>-</v>
      </c>
      <c r="Q44" s="36" t="str">
        <f t="array" ref="Q44">INDEX(Sheet1DATA!$1:$1048576,MATCH(SUMMARY!$A44,Sheet1DATA!$A:$A,0),MATCH(SUMMARY!Q$1,Sheet1DATA!$1:$1,0))</f>
        <v>-</v>
      </c>
      <c r="R44" s="36" t="str">
        <f t="array" ref="R44">INDEX(Sheet1DATA!$1:$1048576,MATCH(SUMMARY!$A44,Sheet1DATA!$A:$A,0),MATCH(SUMMARY!R$1,Sheet1DATA!$1:$1,0))</f>
        <v>-</v>
      </c>
      <c r="S44" s="36" t="str">
        <f t="array" ref="S44">INDEX(Sheet1DATA!$1:$1048576,MATCH(SUMMARY!$A44,Sheet1DATA!$A:$A,0),MATCH(SUMMARY!S$1,Sheet1DATA!$1:$1,0))</f>
        <v>-</v>
      </c>
      <c r="T44" s="36" t="str">
        <f t="array" ref="T44">INDEX(Sheet1DATA!$1:$1048576,MATCH(SUMMARY!$A44,Sheet1DATA!$A:$A,0),MATCH(SUMMARY!T$1,Sheet1DATA!$1:$1,0))</f>
        <v>-</v>
      </c>
      <c r="U44" s="36" t="str">
        <f t="array" ref="U44">INDEX(Sheet1DATA!$1:$1048576,MATCH(SUMMARY!$A44,Sheet1DATA!$A:$A,0),MATCH(SUMMARY!U$1,Sheet1DATA!$1:$1,0))</f>
        <v>-</v>
      </c>
      <c r="V44" s="36" t="str">
        <f t="array" ref="V44">INDEX(Sheet1DATA!$1:$1048576,MATCH(SUMMARY!$A44,Sheet1DATA!$A:$A,0),MATCH(SUMMARY!V$1,Sheet1DATA!$1:$1,0))</f>
        <v>-</v>
      </c>
      <c r="W44" s="36" t="str">
        <f t="array" ref="W44">INDEX(Sheet1DATA!$1:$1048576,MATCH(SUMMARY!$A44,Sheet1DATA!$A:$A,0),MATCH(SUMMARY!W$1,Sheet1DATA!$1:$1,0))</f>
        <v>-</v>
      </c>
      <c r="X44" s="36" t="str">
        <f t="array" ref="X44">INDEX(Sheet1DATA!$1:$1048576,MATCH(SUMMARY!$A44,Sheet1DATA!$A:$A,0),MATCH(SUMMARY!X$1,Sheet1DATA!$1:$1,0))</f>
        <v>-</v>
      </c>
      <c r="Y44" s="36" t="str">
        <f t="array" ref="Y44">INDEX(Sheet1DATA!$1:$1048576,MATCH(SUMMARY!$A44,Sheet1DATA!$A:$A,0),MATCH(SUMMARY!Y$1,Sheet1DATA!$1:$1,0))</f>
        <v>-</v>
      </c>
      <c r="Z44" s="36" t="str">
        <f t="array" ref="Z44">INDEX(Sheet1DATA!$1:$1048576,MATCH(SUMMARY!$A44,Sheet1DATA!$A:$A,0),MATCH(SUMMARY!Z$1,Sheet1DATA!$1:$1,0))</f>
        <v>-</v>
      </c>
      <c r="AA44" s="36" t="str">
        <f t="array" ref="AA44">INDEX(Sheet1DATA!$1:$1048576,MATCH(SUMMARY!$A44,Sheet1DATA!$A:$A,0),MATCH(SUMMARY!AA$1,Sheet1DATA!$1:$1,0))</f>
        <v>-</v>
      </c>
      <c r="AB44" s="36" t="str">
        <f t="array" ref="AB44">INDEX(Sheet1DATA!$1:$1048576,MATCH(SUMMARY!$A44,Sheet1DATA!$A:$A,0),MATCH(SUMMARY!AB$1,Sheet1DATA!$1:$1,0))</f>
        <v>-</v>
      </c>
      <c r="AC44" s="36" t="str">
        <f t="array" ref="AC44">INDEX(Sheet1DATA!$1:$1048576,MATCH(SUMMARY!$A44,Sheet1DATA!$A:$A,0),MATCH(SUMMARY!AC$1,Sheet1DATA!$1:$1,0))</f>
        <v>-</v>
      </c>
      <c r="AD44" s="36" t="str">
        <f t="array" ref="AD44">INDEX(Sheet1DATA!$1:$1048576,MATCH(SUMMARY!$A44,Sheet1DATA!$A:$A,0),MATCH(SUMMARY!AD$1,Sheet1DATA!$1:$1,0))</f>
        <v>-</v>
      </c>
    </row>
    <row r="45" ht="14.25" hidden="1" customHeight="1">
      <c r="A45" s="114" t="s">
        <v>221</v>
      </c>
      <c r="B45" s="114" t="str">
        <f t="array" ref="B45">INDEX('2020 Candidates'!F:F,MATCH(SUMMARY!A45,'2020 Candidates'!G:G,0))</f>
        <v>Fine Gael</v>
      </c>
      <c r="C45" s="114" t="str">
        <f t="array" ref="C45">INDEX('2020 Candidates'!A:A,MATCH(SUMMARY!A45,'2020 Candidates'!G:G,0))</f>
        <v>Dun Laoghaire (4 seats)</v>
      </c>
      <c r="D45" s="115">
        <f>VLOOKUP(B45,PartyScore!A:D,4,0)</f>
        <v>0.01425972402</v>
      </c>
      <c r="E45" s="16" t="b">
        <f t="shared" si="1"/>
        <v>0</v>
      </c>
      <c r="F45" s="36">
        <f t="shared" si="2"/>
        <v>0</v>
      </c>
      <c r="G45" s="36">
        <f t="shared" si="3"/>
        <v>0</v>
      </c>
      <c r="H45" s="36">
        <f t="shared" si="4"/>
        <v>0</v>
      </c>
      <c r="I45" s="116" t="str">
        <f t="shared" si="5"/>
        <v>-</v>
      </c>
      <c r="J45" s="36" t="str">
        <f t="array" ref="J45">INDEX(Sheet1DATA!$1:$1048576,MATCH(SUMMARY!$A45,Sheet1DATA!$A:$A,0),MATCH(SUMMARY!J$1,Sheet1DATA!$1:$1,0))</f>
        <v>-</v>
      </c>
      <c r="K45" s="36" t="str">
        <f t="array" ref="K45">INDEX(Sheet1DATA!$1:$1048576,MATCH(SUMMARY!$A45,Sheet1DATA!$A:$A,0),MATCH(SUMMARY!K$1,Sheet1DATA!$1:$1,0))</f>
        <v>-</v>
      </c>
      <c r="L45" s="36" t="str">
        <f t="array" ref="L45">INDEX(Sheet1DATA!$1:$1048576,MATCH(SUMMARY!$A45,Sheet1DATA!$A:$A,0),MATCH(SUMMARY!L$1,Sheet1DATA!$1:$1,0))</f>
        <v>-</v>
      </c>
      <c r="M45" s="36" t="str">
        <f t="array" ref="M45">INDEX(Sheet1DATA!$1:$1048576,MATCH(SUMMARY!$A45,Sheet1DATA!$A:$A,0),MATCH(SUMMARY!M$1,Sheet1DATA!$1:$1,0))</f>
        <v>-</v>
      </c>
      <c r="N45" s="36" t="str">
        <f t="array" ref="N45">INDEX(Sheet1DATA!$1:$1048576,MATCH(SUMMARY!$A45,Sheet1DATA!$A:$A,0),MATCH(SUMMARY!N$1,Sheet1DATA!$1:$1,0))</f>
        <v>-</v>
      </c>
      <c r="O45" s="36" t="str">
        <f t="array" ref="O45">INDEX(Sheet1DATA!$1:$1048576,MATCH(SUMMARY!$A45,Sheet1DATA!$A:$A,0),MATCH(SUMMARY!O$1,Sheet1DATA!$1:$1,0))</f>
        <v>-</v>
      </c>
      <c r="P45" s="36" t="str">
        <f t="array" ref="P45">INDEX(Sheet1DATA!$1:$1048576,MATCH(SUMMARY!$A45,Sheet1DATA!$A:$A,0),MATCH(SUMMARY!P$1,Sheet1DATA!$1:$1,0))</f>
        <v>-</v>
      </c>
      <c r="Q45" s="36" t="str">
        <f t="array" ref="Q45">INDEX(Sheet1DATA!$1:$1048576,MATCH(SUMMARY!$A45,Sheet1DATA!$A:$A,0),MATCH(SUMMARY!Q$1,Sheet1DATA!$1:$1,0))</f>
        <v>-</v>
      </c>
      <c r="R45" s="36" t="str">
        <f t="array" ref="R45">INDEX(Sheet1DATA!$1:$1048576,MATCH(SUMMARY!$A45,Sheet1DATA!$A:$A,0),MATCH(SUMMARY!R$1,Sheet1DATA!$1:$1,0))</f>
        <v>-</v>
      </c>
      <c r="S45" s="36" t="str">
        <f t="array" ref="S45">INDEX(Sheet1DATA!$1:$1048576,MATCH(SUMMARY!$A45,Sheet1DATA!$A:$A,0),MATCH(SUMMARY!S$1,Sheet1DATA!$1:$1,0))</f>
        <v>-</v>
      </c>
      <c r="T45" s="36" t="str">
        <f t="array" ref="T45">INDEX(Sheet1DATA!$1:$1048576,MATCH(SUMMARY!$A45,Sheet1DATA!$A:$A,0),MATCH(SUMMARY!T$1,Sheet1DATA!$1:$1,0))</f>
        <v>-</v>
      </c>
      <c r="U45" s="36" t="str">
        <f t="array" ref="U45">INDEX(Sheet1DATA!$1:$1048576,MATCH(SUMMARY!$A45,Sheet1DATA!$A:$A,0),MATCH(SUMMARY!U$1,Sheet1DATA!$1:$1,0))</f>
        <v>-</v>
      </c>
      <c r="V45" s="36" t="str">
        <f t="array" ref="V45">INDEX(Sheet1DATA!$1:$1048576,MATCH(SUMMARY!$A45,Sheet1DATA!$A:$A,0),MATCH(SUMMARY!V$1,Sheet1DATA!$1:$1,0))</f>
        <v>-</v>
      </c>
      <c r="W45" s="36" t="str">
        <f t="array" ref="W45">INDEX(Sheet1DATA!$1:$1048576,MATCH(SUMMARY!$A45,Sheet1DATA!$A:$A,0),MATCH(SUMMARY!W$1,Sheet1DATA!$1:$1,0))</f>
        <v>-</v>
      </c>
      <c r="X45" s="36" t="str">
        <f t="array" ref="X45">INDEX(Sheet1DATA!$1:$1048576,MATCH(SUMMARY!$A45,Sheet1DATA!$A:$A,0),MATCH(SUMMARY!X$1,Sheet1DATA!$1:$1,0))</f>
        <v>-</v>
      </c>
      <c r="Y45" s="36" t="str">
        <f t="array" ref="Y45">INDEX(Sheet1DATA!$1:$1048576,MATCH(SUMMARY!$A45,Sheet1DATA!$A:$A,0),MATCH(SUMMARY!Y$1,Sheet1DATA!$1:$1,0))</f>
        <v>-</v>
      </c>
      <c r="Z45" s="36" t="str">
        <f t="array" ref="Z45">INDEX(Sheet1DATA!$1:$1048576,MATCH(SUMMARY!$A45,Sheet1DATA!$A:$A,0),MATCH(SUMMARY!Z$1,Sheet1DATA!$1:$1,0))</f>
        <v>-</v>
      </c>
      <c r="AA45" s="36" t="str">
        <f t="array" ref="AA45">INDEX(Sheet1DATA!$1:$1048576,MATCH(SUMMARY!$A45,Sheet1DATA!$A:$A,0),MATCH(SUMMARY!AA$1,Sheet1DATA!$1:$1,0))</f>
        <v>-</v>
      </c>
      <c r="AB45" s="36" t="str">
        <f t="array" ref="AB45">INDEX(Sheet1DATA!$1:$1048576,MATCH(SUMMARY!$A45,Sheet1DATA!$A:$A,0),MATCH(SUMMARY!AB$1,Sheet1DATA!$1:$1,0))</f>
        <v>-</v>
      </c>
      <c r="AC45" s="36" t="str">
        <f t="array" ref="AC45">INDEX(Sheet1DATA!$1:$1048576,MATCH(SUMMARY!$A45,Sheet1DATA!$A:$A,0),MATCH(SUMMARY!AC$1,Sheet1DATA!$1:$1,0))</f>
        <v>-</v>
      </c>
      <c r="AD45" s="36" t="str">
        <f t="array" ref="AD45">INDEX(Sheet1DATA!$1:$1048576,MATCH(SUMMARY!$A45,Sheet1DATA!$A:$A,0),MATCH(SUMMARY!AD$1,Sheet1DATA!$1:$1,0))</f>
        <v>-</v>
      </c>
    </row>
    <row r="46" ht="14.25" hidden="1" customHeight="1">
      <c r="A46" s="114" t="s">
        <v>226</v>
      </c>
      <c r="B46" s="114" t="str">
        <f t="array" ref="B46">INDEX('2020 Candidates'!F:F,MATCH(SUMMARY!A46,'2020 Candidates'!G:G,0))</f>
        <v>Sinn Fein</v>
      </c>
      <c r="C46" s="114" t="str">
        <f t="array" ref="C46">INDEX('2020 Candidates'!A:A,MATCH(SUMMARY!A46,'2020 Candidates'!G:G,0))</f>
        <v>Cavan-Monaghan (5 seats)</v>
      </c>
      <c r="D46" s="115">
        <f>VLOOKUP(B46,PartyScore!A:D,4,0)</f>
        <v>0.3109221466</v>
      </c>
      <c r="E46" s="16" t="b">
        <f t="shared" si="1"/>
        <v>0</v>
      </c>
      <c r="F46" s="36">
        <f t="shared" si="2"/>
        <v>0</v>
      </c>
      <c r="G46" s="36">
        <f t="shared" si="3"/>
        <v>0</v>
      </c>
      <c r="H46" s="36">
        <f t="shared" si="4"/>
        <v>0</v>
      </c>
      <c r="I46" s="116" t="str">
        <f t="shared" si="5"/>
        <v>-</v>
      </c>
      <c r="J46" s="36" t="str">
        <f t="array" ref="J46">INDEX(Sheet1DATA!$1:$1048576,MATCH(SUMMARY!$A46,Sheet1DATA!$A:$A,0),MATCH(SUMMARY!J$1,Sheet1DATA!$1:$1,0))</f>
        <v>-</v>
      </c>
      <c r="K46" s="36" t="str">
        <f t="array" ref="K46">INDEX(Sheet1DATA!$1:$1048576,MATCH(SUMMARY!$A46,Sheet1DATA!$A:$A,0),MATCH(SUMMARY!K$1,Sheet1DATA!$1:$1,0))</f>
        <v>-</v>
      </c>
      <c r="L46" s="36" t="str">
        <f t="array" ref="L46">INDEX(Sheet1DATA!$1:$1048576,MATCH(SUMMARY!$A46,Sheet1DATA!$A:$A,0),MATCH(SUMMARY!L$1,Sheet1DATA!$1:$1,0))</f>
        <v>-</v>
      </c>
      <c r="M46" s="36" t="str">
        <f t="array" ref="M46">INDEX(Sheet1DATA!$1:$1048576,MATCH(SUMMARY!$A46,Sheet1DATA!$A:$A,0),MATCH(SUMMARY!M$1,Sheet1DATA!$1:$1,0))</f>
        <v>-</v>
      </c>
      <c r="N46" s="36" t="str">
        <f t="array" ref="N46">INDEX(Sheet1DATA!$1:$1048576,MATCH(SUMMARY!$A46,Sheet1DATA!$A:$A,0),MATCH(SUMMARY!N$1,Sheet1DATA!$1:$1,0))</f>
        <v>-</v>
      </c>
      <c r="O46" s="36" t="str">
        <f t="array" ref="O46">INDEX(Sheet1DATA!$1:$1048576,MATCH(SUMMARY!$A46,Sheet1DATA!$A:$A,0),MATCH(SUMMARY!O$1,Sheet1DATA!$1:$1,0))</f>
        <v>-</v>
      </c>
      <c r="P46" s="36" t="str">
        <f t="array" ref="P46">INDEX(Sheet1DATA!$1:$1048576,MATCH(SUMMARY!$A46,Sheet1DATA!$A:$A,0),MATCH(SUMMARY!P$1,Sheet1DATA!$1:$1,0))</f>
        <v>-</v>
      </c>
      <c r="Q46" s="36" t="str">
        <f t="array" ref="Q46">INDEX(Sheet1DATA!$1:$1048576,MATCH(SUMMARY!$A46,Sheet1DATA!$A:$A,0),MATCH(SUMMARY!Q$1,Sheet1DATA!$1:$1,0))</f>
        <v>-</v>
      </c>
      <c r="R46" s="36" t="str">
        <f t="array" ref="R46">INDEX(Sheet1DATA!$1:$1048576,MATCH(SUMMARY!$A46,Sheet1DATA!$A:$A,0),MATCH(SUMMARY!R$1,Sheet1DATA!$1:$1,0))</f>
        <v>-</v>
      </c>
      <c r="S46" s="36" t="str">
        <f t="array" ref="S46">INDEX(Sheet1DATA!$1:$1048576,MATCH(SUMMARY!$A46,Sheet1DATA!$A:$A,0),MATCH(SUMMARY!S$1,Sheet1DATA!$1:$1,0))</f>
        <v>-</v>
      </c>
      <c r="T46" s="36" t="str">
        <f t="array" ref="T46">INDEX(Sheet1DATA!$1:$1048576,MATCH(SUMMARY!$A46,Sheet1DATA!$A:$A,0),MATCH(SUMMARY!T$1,Sheet1DATA!$1:$1,0))</f>
        <v>-</v>
      </c>
      <c r="U46" s="36" t="str">
        <f t="array" ref="U46">INDEX(Sheet1DATA!$1:$1048576,MATCH(SUMMARY!$A46,Sheet1DATA!$A:$A,0),MATCH(SUMMARY!U$1,Sheet1DATA!$1:$1,0))</f>
        <v>-</v>
      </c>
      <c r="V46" s="36" t="str">
        <f t="array" ref="V46">INDEX(Sheet1DATA!$1:$1048576,MATCH(SUMMARY!$A46,Sheet1DATA!$A:$A,0),MATCH(SUMMARY!V$1,Sheet1DATA!$1:$1,0))</f>
        <v>-</v>
      </c>
      <c r="W46" s="36" t="str">
        <f t="array" ref="W46">INDEX(Sheet1DATA!$1:$1048576,MATCH(SUMMARY!$A46,Sheet1DATA!$A:$A,0),MATCH(SUMMARY!W$1,Sheet1DATA!$1:$1,0))</f>
        <v>-</v>
      </c>
      <c r="X46" s="36" t="str">
        <f t="array" ref="X46">INDEX(Sheet1DATA!$1:$1048576,MATCH(SUMMARY!$A46,Sheet1DATA!$A:$A,0),MATCH(SUMMARY!X$1,Sheet1DATA!$1:$1,0))</f>
        <v>-</v>
      </c>
      <c r="Y46" s="36" t="str">
        <f t="array" ref="Y46">INDEX(Sheet1DATA!$1:$1048576,MATCH(SUMMARY!$A46,Sheet1DATA!$A:$A,0),MATCH(SUMMARY!Y$1,Sheet1DATA!$1:$1,0))</f>
        <v>-</v>
      </c>
      <c r="Z46" s="36" t="str">
        <f t="array" ref="Z46">INDEX(Sheet1DATA!$1:$1048576,MATCH(SUMMARY!$A46,Sheet1DATA!$A:$A,0),MATCH(SUMMARY!Z$1,Sheet1DATA!$1:$1,0))</f>
        <v>-</v>
      </c>
      <c r="AA46" s="36" t="str">
        <f t="array" ref="AA46">INDEX(Sheet1DATA!$1:$1048576,MATCH(SUMMARY!$A46,Sheet1DATA!$A:$A,0),MATCH(SUMMARY!AA$1,Sheet1DATA!$1:$1,0))</f>
        <v>-</v>
      </c>
      <c r="AB46" s="36" t="str">
        <f t="array" ref="AB46">INDEX(Sheet1DATA!$1:$1048576,MATCH(SUMMARY!$A46,Sheet1DATA!$A:$A,0),MATCH(SUMMARY!AB$1,Sheet1DATA!$1:$1,0))</f>
        <v>-</v>
      </c>
      <c r="AC46" s="36" t="str">
        <f t="array" ref="AC46">INDEX(Sheet1DATA!$1:$1048576,MATCH(SUMMARY!$A46,Sheet1DATA!$A:$A,0),MATCH(SUMMARY!AC$1,Sheet1DATA!$1:$1,0))</f>
        <v>-</v>
      </c>
      <c r="AD46" s="36" t="str">
        <f t="array" ref="AD46">INDEX(Sheet1DATA!$1:$1048576,MATCH(SUMMARY!$A46,Sheet1DATA!$A:$A,0),MATCH(SUMMARY!AD$1,Sheet1DATA!$1:$1,0))</f>
        <v>-</v>
      </c>
    </row>
    <row r="47" ht="14.25" customHeight="1">
      <c r="A47" s="114" t="s">
        <v>1306</v>
      </c>
      <c r="B47" s="114" t="str">
        <f t="array" ref="B47">INDEX('2020 Candidates'!F:F,MATCH(SUMMARY!A47,'2020 Candidates'!G:G,0))</f>
        <v>Fianna Fail</v>
      </c>
      <c r="C47" s="114" t="str">
        <f t="array" ref="C47">INDEX('2020 Candidates'!A:A,MATCH(SUMMARY!A47,'2020 Candidates'!G:G,0))</f>
        <v>Wicklow</v>
      </c>
      <c r="D47" s="115">
        <f>VLOOKUP(B47,PartyScore!A:D,4,0)</f>
        <v>0.3502904352</v>
      </c>
      <c r="E47" s="16" t="b">
        <f t="shared" si="1"/>
        <v>1</v>
      </c>
      <c r="F47" s="36">
        <f t="shared" si="2"/>
        <v>2</v>
      </c>
      <c r="G47" s="36">
        <f t="shared" si="3"/>
        <v>4</v>
      </c>
      <c r="H47" s="36">
        <f t="shared" si="4"/>
        <v>1</v>
      </c>
      <c r="I47" s="116">
        <f t="shared" si="5"/>
        <v>0.3333333333</v>
      </c>
      <c r="J47" s="36" t="str">
        <f t="array" ref="J47">INDEX(Sheet1DATA!$1:$1048576,MATCH(SUMMARY!$A47,Sheet1DATA!$A:$A,0),MATCH(SUMMARY!J$1,Sheet1DATA!$1:$1,0))</f>
        <v>Ø</v>
      </c>
      <c r="K47" s="36" t="str">
        <f t="array" ref="K47">INDEX(Sheet1DATA!$1:$1048576,MATCH(SUMMARY!$A47,Sheet1DATA!$A:$A,0),MATCH(SUMMARY!K$1,Sheet1DATA!$1:$1,0))</f>
        <v>√</v>
      </c>
      <c r="L47" s="36" t="str">
        <f t="array" ref="L47">INDEX(Sheet1DATA!$1:$1048576,MATCH(SUMMARY!$A47,Sheet1DATA!$A:$A,0),MATCH(SUMMARY!L$1,Sheet1DATA!$1:$1,0))</f>
        <v>√</v>
      </c>
      <c r="M47" s="36" t="str">
        <f t="array" ref="M47">INDEX(Sheet1DATA!$1:$1048576,MATCH(SUMMARY!$A47,Sheet1DATA!$A:$A,0),MATCH(SUMMARY!M$1,Sheet1DATA!$1:$1,0))</f>
        <v>×</v>
      </c>
      <c r="N47" s="36" t="str">
        <f t="array" ref="N47">INDEX(Sheet1DATA!$1:$1048576,MATCH(SUMMARY!$A47,Sheet1DATA!$A:$A,0),MATCH(SUMMARY!N$1,Sheet1DATA!$1:$1,0))</f>
        <v>×</v>
      </c>
      <c r="O47" s="36" t="str">
        <f t="array" ref="O47">INDEX(Sheet1DATA!$1:$1048576,MATCH(SUMMARY!$A47,Sheet1DATA!$A:$A,0),MATCH(SUMMARY!O$1,Sheet1DATA!$1:$1,0))</f>
        <v>×</v>
      </c>
      <c r="P47" s="36" t="str">
        <f t="array" ref="P47">INDEX(Sheet1DATA!$1:$1048576,MATCH(SUMMARY!$A47,Sheet1DATA!$A:$A,0),MATCH(SUMMARY!P$1,Sheet1DATA!$1:$1,0))</f>
        <v>×</v>
      </c>
      <c r="Q47" s="36" t="str">
        <f t="array" ref="Q47">INDEX(Sheet1DATA!$1:$1048576,MATCH(SUMMARY!$A47,Sheet1DATA!$A:$A,0),MATCH(SUMMARY!Q$1,Sheet1DATA!$1:$1,0))</f>
        <v>-</v>
      </c>
      <c r="R47" s="36" t="str">
        <f t="array" ref="R47">INDEX(Sheet1DATA!$1:$1048576,MATCH(SUMMARY!$A47,Sheet1DATA!$A:$A,0),MATCH(SUMMARY!R$1,Sheet1DATA!$1:$1,0))</f>
        <v>-</v>
      </c>
      <c r="S47" s="36" t="str">
        <f t="array" ref="S47">INDEX(Sheet1DATA!$1:$1048576,MATCH(SUMMARY!$A47,Sheet1DATA!$A:$A,0),MATCH(SUMMARY!S$1,Sheet1DATA!$1:$1,0))</f>
        <v>-</v>
      </c>
      <c r="T47" s="36" t="str">
        <f t="array" ref="T47">INDEX(Sheet1DATA!$1:$1048576,MATCH(SUMMARY!$A47,Sheet1DATA!$A:$A,0),MATCH(SUMMARY!T$1,Sheet1DATA!$1:$1,0))</f>
        <v>-</v>
      </c>
      <c r="U47" s="36" t="str">
        <f t="array" ref="U47">INDEX(Sheet1DATA!$1:$1048576,MATCH(SUMMARY!$A47,Sheet1DATA!$A:$A,0),MATCH(SUMMARY!U$1,Sheet1DATA!$1:$1,0))</f>
        <v>-</v>
      </c>
      <c r="V47" s="36" t="str">
        <f t="array" ref="V47">INDEX(Sheet1DATA!$1:$1048576,MATCH(SUMMARY!$A47,Sheet1DATA!$A:$A,0),MATCH(SUMMARY!V$1,Sheet1DATA!$1:$1,0))</f>
        <v>-</v>
      </c>
      <c r="W47" s="36" t="str">
        <f t="array" ref="W47">INDEX(Sheet1DATA!$1:$1048576,MATCH(SUMMARY!$A47,Sheet1DATA!$A:$A,0),MATCH(SUMMARY!W$1,Sheet1DATA!$1:$1,0))</f>
        <v>-</v>
      </c>
      <c r="X47" s="36" t="str">
        <f t="array" ref="X47">INDEX(Sheet1DATA!$1:$1048576,MATCH(SUMMARY!$A47,Sheet1DATA!$A:$A,0),MATCH(SUMMARY!X$1,Sheet1DATA!$1:$1,0))</f>
        <v>-</v>
      </c>
      <c r="Y47" s="36" t="str">
        <f t="array" ref="Y47">INDEX(Sheet1DATA!$1:$1048576,MATCH(SUMMARY!$A47,Sheet1DATA!$A:$A,0),MATCH(SUMMARY!Y$1,Sheet1DATA!$1:$1,0))</f>
        <v>-</v>
      </c>
      <c r="Z47" s="36" t="str">
        <f t="array" ref="Z47">INDEX(Sheet1DATA!$1:$1048576,MATCH(SUMMARY!$A47,Sheet1DATA!$A:$A,0),MATCH(SUMMARY!Z$1,Sheet1DATA!$1:$1,0))</f>
        <v>-</v>
      </c>
      <c r="AA47" s="36" t="str">
        <f t="array" ref="AA47">INDEX(Sheet1DATA!$1:$1048576,MATCH(SUMMARY!$A47,Sheet1DATA!$A:$A,0),MATCH(SUMMARY!AA$1,Sheet1DATA!$1:$1,0))</f>
        <v>-</v>
      </c>
      <c r="AB47" s="36" t="str">
        <f t="array" ref="AB47">INDEX(Sheet1DATA!$1:$1048576,MATCH(SUMMARY!$A47,Sheet1DATA!$A:$A,0),MATCH(SUMMARY!AB$1,Sheet1DATA!$1:$1,0))</f>
        <v>-</v>
      </c>
      <c r="AC47" s="36" t="str">
        <f t="array" ref="AC47">INDEX(Sheet1DATA!$1:$1048576,MATCH(SUMMARY!$A47,Sheet1DATA!$A:$A,0),MATCH(SUMMARY!AC$1,Sheet1DATA!$1:$1,0))</f>
        <v>-</v>
      </c>
      <c r="AD47" s="36" t="str">
        <f t="array" ref="AD47">INDEX(Sheet1DATA!$1:$1048576,MATCH(SUMMARY!$A47,Sheet1DATA!$A:$A,0),MATCH(SUMMARY!AD$1,Sheet1DATA!$1:$1,0))</f>
        <v>-</v>
      </c>
    </row>
    <row r="48" ht="14.25" hidden="1" customHeight="1">
      <c r="A48" s="114" t="s">
        <v>230</v>
      </c>
      <c r="B48" s="114" t="str">
        <f t="array" ref="B48">INDEX('2020 Candidates'!F:F,MATCH(SUMMARY!A48,'2020 Candidates'!G:G,0))</f>
        <v>Independent</v>
      </c>
      <c r="C48" s="114" t="str">
        <f t="array" ref="C48">INDEX('2020 Candidates'!A:A,MATCH(SUMMARY!A48,'2020 Candidates'!G:G,0))</f>
        <v>Donegal (5 seats)</v>
      </c>
      <c r="D48" s="115">
        <f>VLOOKUP(B48,PartyScore!A:D,4,0)</f>
        <v>0.2306361296</v>
      </c>
      <c r="E48" s="16" t="b">
        <f t="shared" si="1"/>
        <v>0</v>
      </c>
      <c r="F48" s="36">
        <f t="shared" si="2"/>
        <v>0</v>
      </c>
      <c r="G48" s="36">
        <f t="shared" si="3"/>
        <v>0</v>
      </c>
      <c r="H48" s="36">
        <f t="shared" si="4"/>
        <v>0</v>
      </c>
      <c r="I48" s="116" t="str">
        <f t="shared" si="5"/>
        <v>-</v>
      </c>
      <c r="J48" s="36" t="str">
        <f t="array" ref="J48">INDEX(Sheet1DATA!$1:$1048576,MATCH(SUMMARY!$A48,Sheet1DATA!$A:$A,0),MATCH(SUMMARY!J$1,Sheet1DATA!$1:$1,0))</f>
        <v>-</v>
      </c>
      <c r="K48" s="36" t="str">
        <f t="array" ref="K48">INDEX(Sheet1DATA!$1:$1048576,MATCH(SUMMARY!$A48,Sheet1DATA!$A:$A,0),MATCH(SUMMARY!K$1,Sheet1DATA!$1:$1,0))</f>
        <v>-</v>
      </c>
      <c r="L48" s="36" t="str">
        <f t="array" ref="L48">INDEX(Sheet1DATA!$1:$1048576,MATCH(SUMMARY!$A48,Sheet1DATA!$A:$A,0),MATCH(SUMMARY!L$1,Sheet1DATA!$1:$1,0))</f>
        <v>-</v>
      </c>
      <c r="M48" s="36" t="str">
        <f t="array" ref="M48">INDEX(Sheet1DATA!$1:$1048576,MATCH(SUMMARY!$A48,Sheet1DATA!$A:$A,0),MATCH(SUMMARY!M$1,Sheet1DATA!$1:$1,0))</f>
        <v>-</v>
      </c>
      <c r="N48" s="36" t="str">
        <f t="array" ref="N48">INDEX(Sheet1DATA!$1:$1048576,MATCH(SUMMARY!$A48,Sheet1DATA!$A:$A,0),MATCH(SUMMARY!N$1,Sheet1DATA!$1:$1,0))</f>
        <v>-</v>
      </c>
      <c r="O48" s="36" t="str">
        <f t="array" ref="O48">INDEX(Sheet1DATA!$1:$1048576,MATCH(SUMMARY!$A48,Sheet1DATA!$A:$A,0),MATCH(SUMMARY!O$1,Sheet1DATA!$1:$1,0))</f>
        <v>-</v>
      </c>
      <c r="P48" s="36" t="str">
        <f t="array" ref="P48">INDEX(Sheet1DATA!$1:$1048576,MATCH(SUMMARY!$A48,Sheet1DATA!$A:$A,0),MATCH(SUMMARY!P$1,Sheet1DATA!$1:$1,0))</f>
        <v>-</v>
      </c>
      <c r="Q48" s="36" t="str">
        <f t="array" ref="Q48">INDEX(Sheet1DATA!$1:$1048576,MATCH(SUMMARY!$A48,Sheet1DATA!$A:$A,0),MATCH(SUMMARY!Q$1,Sheet1DATA!$1:$1,0))</f>
        <v>-</v>
      </c>
      <c r="R48" s="36" t="str">
        <f t="array" ref="R48">INDEX(Sheet1DATA!$1:$1048576,MATCH(SUMMARY!$A48,Sheet1DATA!$A:$A,0),MATCH(SUMMARY!R$1,Sheet1DATA!$1:$1,0))</f>
        <v>-</v>
      </c>
      <c r="S48" s="36" t="str">
        <f t="array" ref="S48">INDEX(Sheet1DATA!$1:$1048576,MATCH(SUMMARY!$A48,Sheet1DATA!$A:$A,0),MATCH(SUMMARY!S$1,Sheet1DATA!$1:$1,0))</f>
        <v>-</v>
      </c>
      <c r="T48" s="36" t="str">
        <f t="array" ref="T48">INDEX(Sheet1DATA!$1:$1048576,MATCH(SUMMARY!$A48,Sheet1DATA!$A:$A,0),MATCH(SUMMARY!T$1,Sheet1DATA!$1:$1,0))</f>
        <v>-</v>
      </c>
      <c r="U48" s="36" t="str">
        <f t="array" ref="U48">INDEX(Sheet1DATA!$1:$1048576,MATCH(SUMMARY!$A48,Sheet1DATA!$A:$A,0),MATCH(SUMMARY!U$1,Sheet1DATA!$1:$1,0))</f>
        <v>-</v>
      </c>
      <c r="V48" s="36" t="str">
        <f t="array" ref="V48">INDEX(Sheet1DATA!$1:$1048576,MATCH(SUMMARY!$A48,Sheet1DATA!$A:$A,0),MATCH(SUMMARY!V$1,Sheet1DATA!$1:$1,0))</f>
        <v>-</v>
      </c>
      <c r="W48" s="36" t="str">
        <f t="array" ref="W48">INDEX(Sheet1DATA!$1:$1048576,MATCH(SUMMARY!$A48,Sheet1DATA!$A:$A,0),MATCH(SUMMARY!W$1,Sheet1DATA!$1:$1,0))</f>
        <v>-</v>
      </c>
      <c r="X48" s="36" t="str">
        <f t="array" ref="X48">INDEX(Sheet1DATA!$1:$1048576,MATCH(SUMMARY!$A48,Sheet1DATA!$A:$A,0),MATCH(SUMMARY!X$1,Sheet1DATA!$1:$1,0))</f>
        <v>-</v>
      </c>
      <c r="Y48" s="36" t="str">
        <f t="array" ref="Y48">INDEX(Sheet1DATA!$1:$1048576,MATCH(SUMMARY!$A48,Sheet1DATA!$A:$A,0),MATCH(SUMMARY!Y$1,Sheet1DATA!$1:$1,0))</f>
        <v>-</v>
      </c>
      <c r="Z48" s="36" t="str">
        <f t="array" ref="Z48">INDEX(Sheet1DATA!$1:$1048576,MATCH(SUMMARY!$A48,Sheet1DATA!$A:$A,0),MATCH(SUMMARY!Z$1,Sheet1DATA!$1:$1,0))</f>
        <v>-</v>
      </c>
      <c r="AA48" s="36" t="str">
        <f t="array" ref="AA48">INDEX(Sheet1DATA!$1:$1048576,MATCH(SUMMARY!$A48,Sheet1DATA!$A:$A,0),MATCH(SUMMARY!AA$1,Sheet1DATA!$1:$1,0))</f>
        <v>-</v>
      </c>
      <c r="AB48" s="36" t="str">
        <f t="array" ref="AB48">INDEX(Sheet1DATA!$1:$1048576,MATCH(SUMMARY!$A48,Sheet1DATA!$A:$A,0),MATCH(SUMMARY!AB$1,Sheet1DATA!$1:$1,0))</f>
        <v>-</v>
      </c>
      <c r="AC48" s="36" t="str">
        <f t="array" ref="AC48">INDEX(Sheet1DATA!$1:$1048576,MATCH(SUMMARY!$A48,Sheet1DATA!$A:$A,0),MATCH(SUMMARY!AC$1,Sheet1DATA!$1:$1,0))</f>
        <v>-</v>
      </c>
      <c r="AD48" s="36" t="str">
        <f t="array" ref="AD48">INDEX(Sheet1DATA!$1:$1048576,MATCH(SUMMARY!$A48,Sheet1DATA!$A:$A,0),MATCH(SUMMARY!AD$1,Sheet1DATA!$1:$1,0))</f>
        <v>-</v>
      </c>
    </row>
    <row r="49" ht="14.25" hidden="1" customHeight="1">
      <c r="A49" s="114" t="s">
        <v>1113</v>
      </c>
      <c r="B49" s="114" t="str">
        <f t="array" ref="B49">INDEX('2020 Candidates'!F:F,MATCH(SUMMARY!A49,'2020 Candidates'!G:G,0))</f>
        <v>Fianna Fail</v>
      </c>
      <c r="C49" s="114" t="str">
        <f t="array" ref="C49">INDEX('2020 Candidates'!A:A,MATCH(SUMMARY!A49,'2020 Candidates'!G:G,0))</f>
        <v>Meath West (3 seats)</v>
      </c>
      <c r="D49" s="115">
        <f>VLOOKUP(B49,PartyScore!A:D,4,0)</f>
        <v>0.3502904352</v>
      </c>
      <c r="E49" s="16" t="b">
        <f t="shared" si="1"/>
        <v>0</v>
      </c>
      <c r="F49" s="36">
        <f t="shared" si="2"/>
        <v>2</v>
      </c>
      <c r="G49" s="36">
        <f t="shared" si="3"/>
        <v>0</v>
      </c>
      <c r="H49" s="36">
        <f t="shared" si="4"/>
        <v>5</v>
      </c>
      <c r="I49" s="116">
        <f t="shared" si="5"/>
        <v>1</v>
      </c>
      <c r="J49" s="36" t="str">
        <f t="array" ref="J49">INDEX(Sheet1DATA!$1:$1048576,MATCH(SUMMARY!$A49,Sheet1DATA!$A:$A,0),MATCH(SUMMARY!J$1,Sheet1DATA!$1:$1,0))</f>
        <v>Ø</v>
      </c>
      <c r="K49" s="36" t="str">
        <f t="array" ref="K49">INDEX(Sheet1DATA!$1:$1048576,MATCH(SUMMARY!$A49,Sheet1DATA!$A:$A,0),MATCH(SUMMARY!K$1,Sheet1DATA!$1:$1,0))</f>
        <v>√</v>
      </c>
      <c r="L49" s="36" t="str">
        <f t="array" ref="L49">INDEX(Sheet1DATA!$1:$1048576,MATCH(SUMMARY!$A49,Sheet1DATA!$A:$A,0),MATCH(SUMMARY!L$1,Sheet1DATA!$1:$1,0))</f>
        <v>√</v>
      </c>
      <c r="M49" s="36" t="str">
        <f t="array" ref="M49">INDEX(Sheet1DATA!$1:$1048576,MATCH(SUMMARY!$A49,Sheet1DATA!$A:$A,0),MATCH(SUMMARY!M$1,Sheet1DATA!$1:$1,0))</f>
        <v>Ø</v>
      </c>
      <c r="N49" s="36" t="str">
        <f t="array" ref="N49">INDEX(Sheet1DATA!$1:$1048576,MATCH(SUMMARY!$A49,Sheet1DATA!$A:$A,0),MATCH(SUMMARY!N$1,Sheet1DATA!$1:$1,0))</f>
        <v>Ø</v>
      </c>
      <c r="O49" s="36" t="str">
        <f t="array" ref="O49">INDEX(Sheet1DATA!$1:$1048576,MATCH(SUMMARY!$A49,Sheet1DATA!$A:$A,0),MATCH(SUMMARY!O$1,Sheet1DATA!$1:$1,0))</f>
        <v>Ø</v>
      </c>
      <c r="P49" s="36" t="str">
        <f t="array" ref="P49">INDEX(Sheet1DATA!$1:$1048576,MATCH(SUMMARY!$A49,Sheet1DATA!$A:$A,0),MATCH(SUMMARY!P$1,Sheet1DATA!$1:$1,0))</f>
        <v>Ø</v>
      </c>
      <c r="Q49" s="36" t="str">
        <f t="array" ref="Q49">INDEX(Sheet1DATA!$1:$1048576,MATCH(SUMMARY!$A49,Sheet1DATA!$A:$A,0),MATCH(SUMMARY!Q$1,Sheet1DATA!$1:$1,0))</f>
        <v>-</v>
      </c>
      <c r="R49" s="36" t="str">
        <f t="array" ref="R49">INDEX(Sheet1DATA!$1:$1048576,MATCH(SUMMARY!$A49,Sheet1DATA!$A:$A,0),MATCH(SUMMARY!R$1,Sheet1DATA!$1:$1,0))</f>
        <v>-</v>
      </c>
      <c r="S49" s="36" t="str">
        <f t="array" ref="S49">INDEX(Sheet1DATA!$1:$1048576,MATCH(SUMMARY!$A49,Sheet1DATA!$A:$A,0),MATCH(SUMMARY!S$1,Sheet1DATA!$1:$1,0))</f>
        <v>-</v>
      </c>
      <c r="T49" s="36" t="str">
        <f t="array" ref="T49">INDEX(Sheet1DATA!$1:$1048576,MATCH(SUMMARY!$A49,Sheet1DATA!$A:$A,0),MATCH(SUMMARY!T$1,Sheet1DATA!$1:$1,0))</f>
        <v>-</v>
      </c>
      <c r="U49" s="36" t="str">
        <f t="array" ref="U49">INDEX(Sheet1DATA!$1:$1048576,MATCH(SUMMARY!$A49,Sheet1DATA!$A:$A,0),MATCH(SUMMARY!U$1,Sheet1DATA!$1:$1,0))</f>
        <v>-</v>
      </c>
      <c r="V49" s="36" t="str">
        <f t="array" ref="V49">INDEX(Sheet1DATA!$1:$1048576,MATCH(SUMMARY!$A49,Sheet1DATA!$A:$A,0),MATCH(SUMMARY!V$1,Sheet1DATA!$1:$1,0))</f>
        <v>-</v>
      </c>
      <c r="W49" s="36" t="str">
        <f t="array" ref="W49">INDEX(Sheet1DATA!$1:$1048576,MATCH(SUMMARY!$A49,Sheet1DATA!$A:$A,0),MATCH(SUMMARY!W$1,Sheet1DATA!$1:$1,0))</f>
        <v>-</v>
      </c>
      <c r="X49" s="36" t="str">
        <f t="array" ref="X49">INDEX(Sheet1DATA!$1:$1048576,MATCH(SUMMARY!$A49,Sheet1DATA!$A:$A,0),MATCH(SUMMARY!X$1,Sheet1DATA!$1:$1,0))</f>
        <v>-</v>
      </c>
      <c r="Y49" s="36" t="str">
        <f t="array" ref="Y49">INDEX(Sheet1DATA!$1:$1048576,MATCH(SUMMARY!$A49,Sheet1DATA!$A:$A,0),MATCH(SUMMARY!Y$1,Sheet1DATA!$1:$1,0))</f>
        <v>-</v>
      </c>
      <c r="Z49" s="36" t="str">
        <f t="array" ref="Z49">INDEX(Sheet1DATA!$1:$1048576,MATCH(SUMMARY!$A49,Sheet1DATA!$A:$A,0),MATCH(SUMMARY!Z$1,Sheet1DATA!$1:$1,0))</f>
        <v>-</v>
      </c>
      <c r="AA49" s="36" t="str">
        <f t="array" ref="AA49">INDEX(Sheet1DATA!$1:$1048576,MATCH(SUMMARY!$A49,Sheet1DATA!$A:$A,0),MATCH(SUMMARY!AA$1,Sheet1DATA!$1:$1,0))</f>
        <v>-</v>
      </c>
      <c r="AB49" s="36" t="str">
        <f t="array" ref="AB49">INDEX(Sheet1DATA!$1:$1048576,MATCH(SUMMARY!$A49,Sheet1DATA!$A:$A,0),MATCH(SUMMARY!AB$1,Sheet1DATA!$1:$1,0))</f>
        <v>-</v>
      </c>
      <c r="AC49" s="36" t="str">
        <f t="array" ref="AC49">INDEX(Sheet1DATA!$1:$1048576,MATCH(SUMMARY!$A49,Sheet1DATA!$A:$A,0),MATCH(SUMMARY!AC$1,Sheet1DATA!$1:$1,0))</f>
        <v>-</v>
      </c>
      <c r="AD49" s="36" t="str">
        <f t="array" ref="AD49">INDEX(Sheet1DATA!$1:$1048576,MATCH(SUMMARY!$A49,Sheet1DATA!$A:$A,0),MATCH(SUMMARY!AD$1,Sheet1DATA!$1:$1,0))</f>
        <v>-</v>
      </c>
    </row>
    <row r="50" ht="14.25" hidden="1" customHeight="1">
      <c r="A50" s="114" t="s">
        <v>235</v>
      </c>
      <c r="B50" s="114" t="str">
        <f t="array" ref="B50">INDEX('2020 Candidates'!F:F,MATCH(SUMMARY!A50,'2020 Candidates'!G:G,0))</f>
        <v>Fine Gael</v>
      </c>
      <c r="C50" s="114" t="str">
        <f t="array" ref="C50">INDEX('2020 Candidates'!A:A,MATCH(SUMMARY!A50,'2020 Candidates'!G:G,0))</f>
        <v>Dublin Mid-West (4 seats)</v>
      </c>
      <c r="D50" s="115">
        <f>VLOOKUP(B50,PartyScore!A:D,4,0)</f>
        <v>0.01425972402</v>
      </c>
      <c r="E50" s="16" t="b">
        <f t="shared" si="1"/>
        <v>0</v>
      </c>
      <c r="F50" s="36">
        <f t="shared" si="2"/>
        <v>0</v>
      </c>
      <c r="G50" s="36">
        <f t="shared" si="3"/>
        <v>0</v>
      </c>
      <c r="H50" s="36">
        <f t="shared" si="4"/>
        <v>0</v>
      </c>
      <c r="I50" s="116" t="str">
        <f t="shared" si="5"/>
        <v>-</v>
      </c>
      <c r="J50" s="36" t="str">
        <f t="array" ref="J50">INDEX(Sheet1DATA!$1:$1048576,MATCH(SUMMARY!$A50,Sheet1DATA!$A:$A,0),MATCH(SUMMARY!J$1,Sheet1DATA!$1:$1,0))</f>
        <v>-</v>
      </c>
      <c r="K50" s="36" t="str">
        <f t="array" ref="K50">INDEX(Sheet1DATA!$1:$1048576,MATCH(SUMMARY!$A50,Sheet1DATA!$A:$A,0),MATCH(SUMMARY!K$1,Sheet1DATA!$1:$1,0))</f>
        <v>-</v>
      </c>
      <c r="L50" s="36" t="str">
        <f t="array" ref="L50">INDEX(Sheet1DATA!$1:$1048576,MATCH(SUMMARY!$A50,Sheet1DATA!$A:$A,0),MATCH(SUMMARY!L$1,Sheet1DATA!$1:$1,0))</f>
        <v>-</v>
      </c>
      <c r="M50" s="36" t="str">
        <f t="array" ref="M50">INDEX(Sheet1DATA!$1:$1048576,MATCH(SUMMARY!$A50,Sheet1DATA!$A:$A,0),MATCH(SUMMARY!M$1,Sheet1DATA!$1:$1,0))</f>
        <v>-</v>
      </c>
      <c r="N50" s="36" t="str">
        <f t="array" ref="N50">INDEX(Sheet1DATA!$1:$1048576,MATCH(SUMMARY!$A50,Sheet1DATA!$A:$A,0),MATCH(SUMMARY!N$1,Sheet1DATA!$1:$1,0))</f>
        <v>-</v>
      </c>
      <c r="O50" s="36" t="str">
        <f t="array" ref="O50">INDEX(Sheet1DATA!$1:$1048576,MATCH(SUMMARY!$A50,Sheet1DATA!$A:$A,0),MATCH(SUMMARY!O$1,Sheet1DATA!$1:$1,0))</f>
        <v>-</v>
      </c>
      <c r="P50" s="36" t="str">
        <f t="array" ref="P50">INDEX(Sheet1DATA!$1:$1048576,MATCH(SUMMARY!$A50,Sheet1DATA!$A:$A,0),MATCH(SUMMARY!P$1,Sheet1DATA!$1:$1,0))</f>
        <v>-</v>
      </c>
      <c r="Q50" s="36" t="str">
        <f t="array" ref="Q50">INDEX(Sheet1DATA!$1:$1048576,MATCH(SUMMARY!$A50,Sheet1DATA!$A:$A,0),MATCH(SUMMARY!Q$1,Sheet1DATA!$1:$1,0))</f>
        <v>-</v>
      </c>
      <c r="R50" s="36" t="str">
        <f t="array" ref="R50">INDEX(Sheet1DATA!$1:$1048576,MATCH(SUMMARY!$A50,Sheet1DATA!$A:$A,0),MATCH(SUMMARY!R$1,Sheet1DATA!$1:$1,0))</f>
        <v>-</v>
      </c>
      <c r="S50" s="36" t="str">
        <f t="array" ref="S50">INDEX(Sheet1DATA!$1:$1048576,MATCH(SUMMARY!$A50,Sheet1DATA!$A:$A,0),MATCH(SUMMARY!S$1,Sheet1DATA!$1:$1,0))</f>
        <v>-</v>
      </c>
      <c r="T50" s="36" t="str">
        <f t="array" ref="T50">INDEX(Sheet1DATA!$1:$1048576,MATCH(SUMMARY!$A50,Sheet1DATA!$A:$A,0),MATCH(SUMMARY!T$1,Sheet1DATA!$1:$1,0))</f>
        <v>-</v>
      </c>
      <c r="U50" s="36" t="str">
        <f t="array" ref="U50">INDEX(Sheet1DATA!$1:$1048576,MATCH(SUMMARY!$A50,Sheet1DATA!$A:$A,0),MATCH(SUMMARY!U$1,Sheet1DATA!$1:$1,0))</f>
        <v>-</v>
      </c>
      <c r="V50" s="36" t="str">
        <f t="array" ref="V50">INDEX(Sheet1DATA!$1:$1048576,MATCH(SUMMARY!$A50,Sheet1DATA!$A:$A,0),MATCH(SUMMARY!V$1,Sheet1DATA!$1:$1,0))</f>
        <v>-</v>
      </c>
      <c r="W50" s="36" t="str">
        <f t="array" ref="W50">INDEX(Sheet1DATA!$1:$1048576,MATCH(SUMMARY!$A50,Sheet1DATA!$A:$A,0),MATCH(SUMMARY!W$1,Sheet1DATA!$1:$1,0))</f>
        <v>-</v>
      </c>
      <c r="X50" s="36" t="str">
        <f t="array" ref="X50">INDEX(Sheet1DATA!$1:$1048576,MATCH(SUMMARY!$A50,Sheet1DATA!$A:$A,0),MATCH(SUMMARY!X$1,Sheet1DATA!$1:$1,0))</f>
        <v>-</v>
      </c>
      <c r="Y50" s="36" t="str">
        <f t="array" ref="Y50">INDEX(Sheet1DATA!$1:$1048576,MATCH(SUMMARY!$A50,Sheet1DATA!$A:$A,0),MATCH(SUMMARY!Y$1,Sheet1DATA!$1:$1,0))</f>
        <v>-</v>
      </c>
      <c r="Z50" s="36" t="str">
        <f t="array" ref="Z50">INDEX(Sheet1DATA!$1:$1048576,MATCH(SUMMARY!$A50,Sheet1DATA!$A:$A,0),MATCH(SUMMARY!Z$1,Sheet1DATA!$1:$1,0))</f>
        <v>-</v>
      </c>
      <c r="AA50" s="36" t="str">
        <f t="array" ref="AA50">INDEX(Sheet1DATA!$1:$1048576,MATCH(SUMMARY!$A50,Sheet1DATA!$A:$A,0),MATCH(SUMMARY!AA$1,Sheet1DATA!$1:$1,0))</f>
        <v>-</v>
      </c>
      <c r="AB50" s="36" t="str">
        <f t="array" ref="AB50">INDEX(Sheet1DATA!$1:$1048576,MATCH(SUMMARY!$A50,Sheet1DATA!$A:$A,0),MATCH(SUMMARY!AB$1,Sheet1DATA!$1:$1,0))</f>
        <v>-</v>
      </c>
      <c r="AC50" s="36" t="str">
        <f t="array" ref="AC50">INDEX(Sheet1DATA!$1:$1048576,MATCH(SUMMARY!$A50,Sheet1DATA!$A:$A,0),MATCH(SUMMARY!AC$1,Sheet1DATA!$1:$1,0))</f>
        <v>-</v>
      </c>
      <c r="AD50" s="36" t="str">
        <f t="array" ref="AD50">INDEX(Sheet1DATA!$1:$1048576,MATCH(SUMMARY!$A50,Sheet1DATA!$A:$A,0),MATCH(SUMMARY!AD$1,Sheet1DATA!$1:$1,0))</f>
        <v>-</v>
      </c>
    </row>
    <row r="51" ht="14.25" customHeight="1">
      <c r="A51" s="114" t="s">
        <v>706</v>
      </c>
      <c r="B51" s="114" t="str">
        <f t="array" ref="B51">INDEX('2020 Candidates'!F:F,MATCH(SUMMARY!A51,'2020 Candidates'!G:G,0))</f>
        <v>Fianna Fail</v>
      </c>
      <c r="C51" s="114" t="str">
        <f t="array" ref="C51">INDEX('2020 Candidates'!A:A,MATCH(SUMMARY!A51,'2020 Candidates'!G:G,0))</f>
        <v>Dublin West (4 seats)</v>
      </c>
      <c r="D51" s="115">
        <f>VLOOKUP(B51,PartyScore!A:D,4,0)</f>
        <v>0.3502904352</v>
      </c>
      <c r="E51" s="16" t="b">
        <f t="shared" si="1"/>
        <v>1</v>
      </c>
      <c r="F51" s="36">
        <f t="shared" si="2"/>
        <v>2</v>
      </c>
      <c r="G51" s="36">
        <f t="shared" si="3"/>
        <v>4</v>
      </c>
      <c r="H51" s="36">
        <f t="shared" si="4"/>
        <v>1</v>
      </c>
      <c r="I51" s="116">
        <f t="shared" si="5"/>
        <v>0.3333333333</v>
      </c>
      <c r="J51" s="36" t="str">
        <f t="array" ref="J51">INDEX(Sheet1DATA!$1:$1048576,MATCH(SUMMARY!$A51,Sheet1DATA!$A:$A,0),MATCH(SUMMARY!J$1,Sheet1DATA!$1:$1,0))</f>
        <v>√</v>
      </c>
      <c r="K51" s="36" t="str">
        <f t="array" ref="K51">INDEX(Sheet1DATA!$1:$1048576,MATCH(SUMMARY!$A51,Sheet1DATA!$A:$A,0),MATCH(SUMMARY!K$1,Sheet1DATA!$1:$1,0))</f>
        <v>√</v>
      </c>
      <c r="L51" s="36" t="str">
        <f t="array" ref="L51">INDEX(Sheet1DATA!$1:$1048576,MATCH(SUMMARY!$A51,Sheet1DATA!$A:$A,0),MATCH(SUMMARY!L$1,Sheet1DATA!$1:$1,0))</f>
        <v>Ø</v>
      </c>
      <c r="M51" s="36" t="str">
        <f t="array" ref="M51">INDEX(Sheet1DATA!$1:$1048576,MATCH(SUMMARY!$A51,Sheet1DATA!$A:$A,0),MATCH(SUMMARY!M$1,Sheet1DATA!$1:$1,0))</f>
        <v>×</v>
      </c>
      <c r="N51" s="36" t="str">
        <f t="array" ref="N51">INDEX(Sheet1DATA!$1:$1048576,MATCH(SUMMARY!$A51,Sheet1DATA!$A:$A,0),MATCH(SUMMARY!N$1,Sheet1DATA!$1:$1,0))</f>
        <v>×</v>
      </c>
      <c r="O51" s="36" t="str">
        <f t="array" ref="O51">INDEX(Sheet1DATA!$1:$1048576,MATCH(SUMMARY!$A51,Sheet1DATA!$A:$A,0),MATCH(SUMMARY!O$1,Sheet1DATA!$1:$1,0))</f>
        <v>×</v>
      </c>
      <c r="P51" s="36" t="str">
        <f t="array" ref="P51">INDEX(Sheet1DATA!$1:$1048576,MATCH(SUMMARY!$A51,Sheet1DATA!$A:$A,0),MATCH(SUMMARY!P$1,Sheet1DATA!$1:$1,0))</f>
        <v>×</v>
      </c>
      <c r="Q51" s="36" t="str">
        <f t="array" ref="Q51">INDEX(Sheet1DATA!$1:$1048576,MATCH(SUMMARY!$A51,Sheet1DATA!$A:$A,0),MATCH(SUMMARY!Q$1,Sheet1DATA!$1:$1,0))</f>
        <v>-</v>
      </c>
      <c r="R51" s="36" t="str">
        <f t="array" ref="R51">INDEX(Sheet1DATA!$1:$1048576,MATCH(SUMMARY!$A51,Sheet1DATA!$A:$A,0),MATCH(SUMMARY!R$1,Sheet1DATA!$1:$1,0))</f>
        <v>-</v>
      </c>
      <c r="S51" s="36" t="str">
        <f t="array" ref="S51">INDEX(Sheet1DATA!$1:$1048576,MATCH(SUMMARY!$A51,Sheet1DATA!$A:$A,0),MATCH(SUMMARY!S$1,Sheet1DATA!$1:$1,0))</f>
        <v>-</v>
      </c>
      <c r="T51" s="36" t="str">
        <f t="array" ref="T51">INDEX(Sheet1DATA!$1:$1048576,MATCH(SUMMARY!$A51,Sheet1DATA!$A:$A,0),MATCH(SUMMARY!T$1,Sheet1DATA!$1:$1,0))</f>
        <v>-</v>
      </c>
      <c r="U51" s="36" t="str">
        <f t="array" ref="U51">INDEX(Sheet1DATA!$1:$1048576,MATCH(SUMMARY!$A51,Sheet1DATA!$A:$A,0),MATCH(SUMMARY!U$1,Sheet1DATA!$1:$1,0))</f>
        <v>-</v>
      </c>
      <c r="V51" s="36" t="str">
        <f t="array" ref="V51">INDEX(Sheet1DATA!$1:$1048576,MATCH(SUMMARY!$A51,Sheet1DATA!$A:$A,0),MATCH(SUMMARY!V$1,Sheet1DATA!$1:$1,0))</f>
        <v>-</v>
      </c>
      <c r="W51" s="36" t="str">
        <f t="array" ref="W51">INDEX(Sheet1DATA!$1:$1048576,MATCH(SUMMARY!$A51,Sheet1DATA!$A:$A,0),MATCH(SUMMARY!W$1,Sheet1DATA!$1:$1,0))</f>
        <v>-</v>
      </c>
      <c r="X51" s="36" t="str">
        <f t="array" ref="X51">INDEX(Sheet1DATA!$1:$1048576,MATCH(SUMMARY!$A51,Sheet1DATA!$A:$A,0),MATCH(SUMMARY!X$1,Sheet1DATA!$1:$1,0))</f>
        <v>-</v>
      </c>
      <c r="Y51" s="36" t="str">
        <f t="array" ref="Y51">INDEX(Sheet1DATA!$1:$1048576,MATCH(SUMMARY!$A51,Sheet1DATA!$A:$A,0),MATCH(SUMMARY!Y$1,Sheet1DATA!$1:$1,0))</f>
        <v>-</v>
      </c>
      <c r="Z51" s="36" t="str">
        <f t="array" ref="Z51">INDEX(Sheet1DATA!$1:$1048576,MATCH(SUMMARY!$A51,Sheet1DATA!$A:$A,0),MATCH(SUMMARY!Z$1,Sheet1DATA!$1:$1,0))</f>
        <v>-</v>
      </c>
      <c r="AA51" s="36" t="str">
        <f t="array" ref="AA51">INDEX(Sheet1DATA!$1:$1048576,MATCH(SUMMARY!$A51,Sheet1DATA!$A:$A,0),MATCH(SUMMARY!AA$1,Sheet1DATA!$1:$1,0))</f>
        <v>-</v>
      </c>
      <c r="AB51" s="36" t="str">
        <f t="array" ref="AB51">INDEX(Sheet1DATA!$1:$1048576,MATCH(SUMMARY!$A51,Sheet1DATA!$A:$A,0),MATCH(SUMMARY!AB$1,Sheet1DATA!$1:$1,0))</f>
        <v>-</v>
      </c>
      <c r="AC51" s="36" t="str">
        <f t="array" ref="AC51">INDEX(Sheet1DATA!$1:$1048576,MATCH(SUMMARY!$A51,Sheet1DATA!$A:$A,0),MATCH(SUMMARY!AC$1,Sheet1DATA!$1:$1,0))</f>
        <v>-</v>
      </c>
      <c r="AD51" s="36" t="str">
        <f t="array" ref="AD51">INDEX(Sheet1DATA!$1:$1048576,MATCH(SUMMARY!$A51,Sheet1DATA!$A:$A,0),MATCH(SUMMARY!AD$1,Sheet1DATA!$1:$1,0))</f>
        <v>-</v>
      </c>
    </row>
    <row r="52" ht="14.25" hidden="1" customHeight="1">
      <c r="A52" s="114" t="s">
        <v>1066</v>
      </c>
      <c r="B52" s="114" t="str">
        <f t="array" ref="B52">INDEX('2020 Candidates'!F:F,MATCH(SUMMARY!A52,'2020 Candidates'!G:G,0))</f>
        <v>Fianna Fail</v>
      </c>
      <c r="C52" s="114" t="str">
        <f t="array" ref="C52">INDEX('2020 Candidates'!A:A,MATCH(SUMMARY!A52,'2020 Candidates'!G:G,0))</f>
        <v>Mayo (4 seats)</v>
      </c>
      <c r="D52" s="115">
        <f>VLOOKUP(B52,PartyScore!A:D,4,0)</f>
        <v>0.3502904352</v>
      </c>
      <c r="E52" s="16" t="b">
        <f t="shared" si="1"/>
        <v>0</v>
      </c>
      <c r="F52" s="36">
        <f t="shared" si="2"/>
        <v>2</v>
      </c>
      <c r="G52" s="36">
        <f t="shared" si="3"/>
        <v>0</v>
      </c>
      <c r="H52" s="36">
        <f t="shared" si="4"/>
        <v>5</v>
      </c>
      <c r="I52" s="116">
        <f t="shared" si="5"/>
        <v>1</v>
      </c>
      <c r="J52" s="36" t="str">
        <f t="array" ref="J52">INDEX(Sheet1DATA!$1:$1048576,MATCH(SUMMARY!$A52,Sheet1DATA!$A:$A,0),MATCH(SUMMARY!J$1,Sheet1DATA!$1:$1,0))</f>
        <v>Ø</v>
      </c>
      <c r="K52" s="36" t="str">
        <f t="array" ref="K52">INDEX(Sheet1DATA!$1:$1048576,MATCH(SUMMARY!$A52,Sheet1DATA!$A:$A,0),MATCH(SUMMARY!K$1,Sheet1DATA!$1:$1,0))</f>
        <v>√</v>
      </c>
      <c r="L52" s="36" t="str">
        <f t="array" ref="L52">INDEX(Sheet1DATA!$1:$1048576,MATCH(SUMMARY!$A52,Sheet1DATA!$A:$A,0),MATCH(SUMMARY!L$1,Sheet1DATA!$1:$1,0))</f>
        <v>√</v>
      </c>
      <c r="M52" s="36" t="str">
        <f t="array" ref="M52">INDEX(Sheet1DATA!$1:$1048576,MATCH(SUMMARY!$A52,Sheet1DATA!$A:$A,0),MATCH(SUMMARY!M$1,Sheet1DATA!$1:$1,0))</f>
        <v>Ø</v>
      </c>
      <c r="N52" s="36" t="str">
        <f t="array" ref="N52">INDEX(Sheet1DATA!$1:$1048576,MATCH(SUMMARY!$A52,Sheet1DATA!$A:$A,0),MATCH(SUMMARY!N$1,Sheet1DATA!$1:$1,0))</f>
        <v>Ø</v>
      </c>
      <c r="O52" s="36" t="str">
        <f t="array" ref="O52">INDEX(Sheet1DATA!$1:$1048576,MATCH(SUMMARY!$A52,Sheet1DATA!$A:$A,0),MATCH(SUMMARY!O$1,Sheet1DATA!$1:$1,0))</f>
        <v>Ø</v>
      </c>
      <c r="P52" s="36" t="str">
        <f t="array" ref="P52">INDEX(Sheet1DATA!$1:$1048576,MATCH(SUMMARY!$A52,Sheet1DATA!$A:$A,0),MATCH(SUMMARY!P$1,Sheet1DATA!$1:$1,0))</f>
        <v>Ø</v>
      </c>
      <c r="Q52" s="36" t="str">
        <f t="array" ref="Q52">INDEX(Sheet1DATA!$1:$1048576,MATCH(SUMMARY!$A52,Sheet1DATA!$A:$A,0),MATCH(SUMMARY!Q$1,Sheet1DATA!$1:$1,0))</f>
        <v>-</v>
      </c>
      <c r="R52" s="36" t="str">
        <f t="array" ref="R52">INDEX(Sheet1DATA!$1:$1048576,MATCH(SUMMARY!$A52,Sheet1DATA!$A:$A,0),MATCH(SUMMARY!R$1,Sheet1DATA!$1:$1,0))</f>
        <v>-</v>
      </c>
      <c r="S52" s="36" t="str">
        <f t="array" ref="S52">INDEX(Sheet1DATA!$1:$1048576,MATCH(SUMMARY!$A52,Sheet1DATA!$A:$A,0),MATCH(SUMMARY!S$1,Sheet1DATA!$1:$1,0))</f>
        <v>-</v>
      </c>
      <c r="T52" s="36" t="str">
        <f t="array" ref="T52">INDEX(Sheet1DATA!$1:$1048576,MATCH(SUMMARY!$A52,Sheet1DATA!$A:$A,0),MATCH(SUMMARY!T$1,Sheet1DATA!$1:$1,0))</f>
        <v>-</v>
      </c>
      <c r="U52" s="36" t="str">
        <f t="array" ref="U52">INDEX(Sheet1DATA!$1:$1048576,MATCH(SUMMARY!$A52,Sheet1DATA!$A:$A,0),MATCH(SUMMARY!U$1,Sheet1DATA!$1:$1,0))</f>
        <v>-</v>
      </c>
      <c r="V52" s="36" t="str">
        <f t="array" ref="V52">INDEX(Sheet1DATA!$1:$1048576,MATCH(SUMMARY!$A52,Sheet1DATA!$A:$A,0),MATCH(SUMMARY!V$1,Sheet1DATA!$1:$1,0))</f>
        <v>-</v>
      </c>
      <c r="W52" s="36" t="str">
        <f t="array" ref="W52">INDEX(Sheet1DATA!$1:$1048576,MATCH(SUMMARY!$A52,Sheet1DATA!$A:$A,0),MATCH(SUMMARY!W$1,Sheet1DATA!$1:$1,0))</f>
        <v>-</v>
      </c>
      <c r="X52" s="36" t="str">
        <f t="array" ref="X52">INDEX(Sheet1DATA!$1:$1048576,MATCH(SUMMARY!$A52,Sheet1DATA!$A:$A,0),MATCH(SUMMARY!X$1,Sheet1DATA!$1:$1,0))</f>
        <v>-</v>
      </c>
      <c r="Y52" s="36" t="str">
        <f t="array" ref="Y52">INDEX(Sheet1DATA!$1:$1048576,MATCH(SUMMARY!$A52,Sheet1DATA!$A:$A,0),MATCH(SUMMARY!Y$1,Sheet1DATA!$1:$1,0))</f>
        <v>-</v>
      </c>
      <c r="Z52" s="36" t="str">
        <f t="array" ref="Z52">INDEX(Sheet1DATA!$1:$1048576,MATCH(SUMMARY!$A52,Sheet1DATA!$A:$A,0),MATCH(SUMMARY!Z$1,Sheet1DATA!$1:$1,0))</f>
        <v>-</v>
      </c>
      <c r="AA52" s="36" t="str">
        <f t="array" ref="AA52">INDEX(Sheet1DATA!$1:$1048576,MATCH(SUMMARY!$A52,Sheet1DATA!$A:$A,0),MATCH(SUMMARY!AA$1,Sheet1DATA!$1:$1,0))</f>
        <v>-</v>
      </c>
      <c r="AB52" s="36" t="str">
        <f t="array" ref="AB52">INDEX(Sheet1DATA!$1:$1048576,MATCH(SUMMARY!$A52,Sheet1DATA!$A:$A,0),MATCH(SUMMARY!AB$1,Sheet1DATA!$1:$1,0))</f>
        <v>-</v>
      </c>
      <c r="AC52" s="36" t="str">
        <f t="array" ref="AC52">INDEX(Sheet1DATA!$1:$1048576,MATCH(SUMMARY!$A52,Sheet1DATA!$A:$A,0),MATCH(SUMMARY!AC$1,Sheet1DATA!$1:$1,0))</f>
        <v>-</v>
      </c>
      <c r="AD52" s="36" t="str">
        <f t="array" ref="AD52">INDEX(Sheet1DATA!$1:$1048576,MATCH(SUMMARY!$A52,Sheet1DATA!$A:$A,0),MATCH(SUMMARY!AD$1,Sheet1DATA!$1:$1,0))</f>
        <v>-</v>
      </c>
    </row>
    <row r="53" ht="14.25" hidden="1" customHeight="1">
      <c r="A53" s="114" t="s">
        <v>239</v>
      </c>
      <c r="B53" s="114" t="str">
        <f t="array" ref="B53">INDEX('2020 Candidates'!F:F,MATCH(SUMMARY!A53,'2020 Candidates'!G:G,0))</f>
        <v>Sinn Fein</v>
      </c>
      <c r="C53" s="114" t="str">
        <f t="array" ref="C53">INDEX('2020 Candidates'!A:A,MATCH(SUMMARY!A53,'2020 Candidates'!G:G,0))</f>
        <v>Longford-Westmeath (4 seats)</v>
      </c>
      <c r="D53" s="115">
        <f>VLOOKUP(B53,PartyScore!A:D,4,0)</f>
        <v>0.3109221466</v>
      </c>
      <c r="E53" s="16" t="b">
        <f t="shared" si="1"/>
        <v>0</v>
      </c>
      <c r="F53" s="36">
        <f t="shared" si="2"/>
        <v>0</v>
      </c>
      <c r="G53" s="36">
        <f t="shared" si="3"/>
        <v>0</v>
      </c>
      <c r="H53" s="36">
        <f t="shared" si="4"/>
        <v>0</v>
      </c>
      <c r="I53" s="116" t="str">
        <f t="shared" si="5"/>
        <v>-</v>
      </c>
      <c r="J53" s="36" t="str">
        <f t="array" ref="J53">INDEX(Sheet1DATA!$1:$1048576,MATCH(SUMMARY!$A53,Sheet1DATA!$A:$A,0),MATCH(SUMMARY!J$1,Sheet1DATA!$1:$1,0))</f>
        <v>-</v>
      </c>
      <c r="K53" s="36" t="str">
        <f t="array" ref="K53">INDEX(Sheet1DATA!$1:$1048576,MATCH(SUMMARY!$A53,Sheet1DATA!$A:$A,0),MATCH(SUMMARY!K$1,Sheet1DATA!$1:$1,0))</f>
        <v>-</v>
      </c>
      <c r="L53" s="36" t="str">
        <f t="array" ref="L53">INDEX(Sheet1DATA!$1:$1048576,MATCH(SUMMARY!$A53,Sheet1DATA!$A:$A,0),MATCH(SUMMARY!L$1,Sheet1DATA!$1:$1,0))</f>
        <v>-</v>
      </c>
      <c r="M53" s="36" t="str">
        <f t="array" ref="M53">INDEX(Sheet1DATA!$1:$1048576,MATCH(SUMMARY!$A53,Sheet1DATA!$A:$A,0),MATCH(SUMMARY!M$1,Sheet1DATA!$1:$1,0))</f>
        <v>-</v>
      </c>
      <c r="N53" s="36" t="str">
        <f t="array" ref="N53">INDEX(Sheet1DATA!$1:$1048576,MATCH(SUMMARY!$A53,Sheet1DATA!$A:$A,0),MATCH(SUMMARY!N$1,Sheet1DATA!$1:$1,0))</f>
        <v>-</v>
      </c>
      <c r="O53" s="36" t="str">
        <f t="array" ref="O53">INDEX(Sheet1DATA!$1:$1048576,MATCH(SUMMARY!$A53,Sheet1DATA!$A:$A,0),MATCH(SUMMARY!O$1,Sheet1DATA!$1:$1,0))</f>
        <v>-</v>
      </c>
      <c r="P53" s="36" t="str">
        <f t="array" ref="P53">INDEX(Sheet1DATA!$1:$1048576,MATCH(SUMMARY!$A53,Sheet1DATA!$A:$A,0),MATCH(SUMMARY!P$1,Sheet1DATA!$1:$1,0))</f>
        <v>-</v>
      </c>
      <c r="Q53" s="36" t="str">
        <f t="array" ref="Q53">INDEX(Sheet1DATA!$1:$1048576,MATCH(SUMMARY!$A53,Sheet1DATA!$A:$A,0),MATCH(SUMMARY!Q$1,Sheet1DATA!$1:$1,0))</f>
        <v>-</v>
      </c>
      <c r="R53" s="36" t="str">
        <f t="array" ref="R53">INDEX(Sheet1DATA!$1:$1048576,MATCH(SUMMARY!$A53,Sheet1DATA!$A:$A,0),MATCH(SUMMARY!R$1,Sheet1DATA!$1:$1,0))</f>
        <v>-</v>
      </c>
      <c r="S53" s="36" t="str">
        <f t="array" ref="S53">INDEX(Sheet1DATA!$1:$1048576,MATCH(SUMMARY!$A53,Sheet1DATA!$A:$A,0),MATCH(SUMMARY!S$1,Sheet1DATA!$1:$1,0))</f>
        <v>-</v>
      </c>
      <c r="T53" s="36" t="str">
        <f t="array" ref="T53">INDEX(Sheet1DATA!$1:$1048576,MATCH(SUMMARY!$A53,Sheet1DATA!$A:$A,0),MATCH(SUMMARY!T$1,Sheet1DATA!$1:$1,0))</f>
        <v>-</v>
      </c>
      <c r="U53" s="36" t="str">
        <f t="array" ref="U53">INDEX(Sheet1DATA!$1:$1048576,MATCH(SUMMARY!$A53,Sheet1DATA!$A:$A,0),MATCH(SUMMARY!U$1,Sheet1DATA!$1:$1,0))</f>
        <v>-</v>
      </c>
      <c r="V53" s="36" t="str">
        <f t="array" ref="V53">INDEX(Sheet1DATA!$1:$1048576,MATCH(SUMMARY!$A53,Sheet1DATA!$A:$A,0),MATCH(SUMMARY!V$1,Sheet1DATA!$1:$1,0))</f>
        <v>-</v>
      </c>
      <c r="W53" s="36" t="str">
        <f t="array" ref="W53">INDEX(Sheet1DATA!$1:$1048576,MATCH(SUMMARY!$A53,Sheet1DATA!$A:$A,0),MATCH(SUMMARY!W$1,Sheet1DATA!$1:$1,0))</f>
        <v>-</v>
      </c>
      <c r="X53" s="36" t="str">
        <f t="array" ref="X53">INDEX(Sheet1DATA!$1:$1048576,MATCH(SUMMARY!$A53,Sheet1DATA!$A:$A,0),MATCH(SUMMARY!X$1,Sheet1DATA!$1:$1,0))</f>
        <v>-</v>
      </c>
      <c r="Y53" s="36" t="str">
        <f t="array" ref="Y53">INDEX(Sheet1DATA!$1:$1048576,MATCH(SUMMARY!$A53,Sheet1DATA!$A:$A,0),MATCH(SUMMARY!Y$1,Sheet1DATA!$1:$1,0))</f>
        <v>-</v>
      </c>
      <c r="Z53" s="36" t="str">
        <f t="array" ref="Z53">INDEX(Sheet1DATA!$1:$1048576,MATCH(SUMMARY!$A53,Sheet1DATA!$A:$A,0),MATCH(SUMMARY!Z$1,Sheet1DATA!$1:$1,0))</f>
        <v>-</v>
      </c>
      <c r="AA53" s="36" t="str">
        <f t="array" ref="AA53">INDEX(Sheet1DATA!$1:$1048576,MATCH(SUMMARY!$A53,Sheet1DATA!$A:$A,0),MATCH(SUMMARY!AA$1,Sheet1DATA!$1:$1,0))</f>
        <v>-</v>
      </c>
      <c r="AB53" s="36" t="str">
        <f t="array" ref="AB53">INDEX(Sheet1DATA!$1:$1048576,MATCH(SUMMARY!$A53,Sheet1DATA!$A:$A,0),MATCH(SUMMARY!AB$1,Sheet1DATA!$1:$1,0))</f>
        <v>-</v>
      </c>
      <c r="AC53" s="36" t="str">
        <f t="array" ref="AC53">INDEX(Sheet1DATA!$1:$1048576,MATCH(SUMMARY!$A53,Sheet1DATA!$A:$A,0),MATCH(SUMMARY!AC$1,Sheet1DATA!$1:$1,0))</f>
        <v>-</v>
      </c>
      <c r="AD53" s="36" t="str">
        <f t="array" ref="AD53">INDEX(Sheet1DATA!$1:$1048576,MATCH(SUMMARY!$A53,Sheet1DATA!$A:$A,0),MATCH(SUMMARY!AD$1,Sheet1DATA!$1:$1,0))</f>
        <v>-</v>
      </c>
    </row>
    <row r="54" ht="14.25" hidden="1" customHeight="1">
      <c r="A54" s="114" t="s">
        <v>243</v>
      </c>
      <c r="B54" s="114" t="str">
        <f t="array" ref="B54">INDEX('2020 Candidates'!F:F,MATCH(SUMMARY!A54,'2020 Candidates'!G:G,0))</f>
        <v>Fianna Fail</v>
      </c>
      <c r="C54" s="114" t="str">
        <f t="array" ref="C54">INDEX('2020 Candidates'!A:A,MATCH(SUMMARY!A54,'2020 Candidates'!G:G,0))</f>
        <v>Dublin Fingal (5 seats)</v>
      </c>
      <c r="D54" s="115">
        <f>VLOOKUP(B54,PartyScore!A:D,4,0)</f>
        <v>0.3502904352</v>
      </c>
      <c r="E54" s="16" t="b">
        <f t="shared" si="1"/>
        <v>0</v>
      </c>
      <c r="F54" s="36">
        <f t="shared" si="2"/>
        <v>0</v>
      </c>
      <c r="G54" s="36">
        <f t="shared" si="3"/>
        <v>0</v>
      </c>
      <c r="H54" s="36">
        <f t="shared" si="4"/>
        <v>0</v>
      </c>
      <c r="I54" s="116" t="str">
        <f t="shared" si="5"/>
        <v>-</v>
      </c>
      <c r="J54" s="36" t="str">
        <f t="array" ref="J54">INDEX(Sheet1DATA!$1:$1048576,MATCH(SUMMARY!$A54,Sheet1DATA!$A:$A,0),MATCH(SUMMARY!J$1,Sheet1DATA!$1:$1,0))</f>
        <v>-</v>
      </c>
      <c r="K54" s="36" t="str">
        <f t="array" ref="K54">INDEX(Sheet1DATA!$1:$1048576,MATCH(SUMMARY!$A54,Sheet1DATA!$A:$A,0),MATCH(SUMMARY!K$1,Sheet1DATA!$1:$1,0))</f>
        <v>-</v>
      </c>
      <c r="L54" s="36" t="str">
        <f t="array" ref="L54">INDEX(Sheet1DATA!$1:$1048576,MATCH(SUMMARY!$A54,Sheet1DATA!$A:$A,0),MATCH(SUMMARY!L$1,Sheet1DATA!$1:$1,0))</f>
        <v>-</v>
      </c>
      <c r="M54" s="36" t="str">
        <f t="array" ref="M54">INDEX(Sheet1DATA!$1:$1048576,MATCH(SUMMARY!$A54,Sheet1DATA!$A:$A,0),MATCH(SUMMARY!M$1,Sheet1DATA!$1:$1,0))</f>
        <v>-</v>
      </c>
      <c r="N54" s="36" t="str">
        <f t="array" ref="N54">INDEX(Sheet1DATA!$1:$1048576,MATCH(SUMMARY!$A54,Sheet1DATA!$A:$A,0),MATCH(SUMMARY!N$1,Sheet1DATA!$1:$1,0))</f>
        <v>-</v>
      </c>
      <c r="O54" s="36" t="str">
        <f t="array" ref="O54">INDEX(Sheet1DATA!$1:$1048576,MATCH(SUMMARY!$A54,Sheet1DATA!$A:$A,0),MATCH(SUMMARY!O$1,Sheet1DATA!$1:$1,0))</f>
        <v>-</v>
      </c>
      <c r="P54" s="36" t="str">
        <f t="array" ref="P54">INDEX(Sheet1DATA!$1:$1048576,MATCH(SUMMARY!$A54,Sheet1DATA!$A:$A,0),MATCH(SUMMARY!P$1,Sheet1DATA!$1:$1,0))</f>
        <v>-</v>
      </c>
      <c r="Q54" s="36" t="str">
        <f t="array" ref="Q54">INDEX(Sheet1DATA!$1:$1048576,MATCH(SUMMARY!$A54,Sheet1DATA!$A:$A,0),MATCH(SUMMARY!Q$1,Sheet1DATA!$1:$1,0))</f>
        <v>-</v>
      </c>
      <c r="R54" s="36" t="str">
        <f t="array" ref="R54">INDEX(Sheet1DATA!$1:$1048576,MATCH(SUMMARY!$A54,Sheet1DATA!$A:$A,0),MATCH(SUMMARY!R$1,Sheet1DATA!$1:$1,0))</f>
        <v>-</v>
      </c>
      <c r="S54" s="36" t="str">
        <f t="array" ref="S54">INDEX(Sheet1DATA!$1:$1048576,MATCH(SUMMARY!$A54,Sheet1DATA!$A:$A,0),MATCH(SUMMARY!S$1,Sheet1DATA!$1:$1,0))</f>
        <v>-</v>
      </c>
      <c r="T54" s="36" t="str">
        <f t="array" ref="T54">INDEX(Sheet1DATA!$1:$1048576,MATCH(SUMMARY!$A54,Sheet1DATA!$A:$A,0),MATCH(SUMMARY!T$1,Sheet1DATA!$1:$1,0))</f>
        <v>-</v>
      </c>
      <c r="U54" s="36" t="str">
        <f t="array" ref="U54">INDEX(Sheet1DATA!$1:$1048576,MATCH(SUMMARY!$A54,Sheet1DATA!$A:$A,0),MATCH(SUMMARY!U$1,Sheet1DATA!$1:$1,0))</f>
        <v>-</v>
      </c>
      <c r="V54" s="36" t="str">
        <f t="array" ref="V54">INDEX(Sheet1DATA!$1:$1048576,MATCH(SUMMARY!$A54,Sheet1DATA!$A:$A,0),MATCH(SUMMARY!V$1,Sheet1DATA!$1:$1,0))</f>
        <v>-</v>
      </c>
      <c r="W54" s="36" t="str">
        <f t="array" ref="W54">INDEX(Sheet1DATA!$1:$1048576,MATCH(SUMMARY!$A54,Sheet1DATA!$A:$A,0),MATCH(SUMMARY!W$1,Sheet1DATA!$1:$1,0))</f>
        <v>-</v>
      </c>
      <c r="X54" s="36" t="str">
        <f t="array" ref="X54">INDEX(Sheet1DATA!$1:$1048576,MATCH(SUMMARY!$A54,Sheet1DATA!$A:$A,0),MATCH(SUMMARY!X$1,Sheet1DATA!$1:$1,0))</f>
        <v>-</v>
      </c>
      <c r="Y54" s="36" t="str">
        <f t="array" ref="Y54">INDEX(Sheet1DATA!$1:$1048576,MATCH(SUMMARY!$A54,Sheet1DATA!$A:$A,0),MATCH(SUMMARY!Y$1,Sheet1DATA!$1:$1,0))</f>
        <v>-</v>
      </c>
      <c r="Z54" s="36" t="str">
        <f t="array" ref="Z54">INDEX(Sheet1DATA!$1:$1048576,MATCH(SUMMARY!$A54,Sheet1DATA!$A:$A,0),MATCH(SUMMARY!Z$1,Sheet1DATA!$1:$1,0))</f>
        <v>-</v>
      </c>
      <c r="AA54" s="36" t="str">
        <f t="array" ref="AA54">INDEX(Sheet1DATA!$1:$1048576,MATCH(SUMMARY!$A54,Sheet1DATA!$A:$A,0),MATCH(SUMMARY!AA$1,Sheet1DATA!$1:$1,0))</f>
        <v>-</v>
      </c>
      <c r="AB54" s="36" t="str">
        <f t="array" ref="AB54">INDEX(Sheet1DATA!$1:$1048576,MATCH(SUMMARY!$A54,Sheet1DATA!$A:$A,0),MATCH(SUMMARY!AB$1,Sheet1DATA!$1:$1,0))</f>
        <v>-</v>
      </c>
      <c r="AC54" s="36" t="str">
        <f t="array" ref="AC54">INDEX(Sheet1DATA!$1:$1048576,MATCH(SUMMARY!$A54,Sheet1DATA!$A:$A,0),MATCH(SUMMARY!AC$1,Sheet1DATA!$1:$1,0))</f>
        <v>-</v>
      </c>
      <c r="AD54" s="36" t="str">
        <f t="array" ref="AD54">INDEX(Sheet1DATA!$1:$1048576,MATCH(SUMMARY!$A54,Sheet1DATA!$A:$A,0),MATCH(SUMMARY!AD$1,Sheet1DATA!$1:$1,0))</f>
        <v>-</v>
      </c>
    </row>
    <row r="55" ht="14.25" hidden="1" customHeight="1">
      <c r="A55" s="114" t="s">
        <v>253</v>
      </c>
      <c r="B55" s="114" t="str">
        <f t="array" ref="B55">INDEX('2020 Candidates'!F:F,MATCH(SUMMARY!A55,'2020 Candidates'!G:G,0))</f>
        <v>Fine Gael</v>
      </c>
      <c r="C55" s="114" t="str">
        <f t="array" ref="C55">INDEX('2020 Candidates'!A:A,MATCH(SUMMARY!A55,'2020 Candidates'!G:G,0))</f>
        <v>Cork South-West (3 seats)</v>
      </c>
      <c r="D55" s="115">
        <f>VLOOKUP(B55,PartyScore!A:D,4,0)</f>
        <v>0.01425972402</v>
      </c>
      <c r="E55" s="16" t="b">
        <f t="shared" si="1"/>
        <v>0</v>
      </c>
      <c r="F55" s="36">
        <f t="shared" si="2"/>
        <v>0</v>
      </c>
      <c r="G55" s="36">
        <f t="shared" si="3"/>
        <v>0</v>
      </c>
      <c r="H55" s="36">
        <f t="shared" si="4"/>
        <v>0</v>
      </c>
      <c r="I55" s="116" t="str">
        <f t="shared" si="5"/>
        <v>-</v>
      </c>
      <c r="J55" s="36" t="str">
        <f t="array" ref="J55">INDEX(Sheet1DATA!$1:$1048576,MATCH(SUMMARY!$A55,Sheet1DATA!$A:$A,0),MATCH(SUMMARY!J$1,Sheet1DATA!$1:$1,0))</f>
        <v>-</v>
      </c>
      <c r="K55" s="36" t="str">
        <f t="array" ref="K55">INDEX(Sheet1DATA!$1:$1048576,MATCH(SUMMARY!$A55,Sheet1DATA!$A:$A,0),MATCH(SUMMARY!K$1,Sheet1DATA!$1:$1,0))</f>
        <v>-</v>
      </c>
      <c r="L55" s="36" t="str">
        <f t="array" ref="L55">INDEX(Sheet1DATA!$1:$1048576,MATCH(SUMMARY!$A55,Sheet1DATA!$A:$A,0),MATCH(SUMMARY!L$1,Sheet1DATA!$1:$1,0))</f>
        <v>-</v>
      </c>
      <c r="M55" s="36" t="str">
        <f t="array" ref="M55">INDEX(Sheet1DATA!$1:$1048576,MATCH(SUMMARY!$A55,Sheet1DATA!$A:$A,0),MATCH(SUMMARY!M$1,Sheet1DATA!$1:$1,0))</f>
        <v>-</v>
      </c>
      <c r="N55" s="36" t="str">
        <f t="array" ref="N55">INDEX(Sheet1DATA!$1:$1048576,MATCH(SUMMARY!$A55,Sheet1DATA!$A:$A,0),MATCH(SUMMARY!N$1,Sheet1DATA!$1:$1,0))</f>
        <v>-</v>
      </c>
      <c r="O55" s="36" t="str">
        <f t="array" ref="O55">INDEX(Sheet1DATA!$1:$1048576,MATCH(SUMMARY!$A55,Sheet1DATA!$A:$A,0),MATCH(SUMMARY!O$1,Sheet1DATA!$1:$1,0))</f>
        <v>-</v>
      </c>
      <c r="P55" s="36" t="str">
        <f t="array" ref="P55">INDEX(Sheet1DATA!$1:$1048576,MATCH(SUMMARY!$A55,Sheet1DATA!$A:$A,0),MATCH(SUMMARY!P$1,Sheet1DATA!$1:$1,0))</f>
        <v>-</v>
      </c>
      <c r="Q55" s="36" t="str">
        <f t="array" ref="Q55">INDEX(Sheet1DATA!$1:$1048576,MATCH(SUMMARY!$A55,Sheet1DATA!$A:$A,0),MATCH(SUMMARY!Q$1,Sheet1DATA!$1:$1,0))</f>
        <v>-</v>
      </c>
      <c r="R55" s="36" t="str">
        <f t="array" ref="R55">INDEX(Sheet1DATA!$1:$1048576,MATCH(SUMMARY!$A55,Sheet1DATA!$A:$A,0),MATCH(SUMMARY!R$1,Sheet1DATA!$1:$1,0))</f>
        <v>-</v>
      </c>
      <c r="S55" s="36" t="str">
        <f t="array" ref="S55">INDEX(Sheet1DATA!$1:$1048576,MATCH(SUMMARY!$A55,Sheet1DATA!$A:$A,0),MATCH(SUMMARY!S$1,Sheet1DATA!$1:$1,0))</f>
        <v>-</v>
      </c>
      <c r="T55" s="36" t="str">
        <f t="array" ref="T55">INDEX(Sheet1DATA!$1:$1048576,MATCH(SUMMARY!$A55,Sheet1DATA!$A:$A,0),MATCH(SUMMARY!T$1,Sheet1DATA!$1:$1,0))</f>
        <v>-</v>
      </c>
      <c r="U55" s="36" t="str">
        <f t="array" ref="U55">INDEX(Sheet1DATA!$1:$1048576,MATCH(SUMMARY!$A55,Sheet1DATA!$A:$A,0),MATCH(SUMMARY!U$1,Sheet1DATA!$1:$1,0))</f>
        <v>-</v>
      </c>
      <c r="V55" s="36" t="str">
        <f t="array" ref="V55">INDEX(Sheet1DATA!$1:$1048576,MATCH(SUMMARY!$A55,Sheet1DATA!$A:$A,0),MATCH(SUMMARY!V$1,Sheet1DATA!$1:$1,0))</f>
        <v>-</v>
      </c>
      <c r="W55" s="36" t="str">
        <f t="array" ref="W55">INDEX(Sheet1DATA!$1:$1048576,MATCH(SUMMARY!$A55,Sheet1DATA!$A:$A,0),MATCH(SUMMARY!W$1,Sheet1DATA!$1:$1,0))</f>
        <v>-</v>
      </c>
      <c r="X55" s="36" t="str">
        <f t="array" ref="X55">INDEX(Sheet1DATA!$1:$1048576,MATCH(SUMMARY!$A55,Sheet1DATA!$A:$A,0),MATCH(SUMMARY!X$1,Sheet1DATA!$1:$1,0))</f>
        <v>-</v>
      </c>
      <c r="Y55" s="36" t="str">
        <f t="array" ref="Y55">INDEX(Sheet1DATA!$1:$1048576,MATCH(SUMMARY!$A55,Sheet1DATA!$A:$A,0),MATCH(SUMMARY!Y$1,Sheet1DATA!$1:$1,0))</f>
        <v>-</v>
      </c>
      <c r="Z55" s="36" t="str">
        <f t="array" ref="Z55">INDEX(Sheet1DATA!$1:$1048576,MATCH(SUMMARY!$A55,Sheet1DATA!$A:$A,0),MATCH(SUMMARY!Z$1,Sheet1DATA!$1:$1,0))</f>
        <v>-</v>
      </c>
      <c r="AA55" s="36" t="str">
        <f t="array" ref="AA55">INDEX(Sheet1DATA!$1:$1048576,MATCH(SUMMARY!$A55,Sheet1DATA!$A:$A,0),MATCH(SUMMARY!AA$1,Sheet1DATA!$1:$1,0))</f>
        <v>-</v>
      </c>
      <c r="AB55" s="36" t="str">
        <f t="array" ref="AB55">INDEX(Sheet1DATA!$1:$1048576,MATCH(SUMMARY!$A55,Sheet1DATA!$A:$A,0),MATCH(SUMMARY!AB$1,Sheet1DATA!$1:$1,0))</f>
        <v>-</v>
      </c>
      <c r="AC55" s="36" t="str">
        <f t="array" ref="AC55">INDEX(Sheet1DATA!$1:$1048576,MATCH(SUMMARY!$A55,Sheet1DATA!$A:$A,0),MATCH(SUMMARY!AC$1,Sheet1DATA!$1:$1,0))</f>
        <v>-</v>
      </c>
      <c r="AD55" s="36" t="str">
        <f t="array" ref="AD55">INDEX(Sheet1DATA!$1:$1048576,MATCH(SUMMARY!$A55,Sheet1DATA!$A:$A,0),MATCH(SUMMARY!AD$1,Sheet1DATA!$1:$1,0))</f>
        <v>-</v>
      </c>
    </row>
    <row r="56" ht="14.25" customHeight="1">
      <c r="A56" s="114" t="s">
        <v>1223</v>
      </c>
      <c r="B56" s="114" t="str">
        <f t="array" ref="B56">INDEX('2020 Candidates'!F:F,MATCH(SUMMARY!A56,'2020 Candidates'!G:G,0))</f>
        <v>Fine Gael</v>
      </c>
      <c r="C56" s="114" t="str">
        <f t="array" ref="C56">INDEX('2020 Candidates'!A:A,MATCH(SUMMARY!A56,'2020 Candidates'!G:G,0))</f>
        <v>Waterford</v>
      </c>
      <c r="D56" s="115">
        <f>VLOOKUP(B56,PartyScore!A:D,4,0)</f>
        <v>0.01425972402</v>
      </c>
      <c r="E56" s="16" t="b">
        <f t="shared" si="1"/>
        <v>1</v>
      </c>
      <c r="F56" s="36">
        <f t="shared" si="2"/>
        <v>0</v>
      </c>
      <c r="G56" s="36">
        <f t="shared" si="3"/>
        <v>9</v>
      </c>
      <c r="H56" s="36">
        <f t="shared" si="4"/>
        <v>4</v>
      </c>
      <c r="I56" s="116">
        <f t="shared" si="5"/>
        <v>0</v>
      </c>
      <c r="J56" s="36" t="str">
        <f t="array" ref="J56">INDEX(Sheet1DATA!$1:$1048576,MATCH(SUMMARY!$A56,Sheet1DATA!$A:$A,0),MATCH(SUMMARY!J$1,Sheet1DATA!$1:$1,0))</f>
        <v>-</v>
      </c>
      <c r="K56" s="36" t="str">
        <f t="array" ref="K56">INDEX(Sheet1DATA!$1:$1048576,MATCH(SUMMARY!$A56,Sheet1DATA!$A:$A,0),MATCH(SUMMARY!K$1,Sheet1DATA!$1:$1,0))</f>
        <v>-</v>
      </c>
      <c r="L56" s="36" t="str">
        <f t="array" ref="L56">INDEX(Sheet1DATA!$1:$1048576,MATCH(SUMMARY!$A56,Sheet1DATA!$A:$A,0),MATCH(SUMMARY!L$1,Sheet1DATA!$1:$1,0))</f>
        <v>-</v>
      </c>
      <c r="M56" s="36" t="str">
        <f t="array" ref="M56">INDEX(Sheet1DATA!$1:$1048576,MATCH(SUMMARY!$A56,Sheet1DATA!$A:$A,0),MATCH(SUMMARY!M$1,Sheet1DATA!$1:$1,0))</f>
        <v>-</v>
      </c>
      <c r="N56" s="36" t="str">
        <f t="array" ref="N56">INDEX(Sheet1DATA!$1:$1048576,MATCH(SUMMARY!$A56,Sheet1DATA!$A:$A,0),MATCH(SUMMARY!N$1,Sheet1DATA!$1:$1,0))</f>
        <v>-</v>
      </c>
      <c r="O56" s="36" t="str">
        <f t="array" ref="O56">INDEX(Sheet1DATA!$1:$1048576,MATCH(SUMMARY!$A56,Sheet1DATA!$A:$A,0),MATCH(SUMMARY!O$1,Sheet1DATA!$1:$1,0))</f>
        <v>-</v>
      </c>
      <c r="P56" s="36" t="str">
        <f t="array" ref="P56">INDEX(Sheet1DATA!$1:$1048576,MATCH(SUMMARY!$A56,Sheet1DATA!$A:$A,0),MATCH(SUMMARY!P$1,Sheet1DATA!$1:$1,0))</f>
        <v>-</v>
      </c>
      <c r="Q56" s="36" t="str">
        <f t="array" ref="Q56">INDEX(Sheet1DATA!$1:$1048576,MATCH(SUMMARY!$A56,Sheet1DATA!$A:$A,0),MATCH(SUMMARY!Q$1,Sheet1DATA!$1:$1,0))</f>
        <v>×</v>
      </c>
      <c r="R56" s="36" t="str">
        <f t="array" ref="R56">INDEX(Sheet1DATA!$1:$1048576,MATCH(SUMMARY!$A56,Sheet1DATA!$A:$A,0),MATCH(SUMMARY!R$1,Sheet1DATA!$1:$1,0))</f>
        <v>Ø</v>
      </c>
      <c r="S56" s="36" t="str">
        <f t="array" ref="S56">INDEX(Sheet1DATA!$1:$1048576,MATCH(SUMMARY!$A56,Sheet1DATA!$A:$A,0),MATCH(SUMMARY!S$1,Sheet1DATA!$1:$1,0))</f>
        <v>×</v>
      </c>
      <c r="T56" s="36" t="str">
        <f t="array" ref="T56">INDEX(Sheet1DATA!$1:$1048576,MATCH(SUMMARY!$A56,Sheet1DATA!$A:$A,0),MATCH(SUMMARY!T$1,Sheet1DATA!$1:$1,0))</f>
        <v>×</v>
      </c>
      <c r="U56" s="36" t="str">
        <f t="array" ref="U56">INDEX(Sheet1DATA!$1:$1048576,MATCH(SUMMARY!$A56,Sheet1DATA!$A:$A,0),MATCH(SUMMARY!U$1,Sheet1DATA!$1:$1,0))</f>
        <v>×</v>
      </c>
      <c r="V56" s="36" t="str">
        <f t="array" ref="V56">INDEX(Sheet1DATA!$1:$1048576,MATCH(SUMMARY!$A56,Sheet1DATA!$A:$A,0),MATCH(SUMMARY!V$1,Sheet1DATA!$1:$1,0))</f>
        <v>×</v>
      </c>
      <c r="W56" s="36" t="str">
        <f t="array" ref="W56">INDEX(Sheet1DATA!$1:$1048576,MATCH(SUMMARY!$A56,Sheet1DATA!$A:$A,0),MATCH(SUMMARY!W$1,Sheet1DATA!$1:$1,0))</f>
        <v>×</v>
      </c>
      <c r="X56" s="36" t="str">
        <f t="array" ref="X56">INDEX(Sheet1DATA!$1:$1048576,MATCH(SUMMARY!$A56,Sheet1DATA!$A:$A,0),MATCH(SUMMARY!X$1,Sheet1DATA!$1:$1,0))</f>
        <v>×</v>
      </c>
      <c r="Y56" s="36" t="str">
        <f t="array" ref="Y56">INDEX(Sheet1DATA!$1:$1048576,MATCH(SUMMARY!$A56,Sheet1DATA!$A:$A,0),MATCH(SUMMARY!Y$1,Sheet1DATA!$1:$1,0))</f>
        <v>×</v>
      </c>
      <c r="Z56" s="36" t="str">
        <f t="array" ref="Z56">INDEX(Sheet1DATA!$1:$1048576,MATCH(SUMMARY!$A56,Sheet1DATA!$A:$A,0),MATCH(SUMMARY!Z$1,Sheet1DATA!$1:$1,0))</f>
        <v>Ø</v>
      </c>
      <c r="AA56" s="36" t="str">
        <f t="array" ref="AA56">INDEX(Sheet1DATA!$1:$1048576,MATCH(SUMMARY!$A56,Sheet1DATA!$A:$A,0),MATCH(SUMMARY!AA$1,Sheet1DATA!$1:$1,0))</f>
        <v>Ø</v>
      </c>
      <c r="AB56" s="36" t="str">
        <f t="array" ref="AB56">INDEX(Sheet1DATA!$1:$1048576,MATCH(SUMMARY!$A56,Sheet1DATA!$A:$A,0),MATCH(SUMMARY!AB$1,Sheet1DATA!$1:$1,0))</f>
        <v>×</v>
      </c>
      <c r="AC56" s="36" t="str">
        <f t="array" ref="AC56">INDEX(Sheet1DATA!$1:$1048576,MATCH(SUMMARY!$A56,Sheet1DATA!$A:$A,0),MATCH(SUMMARY!AC$1,Sheet1DATA!$1:$1,0))</f>
        <v>Ø</v>
      </c>
      <c r="AD56" s="36" t="str">
        <f t="array" ref="AD56">INDEX(Sheet1DATA!$1:$1048576,MATCH(SUMMARY!$A56,Sheet1DATA!$A:$A,0),MATCH(SUMMARY!AD$1,Sheet1DATA!$1:$1,0))</f>
        <v>-</v>
      </c>
    </row>
    <row r="57" ht="14.25" hidden="1" customHeight="1">
      <c r="A57" s="114" t="s">
        <v>256</v>
      </c>
      <c r="B57" s="114" t="str">
        <f t="array" ref="B57">INDEX('2020 Candidates'!F:F,MATCH(SUMMARY!A57,'2020 Candidates'!G:G,0))</f>
        <v>Fianna Fail</v>
      </c>
      <c r="C57" s="114" t="str">
        <f t="array" ref="C57">INDEX('2020 Candidates'!A:A,MATCH(SUMMARY!A57,'2020 Candidates'!G:G,0))</f>
        <v>Limerick City (4 seats)</v>
      </c>
      <c r="D57" s="115">
        <f>VLOOKUP(B57,PartyScore!A:D,4,0)</f>
        <v>0.3502904352</v>
      </c>
      <c r="E57" s="16" t="b">
        <f t="shared" si="1"/>
        <v>0</v>
      </c>
      <c r="F57" s="36">
        <f t="shared" si="2"/>
        <v>0</v>
      </c>
      <c r="G57" s="36">
        <f t="shared" si="3"/>
        <v>0</v>
      </c>
      <c r="H57" s="36">
        <f t="shared" si="4"/>
        <v>0</v>
      </c>
      <c r="I57" s="116" t="str">
        <f t="shared" si="5"/>
        <v>-</v>
      </c>
      <c r="J57" s="36" t="str">
        <f t="array" ref="J57">INDEX(Sheet1DATA!$1:$1048576,MATCH(SUMMARY!$A57,Sheet1DATA!$A:$A,0),MATCH(SUMMARY!J$1,Sheet1DATA!$1:$1,0))</f>
        <v>-</v>
      </c>
      <c r="K57" s="36" t="str">
        <f t="array" ref="K57">INDEX(Sheet1DATA!$1:$1048576,MATCH(SUMMARY!$A57,Sheet1DATA!$A:$A,0),MATCH(SUMMARY!K$1,Sheet1DATA!$1:$1,0))</f>
        <v>-</v>
      </c>
      <c r="L57" s="36" t="str">
        <f t="array" ref="L57">INDEX(Sheet1DATA!$1:$1048576,MATCH(SUMMARY!$A57,Sheet1DATA!$A:$A,0),MATCH(SUMMARY!L$1,Sheet1DATA!$1:$1,0))</f>
        <v>-</v>
      </c>
      <c r="M57" s="36" t="str">
        <f t="array" ref="M57">INDEX(Sheet1DATA!$1:$1048576,MATCH(SUMMARY!$A57,Sheet1DATA!$A:$A,0),MATCH(SUMMARY!M$1,Sheet1DATA!$1:$1,0))</f>
        <v>-</v>
      </c>
      <c r="N57" s="36" t="str">
        <f t="array" ref="N57">INDEX(Sheet1DATA!$1:$1048576,MATCH(SUMMARY!$A57,Sheet1DATA!$A:$A,0),MATCH(SUMMARY!N$1,Sheet1DATA!$1:$1,0))</f>
        <v>-</v>
      </c>
      <c r="O57" s="36" t="str">
        <f t="array" ref="O57">INDEX(Sheet1DATA!$1:$1048576,MATCH(SUMMARY!$A57,Sheet1DATA!$A:$A,0),MATCH(SUMMARY!O$1,Sheet1DATA!$1:$1,0))</f>
        <v>-</v>
      </c>
      <c r="P57" s="36" t="str">
        <f t="array" ref="P57">INDEX(Sheet1DATA!$1:$1048576,MATCH(SUMMARY!$A57,Sheet1DATA!$A:$A,0),MATCH(SUMMARY!P$1,Sheet1DATA!$1:$1,0))</f>
        <v>-</v>
      </c>
      <c r="Q57" s="36" t="str">
        <f t="array" ref="Q57">INDEX(Sheet1DATA!$1:$1048576,MATCH(SUMMARY!$A57,Sheet1DATA!$A:$A,0),MATCH(SUMMARY!Q$1,Sheet1DATA!$1:$1,0))</f>
        <v>-</v>
      </c>
      <c r="R57" s="36" t="str">
        <f t="array" ref="R57">INDEX(Sheet1DATA!$1:$1048576,MATCH(SUMMARY!$A57,Sheet1DATA!$A:$A,0),MATCH(SUMMARY!R$1,Sheet1DATA!$1:$1,0))</f>
        <v>-</v>
      </c>
      <c r="S57" s="36" t="str">
        <f t="array" ref="S57">INDEX(Sheet1DATA!$1:$1048576,MATCH(SUMMARY!$A57,Sheet1DATA!$A:$A,0),MATCH(SUMMARY!S$1,Sheet1DATA!$1:$1,0))</f>
        <v>-</v>
      </c>
      <c r="T57" s="36" t="str">
        <f t="array" ref="T57">INDEX(Sheet1DATA!$1:$1048576,MATCH(SUMMARY!$A57,Sheet1DATA!$A:$A,0),MATCH(SUMMARY!T$1,Sheet1DATA!$1:$1,0))</f>
        <v>-</v>
      </c>
      <c r="U57" s="36" t="str">
        <f t="array" ref="U57">INDEX(Sheet1DATA!$1:$1048576,MATCH(SUMMARY!$A57,Sheet1DATA!$A:$A,0),MATCH(SUMMARY!U$1,Sheet1DATA!$1:$1,0))</f>
        <v>-</v>
      </c>
      <c r="V57" s="36" t="str">
        <f t="array" ref="V57">INDEX(Sheet1DATA!$1:$1048576,MATCH(SUMMARY!$A57,Sheet1DATA!$A:$A,0),MATCH(SUMMARY!V$1,Sheet1DATA!$1:$1,0))</f>
        <v>-</v>
      </c>
      <c r="W57" s="36" t="str">
        <f t="array" ref="W57">INDEX(Sheet1DATA!$1:$1048576,MATCH(SUMMARY!$A57,Sheet1DATA!$A:$A,0),MATCH(SUMMARY!W$1,Sheet1DATA!$1:$1,0))</f>
        <v>-</v>
      </c>
      <c r="X57" s="36" t="str">
        <f t="array" ref="X57">INDEX(Sheet1DATA!$1:$1048576,MATCH(SUMMARY!$A57,Sheet1DATA!$A:$A,0),MATCH(SUMMARY!X$1,Sheet1DATA!$1:$1,0))</f>
        <v>-</v>
      </c>
      <c r="Y57" s="36" t="str">
        <f t="array" ref="Y57">INDEX(Sheet1DATA!$1:$1048576,MATCH(SUMMARY!$A57,Sheet1DATA!$A:$A,0),MATCH(SUMMARY!Y$1,Sheet1DATA!$1:$1,0))</f>
        <v>-</v>
      </c>
      <c r="Z57" s="36" t="str">
        <f t="array" ref="Z57">INDEX(Sheet1DATA!$1:$1048576,MATCH(SUMMARY!$A57,Sheet1DATA!$A:$A,0),MATCH(SUMMARY!Z$1,Sheet1DATA!$1:$1,0))</f>
        <v>-</v>
      </c>
      <c r="AA57" s="36" t="str">
        <f t="array" ref="AA57">INDEX(Sheet1DATA!$1:$1048576,MATCH(SUMMARY!$A57,Sheet1DATA!$A:$A,0),MATCH(SUMMARY!AA$1,Sheet1DATA!$1:$1,0))</f>
        <v>-</v>
      </c>
      <c r="AB57" s="36" t="str">
        <f t="array" ref="AB57">INDEX(Sheet1DATA!$1:$1048576,MATCH(SUMMARY!$A57,Sheet1DATA!$A:$A,0),MATCH(SUMMARY!AB$1,Sheet1DATA!$1:$1,0))</f>
        <v>-</v>
      </c>
      <c r="AC57" s="36" t="str">
        <f t="array" ref="AC57">INDEX(Sheet1DATA!$1:$1048576,MATCH(SUMMARY!$A57,Sheet1DATA!$A:$A,0),MATCH(SUMMARY!AC$1,Sheet1DATA!$1:$1,0))</f>
        <v>-</v>
      </c>
      <c r="AD57" s="36" t="str">
        <f t="array" ref="AD57">INDEX(Sheet1DATA!$1:$1048576,MATCH(SUMMARY!$A57,Sheet1DATA!$A:$A,0),MATCH(SUMMARY!AD$1,Sheet1DATA!$1:$1,0))</f>
        <v>-</v>
      </c>
    </row>
    <row r="58" ht="14.25" customHeight="1">
      <c r="A58" s="114" t="s">
        <v>347</v>
      </c>
      <c r="B58" s="114" t="str">
        <f t="array" ref="B58">INDEX('2020 Candidates'!F:F,MATCH(SUMMARY!A58,'2020 Candidates'!G:G,0))</f>
        <v>Independent</v>
      </c>
      <c r="C58" s="114" t="str">
        <f t="array" ref="C58">INDEX('2020 Candidates'!A:A,MATCH(SUMMARY!A58,'2020 Candidates'!G:G,0))</f>
        <v>Cork South-West (3 seats)</v>
      </c>
      <c r="D58" s="115">
        <f>VLOOKUP(B58,PartyScore!A:D,4,0)</f>
        <v>0.2306361296</v>
      </c>
      <c r="E58" s="16" t="b">
        <f t="shared" si="1"/>
        <v>1</v>
      </c>
      <c r="F58" s="36">
        <f t="shared" si="2"/>
        <v>2</v>
      </c>
      <c r="G58" s="36">
        <f t="shared" si="3"/>
        <v>2</v>
      </c>
      <c r="H58" s="36">
        <f t="shared" si="4"/>
        <v>4</v>
      </c>
      <c r="I58" s="116">
        <f t="shared" si="5"/>
        <v>0.5</v>
      </c>
      <c r="J58" s="36" t="str">
        <f t="array" ref="J58">INDEX(Sheet1DATA!$1:$1048576,MATCH(SUMMARY!$A58,Sheet1DATA!$A:$A,0),MATCH(SUMMARY!J$1,Sheet1DATA!$1:$1,0))</f>
        <v>×</v>
      </c>
      <c r="K58" s="36" t="str">
        <f t="array" ref="K58">INDEX(Sheet1DATA!$1:$1048576,MATCH(SUMMARY!$A58,Sheet1DATA!$A:$A,0),MATCH(SUMMARY!K$1,Sheet1DATA!$1:$1,0))</f>
        <v>√</v>
      </c>
      <c r="L58" s="36" t="str">
        <f t="array" ref="L58">INDEX(Sheet1DATA!$1:$1048576,MATCH(SUMMARY!$A58,Sheet1DATA!$A:$A,0),MATCH(SUMMARY!L$1,Sheet1DATA!$1:$1,0))</f>
        <v>√</v>
      </c>
      <c r="M58" s="36" t="str">
        <f t="array" ref="M58">INDEX(Sheet1DATA!$1:$1048576,MATCH(SUMMARY!$A58,Sheet1DATA!$A:$A,0),MATCH(SUMMARY!M$1,Sheet1DATA!$1:$1,0))</f>
        <v>Ø</v>
      </c>
      <c r="N58" s="36" t="str">
        <f t="array" ref="N58">INDEX(Sheet1DATA!$1:$1048576,MATCH(SUMMARY!$A58,Sheet1DATA!$A:$A,0),MATCH(SUMMARY!N$1,Sheet1DATA!$1:$1,0))</f>
        <v>Ø</v>
      </c>
      <c r="O58" s="36" t="str">
        <f t="array" ref="O58">INDEX(Sheet1DATA!$1:$1048576,MATCH(SUMMARY!$A58,Sheet1DATA!$A:$A,0),MATCH(SUMMARY!O$1,Sheet1DATA!$1:$1,0))</f>
        <v>Ø</v>
      </c>
      <c r="P58" s="36" t="str">
        <f t="array" ref="P58">INDEX(Sheet1DATA!$1:$1048576,MATCH(SUMMARY!$A58,Sheet1DATA!$A:$A,0),MATCH(SUMMARY!P$1,Sheet1DATA!$1:$1,0))</f>
        <v>Ø</v>
      </c>
      <c r="Q58" s="36" t="str">
        <f t="array" ref="Q58">INDEX(Sheet1DATA!$1:$1048576,MATCH(SUMMARY!$A58,Sheet1DATA!$A:$A,0),MATCH(SUMMARY!Q$1,Sheet1DATA!$1:$1,0))</f>
        <v>-</v>
      </c>
      <c r="R58" s="36" t="str">
        <f t="array" ref="R58">INDEX(Sheet1DATA!$1:$1048576,MATCH(SUMMARY!$A58,Sheet1DATA!$A:$A,0),MATCH(SUMMARY!R$1,Sheet1DATA!$1:$1,0))</f>
        <v>-</v>
      </c>
      <c r="S58" s="36" t="str">
        <f t="array" ref="S58">INDEX(Sheet1DATA!$1:$1048576,MATCH(SUMMARY!$A58,Sheet1DATA!$A:$A,0),MATCH(SUMMARY!S$1,Sheet1DATA!$1:$1,0))</f>
        <v>-</v>
      </c>
      <c r="T58" s="36" t="str">
        <f t="array" ref="T58">INDEX(Sheet1DATA!$1:$1048576,MATCH(SUMMARY!$A58,Sheet1DATA!$A:$A,0),MATCH(SUMMARY!T$1,Sheet1DATA!$1:$1,0))</f>
        <v>-</v>
      </c>
      <c r="U58" s="36" t="str">
        <f t="array" ref="U58">INDEX(Sheet1DATA!$1:$1048576,MATCH(SUMMARY!$A58,Sheet1DATA!$A:$A,0),MATCH(SUMMARY!U$1,Sheet1DATA!$1:$1,0))</f>
        <v>-</v>
      </c>
      <c r="V58" s="36" t="str">
        <f t="array" ref="V58">INDEX(Sheet1DATA!$1:$1048576,MATCH(SUMMARY!$A58,Sheet1DATA!$A:$A,0),MATCH(SUMMARY!V$1,Sheet1DATA!$1:$1,0))</f>
        <v>-</v>
      </c>
      <c r="W58" s="36" t="str">
        <f t="array" ref="W58">INDEX(Sheet1DATA!$1:$1048576,MATCH(SUMMARY!$A58,Sheet1DATA!$A:$A,0),MATCH(SUMMARY!W$1,Sheet1DATA!$1:$1,0))</f>
        <v>-</v>
      </c>
      <c r="X58" s="36" t="str">
        <f t="array" ref="X58">INDEX(Sheet1DATA!$1:$1048576,MATCH(SUMMARY!$A58,Sheet1DATA!$A:$A,0),MATCH(SUMMARY!X$1,Sheet1DATA!$1:$1,0))</f>
        <v>-</v>
      </c>
      <c r="Y58" s="36" t="str">
        <f t="array" ref="Y58">INDEX(Sheet1DATA!$1:$1048576,MATCH(SUMMARY!$A58,Sheet1DATA!$A:$A,0),MATCH(SUMMARY!Y$1,Sheet1DATA!$1:$1,0))</f>
        <v>-</v>
      </c>
      <c r="Z58" s="36" t="str">
        <f t="array" ref="Z58">INDEX(Sheet1DATA!$1:$1048576,MATCH(SUMMARY!$A58,Sheet1DATA!$A:$A,0),MATCH(SUMMARY!Z$1,Sheet1DATA!$1:$1,0))</f>
        <v>-</v>
      </c>
      <c r="AA58" s="36" t="str">
        <f t="array" ref="AA58">INDEX(Sheet1DATA!$1:$1048576,MATCH(SUMMARY!$A58,Sheet1DATA!$A:$A,0),MATCH(SUMMARY!AA$1,Sheet1DATA!$1:$1,0))</f>
        <v>-</v>
      </c>
      <c r="AB58" s="36" t="str">
        <f t="array" ref="AB58">INDEX(Sheet1DATA!$1:$1048576,MATCH(SUMMARY!$A58,Sheet1DATA!$A:$A,0),MATCH(SUMMARY!AB$1,Sheet1DATA!$1:$1,0))</f>
        <v>-</v>
      </c>
      <c r="AC58" s="36" t="str">
        <f t="array" ref="AC58">INDEX(Sheet1DATA!$1:$1048576,MATCH(SUMMARY!$A58,Sheet1DATA!$A:$A,0),MATCH(SUMMARY!AC$1,Sheet1DATA!$1:$1,0))</f>
        <v>-</v>
      </c>
      <c r="AD58" s="36" t="str">
        <f t="array" ref="AD58">INDEX(Sheet1DATA!$1:$1048576,MATCH(SUMMARY!$A58,Sheet1DATA!$A:$A,0),MATCH(SUMMARY!AD$1,Sheet1DATA!$1:$1,0))</f>
        <v>×</v>
      </c>
    </row>
    <row r="59" ht="14.25" customHeight="1">
      <c r="A59" s="114" t="s">
        <v>970</v>
      </c>
      <c r="B59" s="114" t="str">
        <f t="array" ref="B59">INDEX('2020 Candidates'!F:F,MATCH(SUMMARY!A59,'2020 Candidates'!G:G,0))</f>
        <v>Fianna Fail</v>
      </c>
      <c r="C59" s="114" t="str">
        <f t="array" ref="C59">INDEX('2020 Candidates'!A:A,MATCH(SUMMARY!A59,'2020 Candidates'!G:G,0))</f>
        <v>Limerick County (3 seats)</v>
      </c>
      <c r="D59" s="115">
        <f>VLOOKUP(B59,PartyScore!A:D,4,0)</f>
        <v>0.3502904352</v>
      </c>
      <c r="E59" s="16" t="b">
        <f t="shared" si="1"/>
        <v>1</v>
      </c>
      <c r="F59" s="36">
        <f t="shared" si="2"/>
        <v>7</v>
      </c>
      <c r="G59" s="36">
        <f t="shared" si="3"/>
        <v>0</v>
      </c>
      <c r="H59" s="36">
        <f t="shared" si="4"/>
        <v>13</v>
      </c>
      <c r="I59" s="116">
        <f t="shared" si="5"/>
        <v>1</v>
      </c>
      <c r="J59" s="36" t="str">
        <f t="array" ref="J59">INDEX(Sheet1DATA!$1:$1048576,MATCH(SUMMARY!$A59,Sheet1DATA!$A:$A,0),MATCH(SUMMARY!J$1,Sheet1DATA!$1:$1,0))</f>
        <v>Ø</v>
      </c>
      <c r="K59" s="36" t="str">
        <f t="array" ref="K59">INDEX(Sheet1DATA!$1:$1048576,MATCH(SUMMARY!$A59,Sheet1DATA!$A:$A,0),MATCH(SUMMARY!K$1,Sheet1DATA!$1:$1,0))</f>
        <v>√</v>
      </c>
      <c r="L59" s="36" t="str">
        <f t="array" ref="L59">INDEX(Sheet1DATA!$1:$1048576,MATCH(SUMMARY!$A59,Sheet1DATA!$A:$A,0),MATCH(SUMMARY!L$1,Sheet1DATA!$1:$1,0))</f>
        <v>√</v>
      </c>
      <c r="M59" s="36" t="str">
        <f t="array" ref="M59">INDEX(Sheet1DATA!$1:$1048576,MATCH(SUMMARY!$A59,Sheet1DATA!$A:$A,0),MATCH(SUMMARY!M$1,Sheet1DATA!$1:$1,0))</f>
        <v>Ø</v>
      </c>
      <c r="N59" s="36" t="str">
        <f t="array" ref="N59">INDEX(Sheet1DATA!$1:$1048576,MATCH(SUMMARY!$A59,Sheet1DATA!$A:$A,0),MATCH(SUMMARY!N$1,Sheet1DATA!$1:$1,0))</f>
        <v>Ø</v>
      </c>
      <c r="O59" s="36" t="str">
        <f t="array" ref="O59">INDEX(Sheet1DATA!$1:$1048576,MATCH(SUMMARY!$A59,Sheet1DATA!$A:$A,0),MATCH(SUMMARY!O$1,Sheet1DATA!$1:$1,0))</f>
        <v>Ø</v>
      </c>
      <c r="P59" s="36" t="str">
        <f t="array" ref="P59">INDEX(Sheet1DATA!$1:$1048576,MATCH(SUMMARY!$A59,Sheet1DATA!$A:$A,0),MATCH(SUMMARY!P$1,Sheet1DATA!$1:$1,0))</f>
        <v>Ø</v>
      </c>
      <c r="Q59" s="36" t="str">
        <f t="array" ref="Q59">INDEX(Sheet1DATA!$1:$1048576,MATCH(SUMMARY!$A59,Sheet1DATA!$A:$A,0),MATCH(SUMMARY!Q$1,Sheet1DATA!$1:$1,0))</f>
        <v>√</v>
      </c>
      <c r="R59" s="36" t="str">
        <f t="array" ref="R59">INDEX(Sheet1DATA!$1:$1048576,MATCH(SUMMARY!$A59,Sheet1DATA!$A:$A,0),MATCH(SUMMARY!R$1,Sheet1DATA!$1:$1,0))</f>
        <v>Ø</v>
      </c>
      <c r="S59" s="36" t="str">
        <f t="array" ref="S59">INDEX(Sheet1DATA!$1:$1048576,MATCH(SUMMARY!$A59,Sheet1DATA!$A:$A,0),MATCH(SUMMARY!S$1,Sheet1DATA!$1:$1,0))</f>
        <v>√</v>
      </c>
      <c r="T59" s="36" t="str">
        <f t="array" ref="T59">INDEX(Sheet1DATA!$1:$1048576,MATCH(SUMMARY!$A59,Sheet1DATA!$A:$A,0),MATCH(SUMMARY!T$1,Sheet1DATA!$1:$1,0))</f>
        <v>Ø</v>
      </c>
      <c r="U59" s="36" t="str">
        <f t="array" ref="U59">INDEX(Sheet1DATA!$1:$1048576,MATCH(SUMMARY!$A59,Sheet1DATA!$A:$A,0),MATCH(SUMMARY!U$1,Sheet1DATA!$1:$1,0))</f>
        <v>Ø</v>
      </c>
      <c r="V59" s="36" t="str">
        <f t="array" ref="V59">INDEX(Sheet1DATA!$1:$1048576,MATCH(SUMMARY!$A59,Sheet1DATA!$A:$A,0),MATCH(SUMMARY!V$1,Sheet1DATA!$1:$1,0))</f>
        <v>Ø</v>
      </c>
      <c r="W59" s="36" t="str">
        <f t="array" ref="W59">INDEX(Sheet1DATA!$1:$1048576,MATCH(SUMMARY!$A59,Sheet1DATA!$A:$A,0),MATCH(SUMMARY!W$1,Sheet1DATA!$1:$1,0))</f>
        <v>√</v>
      </c>
      <c r="X59" s="36" t="str">
        <f t="array" ref="X59">INDEX(Sheet1DATA!$1:$1048576,MATCH(SUMMARY!$A59,Sheet1DATA!$A:$A,0),MATCH(SUMMARY!X$1,Sheet1DATA!$1:$1,0))</f>
        <v>√</v>
      </c>
      <c r="Y59" s="36" t="str">
        <f t="array" ref="Y59">INDEX(Sheet1DATA!$1:$1048576,MATCH(SUMMARY!$A59,Sheet1DATA!$A:$A,0),MATCH(SUMMARY!Y$1,Sheet1DATA!$1:$1,0))</f>
        <v>Ø</v>
      </c>
      <c r="Z59" s="36" t="str">
        <f t="array" ref="Z59">INDEX(Sheet1DATA!$1:$1048576,MATCH(SUMMARY!$A59,Sheet1DATA!$A:$A,0),MATCH(SUMMARY!Z$1,Sheet1DATA!$1:$1,0))</f>
        <v>Ø</v>
      </c>
      <c r="AA59" s="36" t="str">
        <f t="array" ref="AA59">INDEX(Sheet1DATA!$1:$1048576,MATCH(SUMMARY!$A59,Sheet1DATA!$A:$A,0),MATCH(SUMMARY!AA$1,Sheet1DATA!$1:$1,0))</f>
        <v>√</v>
      </c>
      <c r="AB59" s="36" t="str">
        <f t="array" ref="AB59">INDEX(Sheet1DATA!$1:$1048576,MATCH(SUMMARY!$A59,Sheet1DATA!$A:$A,0),MATCH(SUMMARY!AB$1,Sheet1DATA!$1:$1,0))</f>
        <v>Ø</v>
      </c>
      <c r="AC59" s="36" t="str">
        <f t="array" ref="AC59">INDEX(Sheet1DATA!$1:$1048576,MATCH(SUMMARY!$A59,Sheet1DATA!$A:$A,0),MATCH(SUMMARY!AC$1,Sheet1DATA!$1:$1,0))</f>
        <v>Ø</v>
      </c>
      <c r="AD59" s="36" t="str">
        <f t="array" ref="AD59">INDEX(Sheet1DATA!$1:$1048576,MATCH(SUMMARY!$A59,Sheet1DATA!$A:$A,0),MATCH(SUMMARY!AD$1,Sheet1DATA!$1:$1,0))</f>
        <v>-</v>
      </c>
    </row>
    <row r="60" ht="14.25" hidden="1" customHeight="1">
      <c r="A60" s="114" t="s">
        <v>264</v>
      </c>
      <c r="B60" s="114" t="str">
        <f t="array" ref="B60">INDEX('2020 Candidates'!F:F,MATCH(SUMMARY!A60,'2020 Candidates'!G:G,0))</f>
        <v>Aontu</v>
      </c>
      <c r="C60" s="114" t="str">
        <f t="array" ref="C60">INDEX('2020 Candidates'!A:A,MATCH(SUMMARY!A60,'2020 Candidates'!G:G,0))</f>
        <v>Wicklow</v>
      </c>
      <c r="D60" s="115">
        <f>VLOOKUP(B60,PartyScore!A:D,4,0)</f>
        <v>0.0625</v>
      </c>
      <c r="E60" s="16" t="b">
        <f t="shared" si="1"/>
        <v>0</v>
      </c>
      <c r="F60" s="36">
        <f t="shared" si="2"/>
        <v>0</v>
      </c>
      <c r="G60" s="36">
        <f t="shared" si="3"/>
        <v>0</v>
      </c>
      <c r="H60" s="36">
        <f t="shared" si="4"/>
        <v>0</v>
      </c>
      <c r="I60" s="116" t="str">
        <f t="shared" si="5"/>
        <v>-</v>
      </c>
      <c r="J60" s="36" t="str">
        <f t="array" ref="J60">INDEX(Sheet1DATA!$1:$1048576,MATCH(SUMMARY!$A60,Sheet1DATA!$A:$A,0),MATCH(SUMMARY!J$1,Sheet1DATA!$1:$1,0))</f>
        <v>-</v>
      </c>
      <c r="K60" s="36" t="str">
        <f t="array" ref="K60">INDEX(Sheet1DATA!$1:$1048576,MATCH(SUMMARY!$A60,Sheet1DATA!$A:$A,0),MATCH(SUMMARY!K$1,Sheet1DATA!$1:$1,0))</f>
        <v>-</v>
      </c>
      <c r="L60" s="36" t="str">
        <f t="array" ref="L60">INDEX(Sheet1DATA!$1:$1048576,MATCH(SUMMARY!$A60,Sheet1DATA!$A:$A,0),MATCH(SUMMARY!L$1,Sheet1DATA!$1:$1,0))</f>
        <v>-</v>
      </c>
      <c r="M60" s="36" t="str">
        <f t="array" ref="M60">INDEX(Sheet1DATA!$1:$1048576,MATCH(SUMMARY!$A60,Sheet1DATA!$A:$A,0),MATCH(SUMMARY!M$1,Sheet1DATA!$1:$1,0))</f>
        <v>-</v>
      </c>
      <c r="N60" s="36" t="str">
        <f t="array" ref="N60">INDEX(Sheet1DATA!$1:$1048576,MATCH(SUMMARY!$A60,Sheet1DATA!$A:$A,0),MATCH(SUMMARY!N$1,Sheet1DATA!$1:$1,0))</f>
        <v>-</v>
      </c>
      <c r="O60" s="36" t="str">
        <f t="array" ref="O60">INDEX(Sheet1DATA!$1:$1048576,MATCH(SUMMARY!$A60,Sheet1DATA!$A:$A,0),MATCH(SUMMARY!O$1,Sheet1DATA!$1:$1,0))</f>
        <v>-</v>
      </c>
      <c r="P60" s="36" t="str">
        <f t="array" ref="P60">INDEX(Sheet1DATA!$1:$1048576,MATCH(SUMMARY!$A60,Sheet1DATA!$A:$A,0),MATCH(SUMMARY!P$1,Sheet1DATA!$1:$1,0))</f>
        <v>-</v>
      </c>
      <c r="Q60" s="36" t="str">
        <f t="array" ref="Q60">INDEX(Sheet1DATA!$1:$1048576,MATCH(SUMMARY!$A60,Sheet1DATA!$A:$A,0),MATCH(SUMMARY!Q$1,Sheet1DATA!$1:$1,0))</f>
        <v>-</v>
      </c>
      <c r="R60" s="36" t="str">
        <f t="array" ref="R60">INDEX(Sheet1DATA!$1:$1048576,MATCH(SUMMARY!$A60,Sheet1DATA!$A:$A,0),MATCH(SUMMARY!R$1,Sheet1DATA!$1:$1,0))</f>
        <v>-</v>
      </c>
      <c r="S60" s="36" t="str">
        <f t="array" ref="S60">INDEX(Sheet1DATA!$1:$1048576,MATCH(SUMMARY!$A60,Sheet1DATA!$A:$A,0),MATCH(SUMMARY!S$1,Sheet1DATA!$1:$1,0))</f>
        <v>-</v>
      </c>
      <c r="T60" s="36" t="str">
        <f t="array" ref="T60">INDEX(Sheet1DATA!$1:$1048576,MATCH(SUMMARY!$A60,Sheet1DATA!$A:$A,0),MATCH(SUMMARY!T$1,Sheet1DATA!$1:$1,0))</f>
        <v>-</v>
      </c>
      <c r="U60" s="36" t="str">
        <f t="array" ref="U60">INDEX(Sheet1DATA!$1:$1048576,MATCH(SUMMARY!$A60,Sheet1DATA!$A:$A,0),MATCH(SUMMARY!U$1,Sheet1DATA!$1:$1,0))</f>
        <v>-</v>
      </c>
      <c r="V60" s="36" t="str">
        <f t="array" ref="V60">INDEX(Sheet1DATA!$1:$1048576,MATCH(SUMMARY!$A60,Sheet1DATA!$A:$A,0),MATCH(SUMMARY!V$1,Sheet1DATA!$1:$1,0))</f>
        <v>-</v>
      </c>
      <c r="W60" s="36" t="str">
        <f t="array" ref="W60">INDEX(Sheet1DATA!$1:$1048576,MATCH(SUMMARY!$A60,Sheet1DATA!$A:$A,0),MATCH(SUMMARY!W$1,Sheet1DATA!$1:$1,0))</f>
        <v>-</v>
      </c>
      <c r="X60" s="36" t="str">
        <f t="array" ref="X60">INDEX(Sheet1DATA!$1:$1048576,MATCH(SUMMARY!$A60,Sheet1DATA!$A:$A,0),MATCH(SUMMARY!X$1,Sheet1DATA!$1:$1,0))</f>
        <v>-</v>
      </c>
      <c r="Y60" s="36" t="str">
        <f t="array" ref="Y60">INDEX(Sheet1DATA!$1:$1048576,MATCH(SUMMARY!$A60,Sheet1DATA!$A:$A,0),MATCH(SUMMARY!Y$1,Sheet1DATA!$1:$1,0))</f>
        <v>-</v>
      </c>
      <c r="Z60" s="36" t="str">
        <f t="array" ref="Z60">INDEX(Sheet1DATA!$1:$1048576,MATCH(SUMMARY!$A60,Sheet1DATA!$A:$A,0),MATCH(SUMMARY!Z$1,Sheet1DATA!$1:$1,0))</f>
        <v>-</v>
      </c>
      <c r="AA60" s="36" t="str">
        <f t="array" ref="AA60">INDEX(Sheet1DATA!$1:$1048576,MATCH(SUMMARY!$A60,Sheet1DATA!$A:$A,0),MATCH(SUMMARY!AA$1,Sheet1DATA!$1:$1,0))</f>
        <v>-</v>
      </c>
      <c r="AB60" s="36" t="str">
        <f t="array" ref="AB60">INDEX(Sheet1DATA!$1:$1048576,MATCH(SUMMARY!$A60,Sheet1DATA!$A:$A,0),MATCH(SUMMARY!AB$1,Sheet1DATA!$1:$1,0))</f>
        <v>-</v>
      </c>
      <c r="AC60" s="36" t="str">
        <f t="array" ref="AC60">INDEX(Sheet1DATA!$1:$1048576,MATCH(SUMMARY!$A60,Sheet1DATA!$A:$A,0),MATCH(SUMMARY!AC$1,Sheet1DATA!$1:$1,0))</f>
        <v>-</v>
      </c>
      <c r="AD60" s="36" t="str">
        <f t="array" ref="AD60">INDEX(Sheet1DATA!$1:$1048576,MATCH(SUMMARY!$A60,Sheet1DATA!$A:$A,0),MATCH(SUMMARY!AD$1,Sheet1DATA!$1:$1,0))</f>
        <v>-</v>
      </c>
    </row>
    <row r="61" ht="14.25" hidden="1" customHeight="1">
      <c r="A61" s="114" t="s">
        <v>276</v>
      </c>
      <c r="B61" s="114" t="str">
        <f t="array" ref="B61">INDEX('2020 Candidates'!F:F,MATCH(SUMMARY!A61,'2020 Candidates'!G:G,0))</f>
        <v>Green Party</v>
      </c>
      <c r="C61" s="114" t="str">
        <f t="array" ref="C61">INDEX('2020 Candidates'!A:A,MATCH(SUMMARY!A61,'2020 Candidates'!G:G,0))</f>
        <v>Dublin North-West (3 seats)</v>
      </c>
      <c r="D61" s="115">
        <f>VLOOKUP(B61,PartyScore!A:D,4,0)</f>
        <v>0.05714285714</v>
      </c>
      <c r="E61" s="16" t="b">
        <f t="shared" si="1"/>
        <v>0</v>
      </c>
      <c r="F61" s="36">
        <f t="shared" si="2"/>
        <v>0</v>
      </c>
      <c r="G61" s="36">
        <f t="shared" si="3"/>
        <v>0</v>
      </c>
      <c r="H61" s="36">
        <f t="shared" si="4"/>
        <v>0</v>
      </c>
      <c r="I61" s="116" t="str">
        <f t="shared" si="5"/>
        <v>-</v>
      </c>
      <c r="J61" s="36" t="str">
        <f t="array" ref="J61">INDEX(Sheet1DATA!$1:$1048576,MATCH(SUMMARY!$A61,Sheet1DATA!$A:$A,0),MATCH(SUMMARY!J$1,Sheet1DATA!$1:$1,0))</f>
        <v>-</v>
      </c>
      <c r="K61" s="36" t="str">
        <f t="array" ref="K61">INDEX(Sheet1DATA!$1:$1048576,MATCH(SUMMARY!$A61,Sheet1DATA!$A:$A,0),MATCH(SUMMARY!K$1,Sheet1DATA!$1:$1,0))</f>
        <v>-</v>
      </c>
      <c r="L61" s="36" t="str">
        <f t="array" ref="L61">INDEX(Sheet1DATA!$1:$1048576,MATCH(SUMMARY!$A61,Sheet1DATA!$A:$A,0),MATCH(SUMMARY!L$1,Sheet1DATA!$1:$1,0))</f>
        <v>-</v>
      </c>
      <c r="M61" s="36" t="str">
        <f t="array" ref="M61">INDEX(Sheet1DATA!$1:$1048576,MATCH(SUMMARY!$A61,Sheet1DATA!$A:$A,0),MATCH(SUMMARY!M$1,Sheet1DATA!$1:$1,0))</f>
        <v>-</v>
      </c>
      <c r="N61" s="36" t="str">
        <f t="array" ref="N61">INDEX(Sheet1DATA!$1:$1048576,MATCH(SUMMARY!$A61,Sheet1DATA!$A:$A,0),MATCH(SUMMARY!N$1,Sheet1DATA!$1:$1,0))</f>
        <v>-</v>
      </c>
      <c r="O61" s="36" t="str">
        <f t="array" ref="O61">INDEX(Sheet1DATA!$1:$1048576,MATCH(SUMMARY!$A61,Sheet1DATA!$A:$A,0),MATCH(SUMMARY!O$1,Sheet1DATA!$1:$1,0))</f>
        <v>-</v>
      </c>
      <c r="P61" s="36" t="str">
        <f t="array" ref="P61">INDEX(Sheet1DATA!$1:$1048576,MATCH(SUMMARY!$A61,Sheet1DATA!$A:$A,0),MATCH(SUMMARY!P$1,Sheet1DATA!$1:$1,0))</f>
        <v>-</v>
      </c>
      <c r="Q61" s="36" t="str">
        <f t="array" ref="Q61">INDEX(Sheet1DATA!$1:$1048576,MATCH(SUMMARY!$A61,Sheet1DATA!$A:$A,0),MATCH(SUMMARY!Q$1,Sheet1DATA!$1:$1,0))</f>
        <v>-</v>
      </c>
      <c r="R61" s="36" t="str">
        <f t="array" ref="R61">INDEX(Sheet1DATA!$1:$1048576,MATCH(SUMMARY!$A61,Sheet1DATA!$A:$A,0),MATCH(SUMMARY!R$1,Sheet1DATA!$1:$1,0))</f>
        <v>-</v>
      </c>
      <c r="S61" s="36" t="str">
        <f t="array" ref="S61">INDEX(Sheet1DATA!$1:$1048576,MATCH(SUMMARY!$A61,Sheet1DATA!$A:$A,0),MATCH(SUMMARY!S$1,Sheet1DATA!$1:$1,0))</f>
        <v>-</v>
      </c>
      <c r="T61" s="36" t="str">
        <f t="array" ref="T61">INDEX(Sheet1DATA!$1:$1048576,MATCH(SUMMARY!$A61,Sheet1DATA!$A:$A,0),MATCH(SUMMARY!T$1,Sheet1DATA!$1:$1,0))</f>
        <v>-</v>
      </c>
      <c r="U61" s="36" t="str">
        <f t="array" ref="U61">INDEX(Sheet1DATA!$1:$1048576,MATCH(SUMMARY!$A61,Sheet1DATA!$A:$A,0),MATCH(SUMMARY!U$1,Sheet1DATA!$1:$1,0))</f>
        <v>-</v>
      </c>
      <c r="V61" s="36" t="str">
        <f t="array" ref="V61">INDEX(Sheet1DATA!$1:$1048576,MATCH(SUMMARY!$A61,Sheet1DATA!$A:$A,0),MATCH(SUMMARY!V$1,Sheet1DATA!$1:$1,0))</f>
        <v>-</v>
      </c>
      <c r="W61" s="36" t="str">
        <f t="array" ref="W61">INDEX(Sheet1DATA!$1:$1048576,MATCH(SUMMARY!$A61,Sheet1DATA!$A:$A,0),MATCH(SUMMARY!W$1,Sheet1DATA!$1:$1,0))</f>
        <v>-</v>
      </c>
      <c r="X61" s="36" t="str">
        <f t="array" ref="X61">INDEX(Sheet1DATA!$1:$1048576,MATCH(SUMMARY!$A61,Sheet1DATA!$A:$A,0),MATCH(SUMMARY!X$1,Sheet1DATA!$1:$1,0))</f>
        <v>-</v>
      </c>
      <c r="Y61" s="36" t="str">
        <f t="array" ref="Y61">INDEX(Sheet1DATA!$1:$1048576,MATCH(SUMMARY!$A61,Sheet1DATA!$A:$A,0),MATCH(SUMMARY!Y$1,Sheet1DATA!$1:$1,0))</f>
        <v>-</v>
      </c>
      <c r="Z61" s="36" t="str">
        <f t="array" ref="Z61">INDEX(Sheet1DATA!$1:$1048576,MATCH(SUMMARY!$A61,Sheet1DATA!$A:$A,0),MATCH(SUMMARY!Z$1,Sheet1DATA!$1:$1,0))</f>
        <v>-</v>
      </c>
      <c r="AA61" s="36" t="str">
        <f t="array" ref="AA61">INDEX(Sheet1DATA!$1:$1048576,MATCH(SUMMARY!$A61,Sheet1DATA!$A:$A,0),MATCH(SUMMARY!AA$1,Sheet1DATA!$1:$1,0))</f>
        <v>-</v>
      </c>
      <c r="AB61" s="36" t="str">
        <f t="array" ref="AB61">INDEX(Sheet1DATA!$1:$1048576,MATCH(SUMMARY!$A61,Sheet1DATA!$A:$A,0),MATCH(SUMMARY!AB$1,Sheet1DATA!$1:$1,0))</f>
        <v>-</v>
      </c>
      <c r="AC61" s="36" t="str">
        <f t="array" ref="AC61">INDEX(Sheet1DATA!$1:$1048576,MATCH(SUMMARY!$A61,Sheet1DATA!$A:$A,0),MATCH(SUMMARY!AC$1,Sheet1DATA!$1:$1,0))</f>
        <v>-</v>
      </c>
      <c r="AD61" s="36" t="str">
        <f t="array" ref="AD61">INDEX(Sheet1DATA!$1:$1048576,MATCH(SUMMARY!$A61,Sheet1DATA!$A:$A,0),MATCH(SUMMARY!AD$1,Sheet1DATA!$1:$1,0))</f>
        <v>-</v>
      </c>
    </row>
    <row r="62" ht="14.25" hidden="1" customHeight="1">
      <c r="A62" s="114" t="s">
        <v>280</v>
      </c>
      <c r="B62" s="114" t="str">
        <f t="array" ref="B62">INDEX('2020 Candidates'!F:F,MATCH(SUMMARY!A62,'2020 Candidates'!G:G,0))</f>
        <v>Fianna Fail</v>
      </c>
      <c r="C62" s="114" t="str">
        <f t="array" ref="C62">INDEX('2020 Candidates'!A:A,MATCH(SUMMARY!A62,'2020 Candidates'!G:G,0))</f>
        <v>Dublin Rathdown (3 seats)</v>
      </c>
      <c r="D62" s="115">
        <f>VLOOKUP(B62,PartyScore!A:D,4,0)</f>
        <v>0.3502904352</v>
      </c>
      <c r="E62" s="16" t="b">
        <f t="shared" si="1"/>
        <v>0</v>
      </c>
      <c r="F62" s="36">
        <f t="shared" si="2"/>
        <v>0</v>
      </c>
      <c r="G62" s="36">
        <f t="shared" si="3"/>
        <v>0</v>
      </c>
      <c r="H62" s="36">
        <f t="shared" si="4"/>
        <v>0</v>
      </c>
      <c r="I62" s="116" t="str">
        <f t="shared" si="5"/>
        <v>-</v>
      </c>
      <c r="J62" s="36" t="str">
        <f t="array" ref="J62">INDEX(Sheet1DATA!$1:$1048576,MATCH(SUMMARY!$A62,Sheet1DATA!$A:$A,0),MATCH(SUMMARY!J$1,Sheet1DATA!$1:$1,0))</f>
        <v>-</v>
      </c>
      <c r="K62" s="36" t="str">
        <f t="array" ref="K62">INDEX(Sheet1DATA!$1:$1048576,MATCH(SUMMARY!$A62,Sheet1DATA!$A:$A,0),MATCH(SUMMARY!K$1,Sheet1DATA!$1:$1,0))</f>
        <v>-</v>
      </c>
      <c r="L62" s="36" t="str">
        <f t="array" ref="L62">INDEX(Sheet1DATA!$1:$1048576,MATCH(SUMMARY!$A62,Sheet1DATA!$A:$A,0),MATCH(SUMMARY!L$1,Sheet1DATA!$1:$1,0))</f>
        <v>-</v>
      </c>
      <c r="M62" s="36" t="str">
        <f t="array" ref="M62">INDEX(Sheet1DATA!$1:$1048576,MATCH(SUMMARY!$A62,Sheet1DATA!$A:$A,0),MATCH(SUMMARY!M$1,Sheet1DATA!$1:$1,0))</f>
        <v>-</v>
      </c>
      <c r="N62" s="36" t="str">
        <f t="array" ref="N62">INDEX(Sheet1DATA!$1:$1048576,MATCH(SUMMARY!$A62,Sheet1DATA!$A:$A,0),MATCH(SUMMARY!N$1,Sheet1DATA!$1:$1,0))</f>
        <v>-</v>
      </c>
      <c r="O62" s="36" t="str">
        <f t="array" ref="O62">INDEX(Sheet1DATA!$1:$1048576,MATCH(SUMMARY!$A62,Sheet1DATA!$A:$A,0),MATCH(SUMMARY!O$1,Sheet1DATA!$1:$1,0))</f>
        <v>-</v>
      </c>
      <c r="P62" s="36" t="str">
        <f t="array" ref="P62">INDEX(Sheet1DATA!$1:$1048576,MATCH(SUMMARY!$A62,Sheet1DATA!$A:$A,0),MATCH(SUMMARY!P$1,Sheet1DATA!$1:$1,0))</f>
        <v>-</v>
      </c>
      <c r="Q62" s="36" t="str">
        <f t="array" ref="Q62">INDEX(Sheet1DATA!$1:$1048576,MATCH(SUMMARY!$A62,Sheet1DATA!$A:$A,0),MATCH(SUMMARY!Q$1,Sheet1DATA!$1:$1,0))</f>
        <v>-</v>
      </c>
      <c r="R62" s="36" t="str">
        <f t="array" ref="R62">INDEX(Sheet1DATA!$1:$1048576,MATCH(SUMMARY!$A62,Sheet1DATA!$A:$A,0),MATCH(SUMMARY!R$1,Sheet1DATA!$1:$1,0))</f>
        <v>-</v>
      </c>
      <c r="S62" s="36" t="str">
        <f t="array" ref="S62">INDEX(Sheet1DATA!$1:$1048576,MATCH(SUMMARY!$A62,Sheet1DATA!$A:$A,0),MATCH(SUMMARY!S$1,Sheet1DATA!$1:$1,0))</f>
        <v>-</v>
      </c>
      <c r="T62" s="36" t="str">
        <f t="array" ref="T62">INDEX(Sheet1DATA!$1:$1048576,MATCH(SUMMARY!$A62,Sheet1DATA!$A:$A,0),MATCH(SUMMARY!T$1,Sheet1DATA!$1:$1,0))</f>
        <v>-</v>
      </c>
      <c r="U62" s="36" t="str">
        <f t="array" ref="U62">INDEX(Sheet1DATA!$1:$1048576,MATCH(SUMMARY!$A62,Sheet1DATA!$A:$A,0),MATCH(SUMMARY!U$1,Sheet1DATA!$1:$1,0))</f>
        <v>-</v>
      </c>
      <c r="V62" s="36" t="str">
        <f t="array" ref="V62">INDEX(Sheet1DATA!$1:$1048576,MATCH(SUMMARY!$A62,Sheet1DATA!$A:$A,0),MATCH(SUMMARY!V$1,Sheet1DATA!$1:$1,0))</f>
        <v>-</v>
      </c>
      <c r="W62" s="36" t="str">
        <f t="array" ref="W62">INDEX(Sheet1DATA!$1:$1048576,MATCH(SUMMARY!$A62,Sheet1DATA!$A:$A,0),MATCH(SUMMARY!W$1,Sheet1DATA!$1:$1,0))</f>
        <v>-</v>
      </c>
      <c r="X62" s="36" t="str">
        <f t="array" ref="X62">INDEX(Sheet1DATA!$1:$1048576,MATCH(SUMMARY!$A62,Sheet1DATA!$A:$A,0),MATCH(SUMMARY!X$1,Sheet1DATA!$1:$1,0))</f>
        <v>-</v>
      </c>
      <c r="Y62" s="36" t="str">
        <f t="array" ref="Y62">INDEX(Sheet1DATA!$1:$1048576,MATCH(SUMMARY!$A62,Sheet1DATA!$A:$A,0),MATCH(SUMMARY!Y$1,Sheet1DATA!$1:$1,0))</f>
        <v>-</v>
      </c>
      <c r="Z62" s="36" t="str">
        <f t="array" ref="Z62">INDEX(Sheet1DATA!$1:$1048576,MATCH(SUMMARY!$A62,Sheet1DATA!$A:$A,0),MATCH(SUMMARY!Z$1,Sheet1DATA!$1:$1,0))</f>
        <v>-</v>
      </c>
      <c r="AA62" s="36" t="str">
        <f t="array" ref="AA62">INDEX(Sheet1DATA!$1:$1048576,MATCH(SUMMARY!$A62,Sheet1DATA!$A:$A,0),MATCH(SUMMARY!AA$1,Sheet1DATA!$1:$1,0))</f>
        <v>-</v>
      </c>
      <c r="AB62" s="36" t="str">
        <f t="array" ref="AB62">INDEX(Sheet1DATA!$1:$1048576,MATCH(SUMMARY!$A62,Sheet1DATA!$A:$A,0),MATCH(SUMMARY!AB$1,Sheet1DATA!$1:$1,0))</f>
        <v>-</v>
      </c>
      <c r="AC62" s="36" t="str">
        <f t="array" ref="AC62">INDEX(Sheet1DATA!$1:$1048576,MATCH(SUMMARY!$A62,Sheet1DATA!$A:$A,0),MATCH(SUMMARY!AC$1,Sheet1DATA!$1:$1,0))</f>
        <v>-</v>
      </c>
      <c r="AD62" s="36" t="str">
        <f t="array" ref="AD62">INDEX(Sheet1DATA!$1:$1048576,MATCH(SUMMARY!$A62,Sheet1DATA!$A:$A,0),MATCH(SUMMARY!AD$1,Sheet1DATA!$1:$1,0))</f>
        <v>-</v>
      </c>
    </row>
    <row r="63" ht="14.25" hidden="1" customHeight="1">
      <c r="A63" s="114" t="s">
        <v>286</v>
      </c>
      <c r="B63" s="114" t="str">
        <f t="array" ref="B63">INDEX('2020 Candidates'!F:F,MATCH(SUMMARY!A63,'2020 Candidates'!G:G,0))</f>
        <v>Independent</v>
      </c>
      <c r="C63" s="114" t="str">
        <f t="array" ref="C63">INDEX('2020 Candidates'!A:A,MATCH(SUMMARY!A63,'2020 Candidates'!G:G,0))</f>
        <v>Sligo-Leitrim (4 seats)</v>
      </c>
      <c r="D63" s="115">
        <f>VLOOKUP(B63,PartyScore!A:D,4,0)</f>
        <v>0.2306361296</v>
      </c>
      <c r="E63" s="16" t="b">
        <f t="shared" si="1"/>
        <v>0</v>
      </c>
      <c r="F63" s="36">
        <f t="shared" si="2"/>
        <v>0</v>
      </c>
      <c r="G63" s="36">
        <f t="shared" si="3"/>
        <v>0</v>
      </c>
      <c r="H63" s="36">
        <f t="shared" si="4"/>
        <v>0</v>
      </c>
      <c r="I63" s="116" t="str">
        <f t="shared" si="5"/>
        <v>-</v>
      </c>
      <c r="J63" s="36" t="str">
        <f t="array" ref="J63">INDEX(Sheet1DATA!$1:$1048576,MATCH(SUMMARY!$A63,Sheet1DATA!$A:$A,0),MATCH(SUMMARY!J$1,Sheet1DATA!$1:$1,0))</f>
        <v>-</v>
      </c>
      <c r="K63" s="36" t="str">
        <f t="array" ref="K63">INDEX(Sheet1DATA!$1:$1048576,MATCH(SUMMARY!$A63,Sheet1DATA!$A:$A,0),MATCH(SUMMARY!K$1,Sheet1DATA!$1:$1,0))</f>
        <v>-</v>
      </c>
      <c r="L63" s="36" t="str">
        <f t="array" ref="L63">INDEX(Sheet1DATA!$1:$1048576,MATCH(SUMMARY!$A63,Sheet1DATA!$A:$A,0),MATCH(SUMMARY!L$1,Sheet1DATA!$1:$1,0))</f>
        <v>-</v>
      </c>
      <c r="M63" s="36" t="str">
        <f t="array" ref="M63">INDEX(Sheet1DATA!$1:$1048576,MATCH(SUMMARY!$A63,Sheet1DATA!$A:$A,0),MATCH(SUMMARY!M$1,Sheet1DATA!$1:$1,0))</f>
        <v>-</v>
      </c>
      <c r="N63" s="36" t="str">
        <f t="array" ref="N63">INDEX(Sheet1DATA!$1:$1048576,MATCH(SUMMARY!$A63,Sheet1DATA!$A:$A,0),MATCH(SUMMARY!N$1,Sheet1DATA!$1:$1,0))</f>
        <v>-</v>
      </c>
      <c r="O63" s="36" t="str">
        <f t="array" ref="O63">INDEX(Sheet1DATA!$1:$1048576,MATCH(SUMMARY!$A63,Sheet1DATA!$A:$A,0),MATCH(SUMMARY!O$1,Sheet1DATA!$1:$1,0))</f>
        <v>-</v>
      </c>
      <c r="P63" s="36" t="str">
        <f t="array" ref="P63">INDEX(Sheet1DATA!$1:$1048576,MATCH(SUMMARY!$A63,Sheet1DATA!$A:$A,0),MATCH(SUMMARY!P$1,Sheet1DATA!$1:$1,0))</f>
        <v>-</v>
      </c>
      <c r="Q63" s="36" t="str">
        <f t="array" ref="Q63">INDEX(Sheet1DATA!$1:$1048576,MATCH(SUMMARY!$A63,Sheet1DATA!$A:$A,0),MATCH(SUMMARY!Q$1,Sheet1DATA!$1:$1,0))</f>
        <v>-</v>
      </c>
      <c r="R63" s="36" t="str">
        <f t="array" ref="R63">INDEX(Sheet1DATA!$1:$1048576,MATCH(SUMMARY!$A63,Sheet1DATA!$A:$A,0),MATCH(SUMMARY!R$1,Sheet1DATA!$1:$1,0))</f>
        <v>-</v>
      </c>
      <c r="S63" s="36" t="str">
        <f t="array" ref="S63">INDEX(Sheet1DATA!$1:$1048576,MATCH(SUMMARY!$A63,Sheet1DATA!$A:$A,0),MATCH(SUMMARY!S$1,Sheet1DATA!$1:$1,0))</f>
        <v>-</v>
      </c>
      <c r="T63" s="36" t="str">
        <f t="array" ref="T63">INDEX(Sheet1DATA!$1:$1048576,MATCH(SUMMARY!$A63,Sheet1DATA!$A:$A,0),MATCH(SUMMARY!T$1,Sheet1DATA!$1:$1,0))</f>
        <v>-</v>
      </c>
      <c r="U63" s="36" t="str">
        <f t="array" ref="U63">INDEX(Sheet1DATA!$1:$1048576,MATCH(SUMMARY!$A63,Sheet1DATA!$A:$A,0),MATCH(SUMMARY!U$1,Sheet1DATA!$1:$1,0))</f>
        <v>-</v>
      </c>
      <c r="V63" s="36" t="str">
        <f t="array" ref="V63">INDEX(Sheet1DATA!$1:$1048576,MATCH(SUMMARY!$A63,Sheet1DATA!$A:$A,0),MATCH(SUMMARY!V$1,Sheet1DATA!$1:$1,0))</f>
        <v>-</v>
      </c>
      <c r="W63" s="36" t="str">
        <f t="array" ref="W63">INDEX(Sheet1DATA!$1:$1048576,MATCH(SUMMARY!$A63,Sheet1DATA!$A:$A,0),MATCH(SUMMARY!W$1,Sheet1DATA!$1:$1,0))</f>
        <v>-</v>
      </c>
      <c r="X63" s="36" t="str">
        <f t="array" ref="X63">INDEX(Sheet1DATA!$1:$1048576,MATCH(SUMMARY!$A63,Sheet1DATA!$A:$A,0),MATCH(SUMMARY!X$1,Sheet1DATA!$1:$1,0))</f>
        <v>-</v>
      </c>
      <c r="Y63" s="36" t="str">
        <f t="array" ref="Y63">INDEX(Sheet1DATA!$1:$1048576,MATCH(SUMMARY!$A63,Sheet1DATA!$A:$A,0),MATCH(SUMMARY!Y$1,Sheet1DATA!$1:$1,0))</f>
        <v>-</v>
      </c>
      <c r="Z63" s="36" t="str">
        <f t="array" ref="Z63">INDEX(Sheet1DATA!$1:$1048576,MATCH(SUMMARY!$A63,Sheet1DATA!$A:$A,0),MATCH(SUMMARY!Z$1,Sheet1DATA!$1:$1,0))</f>
        <v>-</v>
      </c>
      <c r="AA63" s="36" t="str">
        <f t="array" ref="AA63">INDEX(Sheet1DATA!$1:$1048576,MATCH(SUMMARY!$A63,Sheet1DATA!$A:$A,0),MATCH(SUMMARY!AA$1,Sheet1DATA!$1:$1,0))</f>
        <v>-</v>
      </c>
      <c r="AB63" s="36" t="str">
        <f t="array" ref="AB63">INDEX(Sheet1DATA!$1:$1048576,MATCH(SUMMARY!$A63,Sheet1DATA!$A:$A,0),MATCH(SUMMARY!AB$1,Sheet1DATA!$1:$1,0))</f>
        <v>-</v>
      </c>
      <c r="AC63" s="36" t="str">
        <f t="array" ref="AC63">INDEX(Sheet1DATA!$1:$1048576,MATCH(SUMMARY!$A63,Sheet1DATA!$A:$A,0),MATCH(SUMMARY!AC$1,Sheet1DATA!$1:$1,0))</f>
        <v>-</v>
      </c>
      <c r="AD63" s="36" t="str">
        <f t="array" ref="AD63">INDEX(Sheet1DATA!$1:$1048576,MATCH(SUMMARY!$A63,Sheet1DATA!$A:$A,0),MATCH(SUMMARY!AD$1,Sheet1DATA!$1:$1,0))</f>
        <v>-</v>
      </c>
    </row>
    <row r="64" ht="14.25" hidden="1" customHeight="1">
      <c r="A64" s="114" t="s">
        <v>283</v>
      </c>
      <c r="B64" s="114" t="str">
        <f t="array" ref="B64">INDEX('2020 Candidates'!F:F,MATCH(SUMMARY!A64,'2020 Candidates'!G:G,0))</f>
        <v>Fine Gael</v>
      </c>
      <c r="C64" s="114" t="str">
        <f t="array" ref="C64">INDEX('2020 Candidates'!A:A,MATCH(SUMMARY!A64,'2020 Candidates'!G:G,0))</f>
        <v>Clare (4 seats)</v>
      </c>
      <c r="D64" s="115">
        <f>VLOOKUP(B64,PartyScore!A:D,4,0)</f>
        <v>0.01425972402</v>
      </c>
      <c r="E64" s="16" t="b">
        <f t="shared" si="1"/>
        <v>0</v>
      </c>
      <c r="F64" s="36">
        <f t="shared" si="2"/>
        <v>0</v>
      </c>
      <c r="G64" s="36">
        <f t="shared" si="3"/>
        <v>0</v>
      </c>
      <c r="H64" s="36">
        <f t="shared" si="4"/>
        <v>0</v>
      </c>
      <c r="I64" s="116" t="str">
        <f t="shared" si="5"/>
        <v>-</v>
      </c>
      <c r="J64" s="36" t="str">
        <f t="array" ref="J64">INDEX(Sheet1DATA!$1:$1048576,MATCH(SUMMARY!$A64,Sheet1DATA!$A:$A,0),MATCH(SUMMARY!J$1,Sheet1DATA!$1:$1,0))</f>
        <v>-</v>
      </c>
      <c r="K64" s="36" t="str">
        <f t="array" ref="K64">INDEX(Sheet1DATA!$1:$1048576,MATCH(SUMMARY!$A64,Sheet1DATA!$A:$A,0),MATCH(SUMMARY!K$1,Sheet1DATA!$1:$1,0))</f>
        <v>-</v>
      </c>
      <c r="L64" s="36" t="str">
        <f t="array" ref="L64">INDEX(Sheet1DATA!$1:$1048576,MATCH(SUMMARY!$A64,Sheet1DATA!$A:$A,0),MATCH(SUMMARY!L$1,Sheet1DATA!$1:$1,0))</f>
        <v>-</v>
      </c>
      <c r="M64" s="36" t="str">
        <f t="array" ref="M64">INDEX(Sheet1DATA!$1:$1048576,MATCH(SUMMARY!$A64,Sheet1DATA!$A:$A,0),MATCH(SUMMARY!M$1,Sheet1DATA!$1:$1,0))</f>
        <v>-</v>
      </c>
      <c r="N64" s="36" t="str">
        <f t="array" ref="N64">INDEX(Sheet1DATA!$1:$1048576,MATCH(SUMMARY!$A64,Sheet1DATA!$A:$A,0),MATCH(SUMMARY!N$1,Sheet1DATA!$1:$1,0))</f>
        <v>-</v>
      </c>
      <c r="O64" s="36" t="str">
        <f t="array" ref="O64">INDEX(Sheet1DATA!$1:$1048576,MATCH(SUMMARY!$A64,Sheet1DATA!$A:$A,0),MATCH(SUMMARY!O$1,Sheet1DATA!$1:$1,0))</f>
        <v>-</v>
      </c>
      <c r="P64" s="36" t="str">
        <f t="array" ref="P64">INDEX(Sheet1DATA!$1:$1048576,MATCH(SUMMARY!$A64,Sheet1DATA!$A:$A,0),MATCH(SUMMARY!P$1,Sheet1DATA!$1:$1,0))</f>
        <v>-</v>
      </c>
      <c r="Q64" s="36" t="str">
        <f t="array" ref="Q64">INDEX(Sheet1DATA!$1:$1048576,MATCH(SUMMARY!$A64,Sheet1DATA!$A:$A,0),MATCH(SUMMARY!Q$1,Sheet1DATA!$1:$1,0))</f>
        <v>-</v>
      </c>
      <c r="R64" s="36" t="str">
        <f t="array" ref="R64">INDEX(Sheet1DATA!$1:$1048576,MATCH(SUMMARY!$A64,Sheet1DATA!$A:$A,0),MATCH(SUMMARY!R$1,Sheet1DATA!$1:$1,0))</f>
        <v>-</v>
      </c>
      <c r="S64" s="36" t="str">
        <f t="array" ref="S64">INDEX(Sheet1DATA!$1:$1048576,MATCH(SUMMARY!$A64,Sheet1DATA!$A:$A,0),MATCH(SUMMARY!S$1,Sheet1DATA!$1:$1,0))</f>
        <v>-</v>
      </c>
      <c r="T64" s="36" t="str">
        <f t="array" ref="T64">INDEX(Sheet1DATA!$1:$1048576,MATCH(SUMMARY!$A64,Sheet1DATA!$A:$A,0),MATCH(SUMMARY!T$1,Sheet1DATA!$1:$1,0))</f>
        <v>-</v>
      </c>
      <c r="U64" s="36" t="str">
        <f t="array" ref="U64">INDEX(Sheet1DATA!$1:$1048576,MATCH(SUMMARY!$A64,Sheet1DATA!$A:$A,0),MATCH(SUMMARY!U$1,Sheet1DATA!$1:$1,0))</f>
        <v>-</v>
      </c>
      <c r="V64" s="36" t="str">
        <f t="array" ref="V64">INDEX(Sheet1DATA!$1:$1048576,MATCH(SUMMARY!$A64,Sheet1DATA!$A:$A,0),MATCH(SUMMARY!V$1,Sheet1DATA!$1:$1,0))</f>
        <v>-</v>
      </c>
      <c r="W64" s="36" t="str">
        <f t="array" ref="W64">INDEX(Sheet1DATA!$1:$1048576,MATCH(SUMMARY!$A64,Sheet1DATA!$A:$A,0),MATCH(SUMMARY!W$1,Sheet1DATA!$1:$1,0))</f>
        <v>-</v>
      </c>
      <c r="X64" s="36" t="str">
        <f t="array" ref="X64">INDEX(Sheet1DATA!$1:$1048576,MATCH(SUMMARY!$A64,Sheet1DATA!$A:$A,0),MATCH(SUMMARY!X$1,Sheet1DATA!$1:$1,0))</f>
        <v>-</v>
      </c>
      <c r="Y64" s="36" t="str">
        <f t="array" ref="Y64">INDEX(Sheet1DATA!$1:$1048576,MATCH(SUMMARY!$A64,Sheet1DATA!$A:$A,0),MATCH(SUMMARY!Y$1,Sheet1DATA!$1:$1,0))</f>
        <v>-</v>
      </c>
      <c r="Z64" s="36" t="str">
        <f t="array" ref="Z64">INDEX(Sheet1DATA!$1:$1048576,MATCH(SUMMARY!$A64,Sheet1DATA!$A:$A,0),MATCH(SUMMARY!Z$1,Sheet1DATA!$1:$1,0))</f>
        <v>-</v>
      </c>
      <c r="AA64" s="36" t="str">
        <f t="array" ref="AA64">INDEX(Sheet1DATA!$1:$1048576,MATCH(SUMMARY!$A64,Sheet1DATA!$A:$A,0),MATCH(SUMMARY!AA$1,Sheet1DATA!$1:$1,0))</f>
        <v>-</v>
      </c>
      <c r="AB64" s="36" t="str">
        <f t="array" ref="AB64">INDEX(Sheet1DATA!$1:$1048576,MATCH(SUMMARY!$A64,Sheet1DATA!$A:$A,0),MATCH(SUMMARY!AB$1,Sheet1DATA!$1:$1,0))</f>
        <v>-</v>
      </c>
      <c r="AC64" s="36" t="str">
        <f t="array" ref="AC64">INDEX(Sheet1DATA!$1:$1048576,MATCH(SUMMARY!$A64,Sheet1DATA!$A:$A,0),MATCH(SUMMARY!AC$1,Sheet1DATA!$1:$1,0))</f>
        <v>-</v>
      </c>
      <c r="AD64" s="36" t="str">
        <f t="array" ref="AD64">INDEX(Sheet1DATA!$1:$1048576,MATCH(SUMMARY!$A64,Sheet1DATA!$A:$A,0),MATCH(SUMMARY!AD$1,Sheet1DATA!$1:$1,0))</f>
        <v>-</v>
      </c>
    </row>
    <row r="65" ht="14.25" hidden="1" customHeight="1">
      <c r="A65" s="114" t="s">
        <v>309</v>
      </c>
      <c r="B65" s="114" t="str">
        <f t="array" ref="B65">INDEX('2020 Candidates'!F:F,MATCH(SUMMARY!A65,'2020 Candidates'!G:G,0))</f>
        <v>Sinn Fein</v>
      </c>
      <c r="C65" s="114" t="str">
        <f t="array" ref="C65">INDEX('2020 Candidates'!A:A,MATCH(SUMMARY!A65,'2020 Candidates'!G:G,0))</f>
        <v>Mayo (4 seats)</v>
      </c>
      <c r="D65" s="115">
        <f>VLOOKUP(B65,PartyScore!A:D,4,0)</f>
        <v>0.3109221466</v>
      </c>
      <c r="E65" s="16" t="b">
        <f t="shared" si="1"/>
        <v>0</v>
      </c>
      <c r="F65" s="36">
        <f t="shared" si="2"/>
        <v>0</v>
      </c>
      <c r="G65" s="36">
        <f t="shared" si="3"/>
        <v>0</v>
      </c>
      <c r="H65" s="36">
        <f t="shared" si="4"/>
        <v>0</v>
      </c>
      <c r="I65" s="116" t="str">
        <f t="shared" si="5"/>
        <v>-</v>
      </c>
      <c r="J65" s="36" t="str">
        <f t="array" ref="J65">INDEX(Sheet1DATA!$1:$1048576,MATCH(SUMMARY!$A65,Sheet1DATA!$A:$A,0),MATCH(SUMMARY!J$1,Sheet1DATA!$1:$1,0))</f>
        <v>-</v>
      </c>
      <c r="K65" s="36" t="str">
        <f t="array" ref="K65">INDEX(Sheet1DATA!$1:$1048576,MATCH(SUMMARY!$A65,Sheet1DATA!$A:$A,0),MATCH(SUMMARY!K$1,Sheet1DATA!$1:$1,0))</f>
        <v>-</v>
      </c>
      <c r="L65" s="36" t="str">
        <f t="array" ref="L65">INDEX(Sheet1DATA!$1:$1048576,MATCH(SUMMARY!$A65,Sheet1DATA!$A:$A,0),MATCH(SUMMARY!L$1,Sheet1DATA!$1:$1,0))</f>
        <v>-</v>
      </c>
      <c r="M65" s="36" t="str">
        <f t="array" ref="M65">INDEX(Sheet1DATA!$1:$1048576,MATCH(SUMMARY!$A65,Sheet1DATA!$A:$A,0),MATCH(SUMMARY!M$1,Sheet1DATA!$1:$1,0))</f>
        <v>-</v>
      </c>
      <c r="N65" s="36" t="str">
        <f t="array" ref="N65">INDEX(Sheet1DATA!$1:$1048576,MATCH(SUMMARY!$A65,Sheet1DATA!$A:$A,0),MATCH(SUMMARY!N$1,Sheet1DATA!$1:$1,0))</f>
        <v>-</v>
      </c>
      <c r="O65" s="36" t="str">
        <f t="array" ref="O65">INDEX(Sheet1DATA!$1:$1048576,MATCH(SUMMARY!$A65,Sheet1DATA!$A:$A,0),MATCH(SUMMARY!O$1,Sheet1DATA!$1:$1,0))</f>
        <v>-</v>
      </c>
      <c r="P65" s="36" t="str">
        <f t="array" ref="P65">INDEX(Sheet1DATA!$1:$1048576,MATCH(SUMMARY!$A65,Sheet1DATA!$A:$A,0),MATCH(SUMMARY!P$1,Sheet1DATA!$1:$1,0))</f>
        <v>-</v>
      </c>
      <c r="Q65" s="36" t="str">
        <f t="array" ref="Q65">INDEX(Sheet1DATA!$1:$1048576,MATCH(SUMMARY!$A65,Sheet1DATA!$A:$A,0),MATCH(SUMMARY!Q$1,Sheet1DATA!$1:$1,0))</f>
        <v>-</v>
      </c>
      <c r="R65" s="36" t="str">
        <f t="array" ref="R65">INDEX(Sheet1DATA!$1:$1048576,MATCH(SUMMARY!$A65,Sheet1DATA!$A:$A,0),MATCH(SUMMARY!R$1,Sheet1DATA!$1:$1,0))</f>
        <v>-</v>
      </c>
      <c r="S65" s="36" t="str">
        <f t="array" ref="S65">INDEX(Sheet1DATA!$1:$1048576,MATCH(SUMMARY!$A65,Sheet1DATA!$A:$A,0),MATCH(SUMMARY!S$1,Sheet1DATA!$1:$1,0))</f>
        <v>-</v>
      </c>
      <c r="T65" s="36" t="str">
        <f t="array" ref="T65">INDEX(Sheet1DATA!$1:$1048576,MATCH(SUMMARY!$A65,Sheet1DATA!$A:$A,0),MATCH(SUMMARY!T$1,Sheet1DATA!$1:$1,0))</f>
        <v>-</v>
      </c>
      <c r="U65" s="36" t="str">
        <f t="array" ref="U65">INDEX(Sheet1DATA!$1:$1048576,MATCH(SUMMARY!$A65,Sheet1DATA!$A:$A,0),MATCH(SUMMARY!U$1,Sheet1DATA!$1:$1,0))</f>
        <v>-</v>
      </c>
      <c r="V65" s="36" t="str">
        <f t="array" ref="V65">INDEX(Sheet1DATA!$1:$1048576,MATCH(SUMMARY!$A65,Sheet1DATA!$A:$A,0),MATCH(SUMMARY!V$1,Sheet1DATA!$1:$1,0))</f>
        <v>-</v>
      </c>
      <c r="W65" s="36" t="str">
        <f t="array" ref="W65">INDEX(Sheet1DATA!$1:$1048576,MATCH(SUMMARY!$A65,Sheet1DATA!$A:$A,0),MATCH(SUMMARY!W$1,Sheet1DATA!$1:$1,0))</f>
        <v>-</v>
      </c>
      <c r="X65" s="36" t="str">
        <f t="array" ref="X65">INDEX(Sheet1DATA!$1:$1048576,MATCH(SUMMARY!$A65,Sheet1DATA!$A:$A,0),MATCH(SUMMARY!X$1,Sheet1DATA!$1:$1,0))</f>
        <v>-</v>
      </c>
      <c r="Y65" s="36" t="str">
        <f t="array" ref="Y65">INDEX(Sheet1DATA!$1:$1048576,MATCH(SUMMARY!$A65,Sheet1DATA!$A:$A,0),MATCH(SUMMARY!Y$1,Sheet1DATA!$1:$1,0))</f>
        <v>-</v>
      </c>
      <c r="Z65" s="36" t="str">
        <f t="array" ref="Z65">INDEX(Sheet1DATA!$1:$1048576,MATCH(SUMMARY!$A65,Sheet1DATA!$A:$A,0),MATCH(SUMMARY!Z$1,Sheet1DATA!$1:$1,0))</f>
        <v>-</v>
      </c>
      <c r="AA65" s="36" t="str">
        <f t="array" ref="AA65">INDEX(Sheet1DATA!$1:$1048576,MATCH(SUMMARY!$A65,Sheet1DATA!$A:$A,0),MATCH(SUMMARY!AA$1,Sheet1DATA!$1:$1,0))</f>
        <v>-</v>
      </c>
      <c r="AB65" s="36" t="str">
        <f t="array" ref="AB65">INDEX(Sheet1DATA!$1:$1048576,MATCH(SUMMARY!$A65,Sheet1DATA!$A:$A,0),MATCH(SUMMARY!AB$1,Sheet1DATA!$1:$1,0))</f>
        <v>-</v>
      </c>
      <c r="AC65" s="36" t="str">
        <f t="array" ref="AC65">INDEX(Sheet1DATA!$1:$1048576,MATCH(SUMMARY!$A65,Sheet1DATA!$A:$A,0),MATCH(SUMMARY!AC$1,Sheet1DATA!$1:$1,0))</f>
        <v>-</v>
      </c>
      <c r="AD65" s="36" t="str">
        <f t="array" ref="AD65">INDEX(Sheet1DATA!$1:$1048576,MATCH(SUMMARY!$A65,Sheet1DATA!$A:$A,0),MATCH(SUMMARY!AD$1,Sheet1DATA!$1:$1,0))</f>
        <v>-</v>
      </c>
    </row>
    <row r="66" ht="14.25" customHeight="1">
      <c r="A66" s="114" t="s">
        <v>890</v>
      </c>
      <c r="B66" s="114" t="str">
        <f t="array" ref="B66">INDEX('2020 Candidates'!F:F,MATCH(SUMMARY!A66,'2020 Candidates'!G:G,0))</f>
        <v>Fine Gael</v>
      </c>
      <c r="C66" s="114" t="str">
        <f t="array" ref="C66">INDEX('2020 Candidates'!A:A,MATCH(SUMMARY!A66,'2020 Candidates'!G:G,0))</f>
        <v>Laois-Offaly (5 seats)</v>
      </c>
      <c r="D66" s="115">
        <f>VLOOKUP(B66,PartyScore!A:D,4,0)</f>
        <v>0.01425972402</v>
      </c>
      <c r="E66" s="16" t="b">
        <f t="shared" si="1"/>
        <v>1</v>
      </c>
      <c r="F66" s="36">
        <f t="shared" si="2"/>
        <v>0</v>
      </c>
      <c r="G66" s="36">
        <f t="shared" si="3"/>
        <v>18</v>
      </c>
      <c r="H66" s="36">
        <f t="shared" si="4"/>
        <v>2</v>
      </c>
      <c r="I66" s="116">
        <f t="shared" si="5"/>
        <v>0</v>
      </c>
      <c r="J66" s="36" t="str">
        <f t="array" ref="J66">INDEX(Sheet1DATA!$1:$1048576,MATCH(SUMMARY!$A66,Sheet1DATA!$A:$A,0),MATCH(SUMMARY!J$1,Sheet1DATA!$1:$1,0))</f>
        <v>×</v>
      </c>
      <c r="K66" s="36" t="str">
        <f t="array" ref="K66">INDEX(Sheet1DATA!$1:$1048576,MATCH(SUMMARY!$A66,Sheet1DATA!$A:$A,0),MATCH(SUMMARY!K$1,Sheet1DATA!$1:$1,0))</f>
        <v>×</v>
      </c>
      <c r="L66" s="36" t="str">
        <f t="array" ref="L66">INDEX(Sheet1DATA!$1:$1048576,MATCH(SUMMARY!$A66,Sheet1DATA!$A:$A,0),MATCH(SUMMARY!L$1,Sheet1DATA!$1:$1,0))</f>
        <v>×</v>
      </c>
      <c r="M66" s="36" t="str">
        <f t="array" ref="M66">INDEX(Sheet1DATA!$1:$1048576,MATCH(SUMMARY!$A66,Sheet1DATA!$A:$A,0),MATCH(SUMMARY!M$1,Sheet1DATA!$1:$1,0))</f>
        <v>×</v>
      </c>
      <c r="N66" s="36" t="str">
        <f t="array" ref="N66">INDEX(Sheet1DATA!$1:$1048576,MATCH(SUMMARY!$A66,Sheet1DATA!$A:$A,0),MATCH(SUMMARY!N$1,Sheet1DATA!$1:$1,0))</f>
        <v>×</v>
      </c>
      <c r="O66" s="36" t="str">
        <f t="array" ref="O66">INDEX(Sheet1DATA!$1:$1048576,MATCH(SUMMARY!$A66,Sheet1DATA!$A:$A,0),MATCH(SUMMARY!O$1,Sheet1DATA!$1:$1,0))</f>
        <v>Ø</v>
      </c>
      <c r="P66" s="36" t="str">
        <f t="array" ref="P66">INDEX(Sheet1DATA!$1:$1048576,MATCH(SUMMARY!$A66,Sheet1DATA!$A:$A,0),MATCH(SUMMARY!P$1,Sheet1DATA!$1:$1,0))</f>
        <v>Ø</v>
      </c>
      <c r="Q66" s="36" t="str">
        <f t="array" ref="Q66">INDEX(Sheet1DATA!$1:$1048576,MATCH(SUMMARY!$A66,Sheet1DATA!$A:$A,0),MATCH(SUMMARY!Q$1,Sheet1DATA!$1:$1,0))</f>
        <v>×</v>
      </c>
      <c r="R66" s="36" t="str">
        <f t="array" ref="R66">INDEX(Sheet1DATA!$1:$1048576,MATCH(SUMMARY!$A66,Sheet1DATA!$A:$A,0),MATCH(SUMMARY!R$1,Sheet1DATA!$1:$1,0))</f>
        <v>×</v>
      </c>
      <c r="S66" s="36" t="str">
        <f t="array" ref="S66">INDEX(Sheet1DATA!$1:$1048576,MATCH(SUMMARY!$A66,Sheet1DATA!$A:$A,0),MATCH(SUMMARY!S$1,Sheet1DATA!$1:$1,0))</f>
        <v>×</v>
      </c>
      <c r="T66" s="36" t="str">
        <f t="array" ref="T66">INDEX(Sheet1DATA!$1:$1048576,MATCH(SUMMARY!$A66,Sheet1DATA!$A:$A,0),MATCH(SUMMARY!T$1,Sheet1DATA!$1:$1,0))</f>
        <v>×</v>
      </c>
      <c r="U66" s="36" t="str">
        <f t="array" ref="U66">INDEX(Sheet1DATA!$1:$1048576,MATCH(SUMMARY!$A66,Sheet1DATA!$A:$A,0),MATCH(SUMMARY!U$1,Sheet1DATA!$1:$1,0))</f>
        <v>×</v>
      </c>
      <c r="V66" s="36" t="str">
        <f t="array" ref="V66">INDEX(Sheet1DATA!$1:$1048576,MATCH(SUMMARY!$A66,Sheet1DATA!$A:$A,0),MATCH(SUMMARY!V$1,Sheet1DATA!$1:$1,0))</f>
        <v>×</v>
      </c>
      <c r="W66" s="36" t="str">
        <f t="array" ref="W66">INDEX(Sheet1DATA!$1:$1048576,MATCH(SUMMARY!$A66,Sheet1DATA!$A:$A,0),MATCH(SUMMARY!W$1,Sheet1DATA!$1:$1,0))</f>
        <v>×</v>
      </c>
      <c r="X66" s="36" t="str">
        <f t="array" ref="X66">INDEX(Sheet1DATA!$1:$1048576,MATCH(SUMMARY!$A66,Sheet1DATA!$A:$A,0),MATCH(SUMMARY!X$1,Sheet1DATA!$1:$1,0))</f>
        <v>×</v>
      </c>
      <c r="Y66" s="36" t="str">
        <f t="array" ref="Y66">INDEX(Sheet1DATA!$1:$1048576,MATCH(SUMMARY!$A66,Sheet1DATA!$A:$A,0),MATCH(SUMMARY!Y$1,Sheet1DATA!$1:$1,0))</f>
        <v>×</v>
      </c>
      <c r="Z66" s="36" t="str">
        <f t="array" ref="Z66">INDEX(Sheet1DATA!$1:$1048576,MATCH(SUMMARY!$A66,Sheet1DATA!$A:$A,0),MATCH(SUMMARY!Z$1,Sheet1DATA!$1:$1,0))</f>
        <v>×</v>
      </c>
      <c r="AA66" s="36" t="str">
        <f t="array" ref="AA66">INDEX(Sheet1DATA!$1:$1048576,MATCH(SUMMARY!$A66,Sheet1DATA!$A:$A,0),MATCH(SUMMARY!AA$1,Sheet1DATA!$1:$1,0))</f>
        <v>×</v>
      </c>
      <c r="AB66" s="36" t="str">
        <f t="array" ref="AB66">INDEX(Sheet1DATA!$1:$1048576,MATCH(SUMMARY!$A66,Sheet1DATA!$A:$A,0),MATCH(SUMMARY!AB$1,Sheet1DATA!$1:$1,0))</f>
        <v>×</v>
      </c>
      <c r="AC66" s="36" t="str">
        <f t="array" ref="AC66">INDEX(Sheet1DATA!$1:$1048576,MATCH(SUMMARY!$A66,Sheet1DATA!$A:$A,0),MATCH(SUMMARY!AC$1,Sheet1DATA!$1:$1,0))</f>
        <v>×</v>
      </c>
      <c r="AD66" s="36" t="str">
        <f t="array" ref="AD66">INDEX(Sheet1DATA!$1:$1048576,MATCH(SUMMARY!$A66,Sheet1DATA!$A:$A,0),MATCH(SUMMARY!AD$1,Sheet1DATA!$1:$1,0))</f>
        <v>-</v>
      </c>
    </row>
    <row r="67" ht="14.25" hidden="1" customHeight="1">
      <c r="A67" s="114" t="s">
        <v>315</v>
      </c>
      <c r="B67" s="114" t="str">
        <f t="array" ref="B67">INDEX('2020 Candidates'!F:F,MATCH(SUMMARY!A67,'2020 Candidates'!G:G,0))</f>
        <v>Labour Party</v>
      </c>
      <c r="C67" s="114" t="str">
        <f t="array" ref="C67">INDEX('2020 Candidates'!A:A,MATCH(SUMMARY!A67,'2020 Candidates'!G:G,0))</f>
        <v>Sligo-Leitrim (4 seats)</v>
      </c>
      <c r="D67" s="115">
        <f>VLOOKUP(B67,PartyScore!A:D,4,0)</f>
        <v>0.0993987494</v>
      </c>
      <c r="E67" s="16" t="b">
        <f t="shared" si="1"/>
        <v>0</v>
      </c>
      <c r="F67" s="36">
        <f t="shared" si="2"/>
        <v>0</v>
      </c>
      <c r="G67" s="36">
        <f t="shared" si="3"/>
        <v>0</v>
      </c>
      <c r="H67" s="36">
        <f t="shared" si="4"/>
        <v>0</v>
      </c>
      <c r="I67" s="116" t="str">
        <f t="shared" si="5"/>
        <v>-</v>
      </c>
      <c r="J67" s="36" t="str">
        <f t="array" ref="J67">INDEX(Sheet1DATA!$1:$1048576,MATCH(SUMMARY!$A67,Sheet1DATA!$A:$A,0),MATCH(SUMMARY!J$1,Sheet1DATA!$1:$1,0))</f>
        <v>-</v>
      </c>
      <c r="K67" s="36" t="str">
        <f t="array" ref="K67">INDEX(Sheet1DATA!$1:$1048576,MATCH(SUMMARY!$A67,Sheet1DATA!$A:$A,0),MATCH(SUMMARY!K$1,Sheet1DATA!$1:$1,0))</f>
        <v>-</v>
      </c>
      <c r="L67" s="36" t="str">
        <f t="array" ref="L67">INDEX(Sheet1DATA!$1:$1048576,MATCH(SUMMARY!$A67,Sheet1DATA!$A:$A,0),MATCH(SUMMARY!L$1,Sheet1DATA!$1:$1,0))</f>
        <v>-</v>
      </c>
      <c r="M67" s="36" t="str">
        <f t="array" ref="M67">INDEX(Sheet1DATA!$1:$1048576,MATCH(SUMMARY!$A67,Sheet1DATA!$A:$A,0),MATCH(SUMMARY!M$1,Sheet1DATA!$1:$1,0))</f>
        <v>-</v>
      </c>
      <c r="N67" s="36" t="str">
        <f t="array" ref="N67">INDEX(Sheet1DATA!$1:$1048576,MATCH(SUMMARY!$A67,Sheet1DATA!$A:$A,0),MATCH(SUMMARY!N$1,Sheet1DATA!$1:$1,0))</f>
        <v>-</v>
      </c>
      <c r="O67" s="36" t="str">
        <f t="array" ref="O67">INDEX(Sheet1DATA!$1:$1048576,MATCH(SUMMARY!$A67,Sheet1DATA!$A:$A,0),MATCH(SUMMARY!O$1,Sheet1DATA!$1:$1,0))</f>
        <v>-</v>
      </c>
      <c r="P67" s="36" t="str">
        <f t="array" ref="P67">INDEX(Sheet1DATA!$1:$1048576,MATCH(SUMMARY!$A67,Sheet1DATA!$A:$A,0),MATCH(SUMMARY!P$1,Sheet1DATA!$1:$1,0))</f>
        <v>-</v>
      </c>
      <c r="Q67" s="36" t="str">
        <f t="array" ref="Q67">INDEX(Sheet1DATA!$1:$1048576,MATCH(SUMMARY!$A67,Sheet1DATA!$A:$A,0),MATCH(SUMMARY!Q$1,Sheet1DATA!$1:$1,0))</f>
        <v>-</v>
      </c>
      <c r="R67" s="36" t="str">
        <f t="array" ref="R67">INDEX(Sheet1DATA!$1:$1048576,MATCH(SUMMARY!$A67,Sheet1DATA!$A:$A,0),MATCH(SUMMARY!R$1,Sheet1DATA!$1:$1,0))</f>
        <v>-</v>
      </c>
      <c r="S67" s="36" t="str">
        <f t="array" ref="S67">INDEX(Sheet1DATA!$1:$1048576,MATCH(SUMMARY!$A67,Sheet1DATA!$A:$A,0),MATCH(SUMMARY!S$1,Sheet1DATA!$1:$1,0))</f>
        <v>-</v>
      </c>
      <c r="T67" s="36" t="str">
        <f t="array" ref="T67">INDEX(Sheet1DATA!$1:$1048576,MATCH(SUMMARY!$A67,Sheet1DATA!$A:$A,0),MATCH(SUMMARY!T$1,Sheet1DATA!$1:$1,0))</f>
        <v>-</v>
      </c>
      <c r="U67" s="36" t="str">
        <f t="array" ref="U67">INDEX(Sheet1DATA!$1:$1048576,MATCH(SUMMARY!$A67,Sheet1DATA!$A:$A,0),MATCH(SUMMARY!U$1,Sheet1DATA!$1:$1,0))</f>
        <v>-</v>
      </c>
      <c r="V67" s="36" t="str">
        <f t="array" ref="V67">INDEX(Sheet1DATA!$1:$1048576,MATCH(SUMMARY!$A67,Sheet1DATA!$A:$A,0),MATCH(SUMMARY!V$1,Sheet1DATA!$1:$1,0))</f>
        <v>-</v>
      </c>
      <c r="W67" s="36" t="str">
        <f t="array" ref="W67">INDEX(Sheet1DATA!$1:$1048576,MATCH(SUMMARY!$A67,Sheet1DATA!$A:$A,0),MATCH(SUMMARY!W$1,Sheet1DATA!$1:$1,0))</f>
        <v>-</v>
      </c>
      <c r="X67" s="36" t="str">
        <f t="array" ref="X67">INDEX(Sheet1DATA!$1:$1048576,MATCH(SUMMARY!$A67,Sheet1DATA!$A:$A,0),MATCH(SUMMARY!X$1,Sheet1DATA!$1:$1,0))</f>
        <v>-</v>
      </c>
      <c r="Y67" s="36" t="str">
        <f t="array" ref="Y67">INDEX(Sheet1DATA!$1:$1048576,MATCH(SUMMARY!$A67,Sheet1DATA!$A:$A,0),MATCH(SUMMARY!Y$1,Sheet1DATA!$1:$1,0))</f>
        <v>-</v>
      </c>
      <c r="Z67" s="36" t="str">
        <f t="array" ref="Z67">INDEX(Sheet1DATA!$1:$1048576,MATCH(SUMMARY!$A67,Sheet1DATA!$A:$A,0),MATCH(SUMMARY!Z$1,Sheet1DATA!$1:$1,0))</f>
        <v>-</v>
      </c>
      <c r="AA67" s="36" t="str">
        <f t="array" ref="AA67">INDEX(Sheet1DATA!$1:$1048576,MATCH(SUMMARY!$A67,Sheet1DATA!$A:$A,0),MATCH(SUMMARY!AA$1,Sheet1DATA!$1:$1,0))</f>
        <v>-</v>
      </c>
      <c r="AB67" s="36" t="str">
        <f t="array" ref="AB67">INDEX(Sheet1DATA!$1:$1048576,MATCH(SUMMARY!$A67,Sheet1DATA!$A:$A,0),MATCH(SUMMARY!AB$1,Sheet1DATA!$1:$1,0))</f>
        <v>-</v>
      </c>
      <c r="AC67" s="36" t="str">
        <f t="array" ref="AC67">INDEX(Sheet1DATA!$1:$1048576,MATCH(SUMMARY!$A67,Sheet1DATA!$A:$A,0),MATCH(SUMMARY!AC$1,Sheet1DATA!$1:$1,0))</f>
        <v>-</v>
      </c>
      <c r="AD67" s="36" t="str">
        <f t="array" ref="AD67">INDEX(Sheet1DATA!$1:$1048576,MATCH(SUMMARY!$A67,Sheet1DATA!$A:$A,0),MATCH(SUMMARY!AD$1,Sheet1DATA!$1:$1,0))</f>
        <v>-</v>
      </c>
    </row>
    <row r="68" ht="14.25" customHeight="1">
      <c r="A68" s="114" t="s">
        <v>409</v>
      </c>
      <c r="B68" s="114" t="str">
        <f t="array" ref="B68">INDEX('2020 Candidates'!F:F,MATCH(SUMMARY!A68,'2020 Candidates'!G:G,0))</f>
        <v>Labour Party</v>
      </c>
      <c r="C68" s="114" t="str">
        <f t="array" ref="C68">INDEX('2020 Candidates'!A:A,MATCH(SUMMARY!A68,'2020 Candidates'!G:G,0))</f>
        <v>Dublin Central (4 seats)</v>
      </c>
      <c r="D68" s="115">
        <f>VLOOKUP(B68,PartyScore!A:D,4,0)</f>
        <v>0.0993987494</v>
      </c>
      <c r="E68" s="16" t="b">
        <f t="shared" si="1"/>
        <v>1</v>
      </c>
      <c r="F68" s="36">
        <f t="shared" si="2"/>
        <v>1</v>
      </c>
      <c r="G68" s="36">
        <f t="shared" si="3"/>
        <v>5</v>
      </c>
      <c r="H68" s="36">
        <f t="shared" si="4"/>
        <v>8</v>
      </c>
      <c r="I68" s="116">
        <f t="shared" si="5"/>
        <v>0.1666666667</v>
      </c>
      <c r="J68" s="36" t="str">
        <f t="array" ref="J68">INDEX(Sheet1DATA!$1:$1048576,MATCH(SUMMARY!$A68,Sheet1DATA!$A:$A,0),MATCH(SUMMARY!J$1,Sheet1DATA!$1:$1,0))</f>
        <v>-</v>
      </c>
      <c r="K68" s="36" t="str">
        <f t="array" ref="K68">INDEX(Sheet1DATA!$1:$1048576,MATCH(SUMMARY!$A68,Sheet1DATA!$A:$A,0),MATCH(SUMMARY!K$1,Sheet1DATA!$1:$1,0))</f>
        <v>-</v>
      </c>
      <c r="L68" s="36" t="str">
        <f t="array" ref="L68">INDEX(Sheet1DATA!$1:$1048576,MATCH(SUMMARY!$A68,Sheet1DATA!$A:$A,0),MATCH(SUMMARY!L$1,Sheet1DATA!$1:$1,0))</f>
        <v>-</v>
      </c>
      <c r="M68" s="36" t="str">
        <f t="array" ref="M68">INDEX(Sheet1DATA!$1:$1048576,MATCH(SUMMARY!$A68,Sheet1DATA!$A:$A,0),MATCH(SUMMARY!M$1,Sheet1DATA!$1:$1,0))</f>
        <v>-</v>
      </c>
      <c r="N68" s="36" t="str">
        <f t="array" ref="N68">INDEX(Sheet1DATA!$1:$1048576,MATCH(SUMMARY!$A68,Sheet1DATA!$A:$A,0),MATCH(SUMMARY!N$1,Sheet1DATA!$1:$1,0))</f>
        <v>-</v>
      </c>
      <c r="O68" s="36" t="str">
        <f t="array" ref="O68">INDEX(Sheet1DATA!$1:$1048576,MATCH(SUMMARY!$A68,Sheet1DATA!$A:$A,0),MATCH(SUMMARY!O$1,Sheet1DATA!$1:$1,0))</f>
        <v>-</v>
      </c>
      <c r="P68" s="36" t="str">
        <f t="array" ref="P68">INDEX(Sheet1DATA!$1:$1048576,MATCH(SUMMARY!$A68,Sheet1DATA!$A:$A,0),MATCH(SUMMARY!P$1,Sheet1DATA!$1:$1,0))</f>
        <v>-</v>
      </c>
      <c r="Q68" s="36" t="str">
        <f t="array" ref="Q68">INDEX(Sheet1DATA!$1:$1048576,MATCH(SUMMARY!$A68,Sheet1DATA!$A:$A,0),MATCH(SUMMARY!Q$1,Sheet1DATA!$1:$1,0))</f>
        <v>×</v>
      </c>
      <c r="R68" s="36" t="str">
        <f t="array" ref="R68">INDEX(Sheet1DATA!$1:$1048576,MATCH(SUMMARY!$A68,Sheet1DATA!$A:$A,0),MATCH(SUMMARY!R$1,Sheet1DATA!$1:$1,0))</f>
        <v>×</v>
      </c>
      <c r="S68" s="36" t="str">
        <f t="array" ref="S68">INDEX(Sheet1DATA!$1:$1048576,MATCH(SUMMARY!$A68,Sheet1DATA!$A:$A,0),MATCH(SUMMARY!S$1,Sheet1DATA!$1:$1,0))</f>
        <v>Ø</v>
      </c>
      <c r="T68" s="36" t="str">
        <f t="array" ref="T68">INDEX(Sheet1DATA!$1:$1048576,MATCH(SUMMARY!$A68,Sheet1DATA!$A:$A,0),MATCH(SUMMARY!T$1,Sheet1DATA!$1:$1,0))</f>
        <v>Ø</v>
      </c>
      <c r="U68" s="36" t="str">
        <f t="array" ref="U68">INDEX(Sheet1DATA!$1:$1048576,MATCH(SUMMARY!$A68,Sheet1DATA!$A:$A,0),MATCH(SUMMARY!U$1,Sheet1DATA!$1:$1,0))</f>
        <v>Ø</v>
      </c>
      <c r="V68" s="36" t="str">
        <f t="array" ref="V68">INDEX(Sheet1DATA!$1:$1048576,MATCH(SUMMARY!$A68,Sheet1DATA!$A:$A,0),MATCH(SUMMARY!V$1,Sheet1DATA!$1:$1,0))</f>
        <v>×</v>
      </c>
      <c r="W68" s="36" t="str">
        <f t="array" ref="W68">INDEX(Sheet1DATA!$1:$1048576,MATCH(SUMMARY!$A68,Sheet1DATA!$A:$A,0),MATCH(SUMMARY!W$1,Sheet1DATA!$1:$1,0))</f>
        <v>Ø</v>
      </c>
      <c r="X68" s="36" t="str">
        <f t="array" ref="X68">INDEX(Sheet1DATA!$1:$1048576,MATCH(SUMMARY!$A68,Sheet1DATA!$A:$A,0),MATCH(SUMMARY!X$1,Sheet1DATA!$1:$1,0))</f>
        <v>×</v>
      </c>
      <c r="Y68" s="36" t="str">
        <f t="array" ref="Y68">INDEX(Sheet1DATA!$1:$1048576,MATCH(SUMMARY!$A68,Sheet1DATA!$A:$A,0),MATCH(SUMMARY!Y$1,Sheet1DATA!$1:$1,0))</f>
        <v>Ø</v>
      </c>
      <c r="Z68" s="36" t="str">
        <f t="array" ref="Z68">INDEX(Sheet1DATA!$1:$1048576,MATCH(SUMMARY!$A68,Sheet1DATA!$A:$A,0),MATCH(SUMMARY!Z$1,Sheet1DATA!$1:$1,0))</f>
        <v>Ø</v>
      </c>
      <c r="AA68" s="36" t="str">
        <f t="array" ref="AA68">INDEX(Sheet1DATA!$1:$1048576,MATCH(SUMMARY!$A68,Sheet1DATA!$A:$A,0),MATCH(SUMMARY!AA$1,Sheet1DATA!$1:$1,0))</f>
        <v>×</v>
      </c>
      <c r="AB68" s="36" t="str">
        <f t="array" ref="AB68">INDEX(Sheet1DATA!$1:$1048576,MATCH(SUMMARY!$A68,Sheet1DATA!$A:$A,0),MATCH(SUMMARY!AB$1,Sheet1DATA!$1:$1,0))</f>
        <v>Ø</v>
      </c>
      <c r="AC68" s="36" t="str">
        <f t="array" ref="AC68">INDEX(Sheet1DATA!$1:$1048576,MATCH(SUMMARY!$A68,Sheet1DATA!$A:$A,0),MATCH(SUMMARY!AC$1,Sheet1DATA!$1:$1,0))</f>
        <v>Ø</v>
      </c>
      <c r="AD68" s="36" t="str">
        <f t="array" ref="AD68">INDEX(Sheet1DATA!$1:$1048576,MATCH(SUMMARY!$A68,Sheet1DATA!$A:$A,0),MATCH(SUMMARY!AD$1,Sheet1DATA!$1:$1,0))</f>
        <v>√</v>
      </c>
    </row>
    <row r="69" ht="14.25" hidden="1" customHeight="1">
      <c r="A69" s="114" t="s">
        <v>319</v>
      </c>
      <c r="B69" s="114" t="str">
        <f t="array" ref="B69">INDEX('2020 Candidates'!F:F,MATCH(SUMMARY!A69,'2020 Candidates'!G:G,0))</f>
        <v>Green Party</v>
      </c>
      <c r="C69" s="114" t="str">
        <f t="array" ref="C69">INDEX('2020 Candidates'!A:A,MATCH(SUMMARY!A69,'2020 Candidates'!G:G,0))</f>
        <v>Dublin South-Central (4 seats)</v>
      </c>
      <c r="D69" s="115">
        <f>VLOOKUP(B69,PartyScore!A:D,4,0)</f>
        <v>0.05714285714</v>
      </c>
      <c r="E69" s="16" t="b">
        <f t="shared" si="1"/>
        <v>0</v>
      </c>
      <c r="F69" s="36">
        <f t="shared" si="2"/>
        <v>0</v>
      </c>
      <c r="G69" s="36">
        <f t="shared" si="3"/>
        <v>0</v>
      </c>
      <c r="H69" s="36">
        <f t="shared" si="4"/>
        <v>0</v>
      </c>
      <c r="I69" s="116" t="str">
        <f t="shared" si="5"/>
        <v>-</v>
      </c>
      <c r="J69" s="36" t="str">
        <f t="array" ref="J69">INDEX(Sheet1DATA!$1:$1048576,MATCH(SUMMARY!$A69,Sheet1DATA!$A:$A,0),MATCH(SUMMARY!J$1,Sheet1DATA!$1:$1,0))</f>
        <v>-</v>
      </c>
      <c r="K69" s="36" t="str">
        <f t="array" ref="K69">INDEX(Sheet1DATA!$1:$1048576,MATCH(SUMMARY!$A69,Sheet1DATA!$A:$A,0),MATCH(SUMMARY!K$1,Sheet1DATA!$1:$1,0))</f>
        <v>-</v>
      </c>
      <c r="L69" s="36" t="str">
        <f t="array" ref="L69">INDEX(Sheet1DATA!$1:$1048576,MATCH(SUMMARY!$A69,Sheet1DATA!$A:$A,0),MATCH(SUMMARY!L$1,Sheet1DATA!$1:$1,0))</f>
        <v>-</v>
      </c>
      <c r="M69" s="36" t="str">
        <f t="array" ref="M69">INDEX(Sheet1DATA!$1:$1048576,MATCH(SUMMARY!$A69,Sheet1DATA!$A:$A,0),MATCH(SUMMARY!M$1,Sheet1DATA!$1:$1,0))</f>
        <v>-</v>
      </c>
      <c r="N69" s="36" t="str">
        <f t="array" ref="N69">INDEX(Sheet1DATA!$1:$1048576,MATCH(SUMMARY!$A69,Sheet1DATA!$A:$A,0),MATCH(SUMMARY!N$1,Sheet1DATA!$1:$1,0))</f>
        <v>-</v>
      </c>
      <c r="O69" s="36" t="str">
        <f t="array" ref="O69">INDEX(Sheet1DATA!$1:$1048576,MATCH(SUMMARY!$A69,Sheet1DATA!$A:$A,0),MATCH(SUMMARY!O$1,Sheet1DATA!$1:$1,0))</f>
        <v>-</v>
      </c>
      <c r="P69" s="36" t="str">
        <f t="array" ref="P69">INDEX(Sheet1DATA!$1:$1048576,MATCH(SUMMARY!$A69,Sheet1DATA!$A:$A,0),MATCH(SUMMARY!P$1,Sheet1DATA!$1:$1,0))</f>
        <v>-</v>
      </c>
      <c r="Q69" s="36" t="str">
        <f t="array" ref="Q69">INDEX(Sheet1DATA!$1:$1048576,MATCH(SUMMARY!$A69,Sheet1DATA!$A:$A,0),MATCH(SUMMARY!Q$1,Sheet1DATA!$1:$1,0))</f>
        <v>-</v>
      </c>
      <c r="R69" s="36" t="str">
        <f t="array" ref="R69">INDEX(Sheet1DATA!$1:$1048576,MATCH(SUMMARY!$A69,Sheet1DATA!$A:$A,0),MATCH(SUMMARY!R$1,Sheet1DATA!$1:$1,0))</f>
        <v>-</v>
      </c>
      <c r="S69" s="36" t="str">
        <f t="array" ref="S69">INDEX(Sheet1DATA!$1:$1048576,MATCH(SUMMARY!$A69,Sheet1DATA!$A:$A,0),MATCH(SUMMARY!S$1,Sheet1DATA!$1:$1,0))</f>
        <v>-</v>
      </c>
      <c r="T69" s="36" t="str">
        <f t="array" ref="T69">INDEX(Sheet1DATA!$1:$1048576,MATCH(SUMMARY!$A69,Sheet1DATA!$A:$A,0),MATCH(SUMMARY!T$1,Sheet1DATA!$1:$1,0))</f>
        <v>-</v>
      </c>
      <c r="U69" s="36" t="str">
        <f t="array" ref="U69">INDEX(Sheet1DATA!$1:$1048576,MATCH(SUMMARY!$A69,Sheet1DATA!$A:$A,0),MATCH(SUMMARY!U$1,Sheet1DATA!$1:$1,0))</f>
        <v>-</v>
      </c>
      <c r="V69" s="36" t="str">
        <f t="array" ref="V69">INDEX(Sheet1DATA!$1:$1048576,MATCH(SUMMARY!$A69,Sheet1DATA!$A:$A,0),MATCH(SUMMARY!V$1,Sheet1DATA!$1:$1,0))</f>
        <v>-</v>
      </c>
      <c r="W69" s="36" t="str">
        <f t="array" ref="W69">INDEX(Sheet1DATA!$1:$1048576,MATCH(SUMMARY!$A69,Sheet1DATA!$A:$A,0),MATCH(SUMMARY!W$1,Sheet1DATA!$1:$1,0))</f>
        <v>-</v>
      </c>
      <c r="X69" s="36" t="str">
        <f t="array" ref="X69">INDEX(Sheet1DATA!$1:$1048576,MATCH(SUMMARY!$A69,Sheet1DATA!$A:$A,0),MATCH(SUMMARY!X$1,Sheet1DATA!$1:$1,0))</f>
        <v>-</v>
      </c>
      <c r="Y69" s="36" t="str">
        <f t="array" ref="Y69">INDEX(Sheet1DATA!$1:$1048576,MATCH(SUMMARY!$A69,Sheet1DATA!$A:$A,0),MATCH(SUMMARY!Y$1,Sheet1DATA!$1:$1,0))</f>
        <v>-</v>
      </c>
      <c r="Z69" s="36" t="str">
        <f t="array" ref="Z69">INDEX(Sheet1DATA!$1:$1048576,MATCH(SUMMARY!$A69,Sheet1DATA!$A:$A,0),MATCH(SUMMARY!Z$1,Sheet1DATA!$1:$1,0))</f>
        <v>-</v>
      </c>
      <c r="AA69" s="36" t="str">
        <f t="array" ref="AA69">INDEX(Sheet1DATA!$1:$1048576,MATCH(SUMMARY!$A69,Sheet1DATA!$A:$A,0),MATCH(SUMMARY!AA$1,Sheet1DATA!$1:$1,0))</f>
        <v>-</v>
      </c>
      <c r="AB69" s="36" t="str">
        <f t="array" ref="AB69">INDEX(Sheet1DATA!$1:$1048576,MATCH(SUMMARY!$A69,Sheet1DATA!$A:$A,0),MATCH(SUMMARY!AB$1,Sheet1DATA!$1:$1,0))</f>
        <v>-</v>
      </c>
      <c r="AC69" s="36" t="str">
        <f t="array" ref="AC69">INDEX(Sheet1DATA!$1:$1048576,MATCH(SUMMARY!$A69,Sheet1DATA!$A:$A,0),MATCH(SUMMARY!AC$1,Sheet1DATA!$1:$1,0))</f>
        <v>-</v>
      </c>
      <c r="AD69" s="36" t="str">
        <f t="array" ref="AD69">INDEX(Sheet1DATA!$1:$1048576,MATCH(SUMMARY!$A69,Sheet1DATA!$A:$A,0),MATCH(SUMMARY!AD$1,Sheet1DATA!$1:$1,0))</f>
        <v>-</v>
      </c>
    </row>
    <row r="70" ht="14.25" customHeight="1">
      <c r="A70" s="114" t="s">
        <v>290</v>
      </c>
      <c r="B70" s="114" t="str">
        <f t="array" ref="B70">INDEX('2020 Candidates'!F:F,MATCH(SUMMARY!A70,'2020 Candidates'!G:G,0))</f>
        <v>Fine Gael</v>
      </c>
      <c r="C70" s="114" t="str">
        <f t="array" ref="C70">INDEX('2020 Candidates'!A:A,MATCH(SUMMARY!A70,'2020 Candidates'!G:G,0))</f>
        <v>Cork South-Central (4 seats)</v>
      </c>
      <c r="D70" s="115">
        <f>VLOOKUP(B70,PartyScore!A:D,4,0)</f>
        <v>0.01425972402</v>
      </c>
      <c r="E70" s="16" t="b">
        <f t="shared" si="1"/>
        <v>1</v>
      </c>
      <c r="F70" s="36">
        <f t="shared" si="2"/>
        <v>0</v>
      </c>
      <c r="G70" s="36">
        <f t="shared" si="3"/>
        <v>8</v>
      </c>
      <c r="H70" s="36">
        <f t="shared" si="4"/>
        <v>13</v>
      </c>
      <c r="I70" s="116">
        <f t="shared" si="5"/>
        <v>0</v>
      </c>
      <c r="J70" s="36" t="str">
        <f t="array" ref="J70">INDEX(Sheet1DATA!$1:$1048576,MATCH(SUMMARY!$A70,Sheet1DATA!$A:$A,0),MATCH(SUMMARY!J$1,Sheet1DATA!$1:$1,0))</f>
        <v>×</v>
      </c>
      <c r="K70" s="36" t="str">
        <f t="array" ref="K70">INDEX(Sheet1DATA!$1:$1048576,MATCH(SUMMARY!$A70,Sheet1DATA!$A:$A,0),MATCH(SUMMARY!K$1,Sheet1DATA!$1:$1,0))</f>
        <v>×</v>
      </c>
      <c r="L70" s="36" t="str">
        <f t="array" ref="L70">INDEX(Sheet1DATA!$1:$1048576,MATCH(SUMMARY!$A70,Sheet1DATA!$A:$A,0),MATCH(SUMMARY!L$1,Sheet1DATA!$1:$1,0))</f>
        <v>×</v>
      </c>
      <c r="M70" s="36" t="str">
        <f t="array" ref="M70">INDEX(Sheet1DATA!$1:$1048576,MATCH(SUMMARY!$A70,Sheet1DATA!$A:$A,0),MATCH(SUMMARY!M$1,Sheet1DATA!$1:$1,0))</f>
        <v>×</v>
      </c>
      <c r="N70" s="36" t="str">
        <f t="array" ref="N70">INDEX(Sheet1DATA!$1:$1048576,MATCH(SUMMARY!$A70,Sheet1DATA!$A:$A,0),MATCH(SUMMARY!N$1,Sheet1DATA!$1:$1,0))</f>
        <v>×</v>
      </c>
      <c r="O70" s="36" t="str">
        <f t="array" ref="O70">INDEX(Sheet1DATA!$1:$1048576,MATCH(SUMMARY!$A70,Sheet1DATA!$A:$A,0),MATCH(SUMMARY!O$1,Sheet1DATA!$1:$1,0))</f>
        <v>×</v>
      </c>
      <c r="P70" s="36" t="str">
        <f t="array" ref="P70">INDEX(Sheet1DATA!$1:$1048576,MATCH(SUMMARY!$A70,Sheet1DATA!$A:$A,0),MATCH(SUMMARY!P$1,Sheet1DATA!$1:$1,0))</f>
        <v>×</v>
      </c>
      <c r="Q70" s="36" t="str">
        <f t="array" ref="Q70">INDEX(Sheet1DATA!$1:$1048576,MATCH(SUMMARY!$A70,Sheet1DATA!$A:$A,0),MATCH(SUMMARY!Q$1,Sheet1DATA!$1:$1,0))</f>
        <v>Ø</v>
      </c>
      <c r="R70" s="36" t="str">
        <f t="array" ref="R70">INDEX(Sheet1DATA!$1:$1048576,MATCH(SUMMARY!$A70,Sheet1DATA!$A:$A,0),MATCH(SUMMARY!R$1,Sheet1DATA!$1:$1,0))</f>
        <v>Ø</v>
      </c>
      <c r="S70" s="36" t="str">
        <f t="array" ref="S70">INDEX(Sheet1DATA!$1:$1048576,MATCH(SUMMARY!$A70,Sheet1DATA!$A:$A,0),MATCH(SUMMARY!S$1,Sheet1DATA!$1:$1,0))</f>
        <v>Ø</v>
      </c>
      <c r="T70" s="36" t="str">
        <f t="array" ref="T70">INDEX(Sheet1DATA!$1:$1048576,MATCH(SUMMARY!$A70,Sheet1DATA!$A:$A,0),MATCH(SUMMARY!T$1,Sheet1DATA!$1:$1,0))</f>
        <v>Ø</v>
      </c>
      <c r="U70" s="36" t="str">
        <f t="array" ref="U70">INDEX(Sheet1DATA!$1:$1048576,MATCH(SUMMARY!$A70,Sheet1DATA!$A:$A,0),MATCH(SUMMARY!U$1,Sheet1DATA!$1:$1,0))</f>
        <v>Ø</v>
      </c>
      <c r="V70" s="36" t="str">
        <f t="array" ref="V70">INDEX(Sheet1DATA!$1:$1048576,MATCH(SUMMARY!$A70,Sheet1DATA!$A:$A,0),MATCH(SUMMARY!V$1,Sheet1DATA!$1:$1,0))</f>
        <v>Ø</v>
      </c>
      <c r="W70" s="36" t="str">
        <f t="array" ref="W70">INDEX(Sheet1DATA!$1:$1048576,MATCH(SUMMARY!$A70,Sheet1DATA!$A:$A,0),MATCH(SUMMARY!W$1,Sheet1DATA!$1:$1,0))</f>
        <v>Ø</v>
      </c>
      <c r="X70" s="36" t="str">
        <f t="array" ref="X70">INDEX(Sheet1DATA!$1:$1048576,MATCH(SUMMARY!$A70,Sheet1DATA!$A:$A,0),MATCH(SUMMARY!X$1,Sheet1DATA!$1:$1,0))</f>
        <v>×</v>
      </c>
      <c r="Y70" s="36" t="str">
        <f t="array" ref="Y70">INDEX(Sheet1DATA!$1:$1048576,MATCH(SUMMARY!$A70,Sheet1DATA!$A:$A,0),MATCH(SUMMARY!Y$1,Sheet1DATA!$1:$1,0))</f>
        <v>Ø</v>
      </c>
      <c r="Z70" s="36" t="str">
        <f t="array" ref="Z70">INDEX(Sheet1DATA!$1:$1048576,MATCH(SUMMARY!$A70,Sheet1DATA!$A:$A,0),MATCH(SUMMARY!Z$1,Sheet1DATA!$1:$1,0))</f>
        <v>Ø</v>
      </c>
      <c r="AA70" s="36" t="str">
        <f t="array" ref="AA70">INDEX(Sheet1DATA!$1:$1048576,MATCH(SUMMARY!$A70,Sheet1DATA!$A:$A,0),MATCH(SUMMARY!AA$1,Sheet1DATA!$1:$1,0))</f>
        <v>Ø</v>
      </c>
      <c r="AB70" s="36" t="str">
        <f t="array" ref="AB70">INDEX(Sheet1DATA!$1:$1048576,MATCH(SUMMARY!$A70,Sheet1DATA!$A:$A,0),MATCH(SUMMARY!AB$1,Sheet1DATA!$1:$1,0))</f>
        <v>Ø</v>
      </c>
      <c r="AC70" s="36" t="str">
        <f t="array" ref="AC70">INDEX(Sheet1DATA!$1:$1048576,MATCH(SUMMARY!$A70,Sheet1DATA!$A:$A,0),MATCH(SUMMARY!AC$1,Sheet1DATA!$1:$1,0))</f>
        <v>Ø</v>
      </c>
      <c r="AD70" s="36" t="str">
        <f t="array" ref="AD70">INDEX(Sheet1DATA!$1:$1048576,MATCH(SUMMARY!$A70,Sheet1DATA!$A:$A,0),MATCH(SUMMARY!AD$1,Sheet1DATA!$1:$1,0))</f>
        <v>Ø</v>
      </c>
    </row>
    <row r="71" ht="14.25" customHeight="1">
      <c r="A71" s="114" t="s">
        <v>896</v>
      </c>
      <c r="B71" s="114" t="str">
        <f t="array" ref="B71">INDEX('2020 Candidates'!F:F,MATCH(SUMMARY!A71,'2020 Candidates'!G:G,0))</f>
        <v>Fianna Fail</v>
      </c>
      <c r="C71" s="114" t="str">
        <f t="array" ref="C71">INDEX('2020 Candidates'!A:A,MATCH(SUMMARY!A71,'2020 Candidates'!G:G,0))</f>
        <v>Laois-Offaly (5 seats)</v>
      </c>
      <c r="D71" s="115">
        <f>VLOOKUP(B71,PartyScore!A:D,4,0)</f>
        <v>0.3502904352</v>
      </c>
      <c r="E71" s="16" t="b">
        <f t="shared" si="1"/>
        <v>1</v>
      </c>
      <c r="F71" s="36">
        <f t="shared" si="2"/>
        <v>15</v>
      </c>
      <c r="G71" s="36">
        <f t="shared" si="3"/>
        <v>4</v>
      </c>
      <c r="H71" s="36">
        <f t="shared" si="4"/>
        <v>1</v>
      </c>
      <c r="I71" s="116">
        <f t="shared" si="5"/>
        <v>0.7894736842</v>
      </c>
      <c r="J71" s="36" t="str">
        <f t="array" ref="J71">INDEX(Sheet1DATA!$1:$1048576,MATCH(SUMMARY!$A71,Sheet1DATA!$A:$A,0),MATCH(SUMMARY!J$1,Sheet1DATA!$1:$1,0))</f>
        <v>√</v>
      </c>
      <c r="K71" s="36" t="str">
        <f t="array" ref="K71">INDEX(Sheet1DATA!$1:$1048576,MATCH(SUMMARY!$A71,Sheet1DATA!$A:$A,0),MATCH(SUMMARY!K$1,Sheet1DATA!$1:$1,0))</f>
        <v>√</v>
      </c>
      <c r="L71" s="36" t="str">
        <f t="array" ref="L71">INDEX(Sheet1DATA!$1:$1048576,MATCH(SUMMARY!$A71,Sheet1DATA!$A:$A,0),MATCH(SUMMARY!L$1,Sheet1DATA!$1:$1,0))</f>
        <v>Ø</v>
      </c>
      <c r="M71" s="36" t="str">
        <f t="array" ref="M71">INDEX(Sheet1DATA!$1:$1048576,MATCH(SUMMARY!$A71,Sheet1DATA!$A:$A,0),MATCH(SUMMARY!M$1,Sheet1DATA!$1:$1,0))</f>
        <v>×</v>
      </c>
      <c r="N71" s="36" t="str">
        <f t="array" ref="N71">INDEX(Sheet1DATA!$1:$1048576,MATCH(SUMMARY!$A71,Sheet1DATA!$A:$A,0),MATCH(SUMMARY!N$1,Sheet1DATA!$1:$1,0))</f>
        <v>×</v>
      </c>
      <c r="O71" s="36" t="str">
        <f t="array" ref="O71">INDEX(Sheet1DATA!$1:$1048576,MATCH(SUMMARY!$A71,Sheet1DATA!$A:$A,0),MATCH(SUMMARY!O$1,Sheet1DATA!$1:$1,0))</f>
        <v>×</v>
      </c>
      <c r="P71" s="36" t="str">
        <f t="array" ref="P71">INDEX(Sheet1DATA!$1:$1048576,MATCH(SUMMARY!$A71,Sheet1DATA!$A:$A,0),MATCH(SUMMARY!P$1,Sheet1DATA!$1:$1,0))</f>
        <v>×</v>
      </c>
      <c r="Q71" s="36" t="str">
        <f t="array" ref="Q71">INDEX(Sheet1DATA!$1:$1048576,MATCH(SUMMARY!$A71,Sheet1DATA!$A:$A,0),MATCH(SUMMARY!Q$1,Sheet1DATA!$1:$1,0))</f>
        <v>√</v>
      </c>
      <c r="R71" s="36" t="str">
        <f t="array" ref="R71">INDEX(Sheet1DATA!$1:$1048576,MATCH(SUMMARY!$A71,Sheet1DATA!$A:$A,0),MATCH(SUMMARY!R$1,Sheet1DATA!$1:$1,0))</f>
        <v>√</v>
      </c>
      <c r="S71" s="36" t="str">
        <f t="array" ref="S71">INDEX(Sheet1DATA!$1:$1048576,MATCH(SUMMARY!$A71,Sheet1DATA!$A:$A,0),MATCH(SUMMARY!S$1,Sheet1DATA!$1:$1,0))</f>
        <v>√</v>
      </c>
      <c r="T71" s="36" t="str">
        <f t="array" ref="T71">INDEX(Sheet1DATA!$1:$1048576,MATCH(SUMMARY!$A71,Sheet1DATA!$A:$A,0),MATCH(SUMMARY!T$1,Sheet1DATA!$1:$1,0))</f>
        <v>√</v>
      </c>
      <c r="U71" s="36" t="str">
        <f t="array" ref="U71">INDEX(Sheet1DATA!$1:$1048576,MATCH(SUMMARY!$A71,Sheet1DATA!$A:$A,0),MATCH(SUMMARY!U$1,Sheet1DATA!$1:$1,0))</f>
        <v>√</v>
      </c>
      <c r="V71" s="36" t="str">
        <f t="array" ref="V71">INDEX(Sheet1DATA!$1:$1048576,MATCH(SUMMARY!$A71,Sheet1DATA!$A:$A,0),MATCH(SUMMARY!V$1,Sheet1DATA!$1:$1,0))</f>
        <v>√</v>
      </c>
      <c r="W71" s="36" t="str">
        <f t="array" ref="W71">INDEX(Sheet1DATA!$1:$1048576,MATCH(SUMMARY!$A71,Sheet1DATA!$A:$A,0),MATCH(SUMMARY!W$1,Sheet1DATA!$1:$1,0))</f>
        <v>√</v>
      </c>
      <c r="X71" s="36" t="str">
        <f t="array" ref="X71">INDEX(Sheet1DATA!$1:$1048576,MATCH(SUMMARY!$A71,Sheet1DATA!$A:$A,0),MATCH(SUMMARY!X$1,Sheet1DATA!$1:$1,0))</f>
        <v>√</v>
      </c>
      <c r="Y71" s="36" t="str">
        <f t="array" ref="Y71">INDEX(Sheet1DATA!$1:$1048576,MATCH(SUMMARY!$A71,Sheet1DATA!$A:$A,0),MATCH(SUMMARY!Y$1,Sheet1DATA!$1:$1,0))</f>
        <v>√</v>
      </c>
      <c r="Z71" s="36" t="str">
        <f t="array" ref="Z71">INDEX(Sheet1DATA!$1:$1048576,MATCH(SUMMARY!$A71,Sheet1DATA!$A:$A,0),MATCH(SUMMARY!Z$1,Sheet1DATA!$1:$1,0))</f>
        <v>√</v>
      </c>
      <c r="AA71" s="36" t="str">
        <f t="array" ref="AA71">INDEX(Sheet1DATA!$1:$1048576,MATCH(SUMMARY!$A71,Sheet1DATA!$A:$A,0),MATCH(SUMMARY!AA$1,Sheet1DATA!$1:$1,0))</f>
        <v>√</v>
      </c>
      <c r="AB71" s="36" t="str">
        <f t="array" ref="AB71">INDEX(Sheet1DATA!$1:$1048576,MATCH(SUMMARY!$A71,Sheet1DATA!$A:$A,0),MATCH(SUMMARY!AB$1,Sheet1DATA!$1:$1,0))</f>
        <v>√</v>
      </c>
      <c r="AC71" s="36" t="str">
        <f t="array" ref="AC71">INDEX(Sheet1DATA!$1:$1048576,MATCH(SUMMARY!$A71,Sheet1DATA!$A:$A,0),MATCH(SUMMARY!AC$1,Sheet1DATA!$1:$1,0))</f>
        <v>√</v>
      </c>
      <c r="AD71" s="36" t="str">
        <f t="array" ref="AD71">INDEX(Sheet1DATA!$1:$1048576,MATCH(SUMMARY!$A71,Sheet1DATA!$A:$A,0),MATCH(SUMMARY!AD$1,Sheet1DATA!$1:$1,0))</f>
        <v>-</v>
      </c>
    </row>
    <row r="72" ht="14.25" customHeight="1">
      <c r="A72" s="114" t="s">
        <v>260</v>
      </c>
      <c r="B72" s="114" t="str">
        <f t="array" ref="B72">INDEX('2020 Candidates'!F:F,MATCH(SUMMARY!A72,'2020 Candidates'!G:G,0))</f>
        <v>Fine Gael</v>
      </c>
      <c r="C72" s="114" t="str">
        <f t="array" ref="C72">INDEX('2020 Candidates'!A:A,MATCH(SUMMARY!A72,'2020 Candidates'!G:G,0))</f>
        <v>Cork North-West (3 seats)</v>
      </c>
      <c r="D72" s="115">
        <f>VLOOKUP(B72,PartyScore!A:D,4,0)</f>
        <v>0.01425972402</v>
      </c>
      <c r="E72" s="16" t="b">
        <f t="shared" si="1"/>
        <v>1</v>
      </c>
      <c r="F72" s="36">
        <f t="shared" si="2"/>
        <v>0</v>
      </c>
      <c r="G72" s="36">
        <f t="shared" si="3"/>
        <v>15</v>
      </c>
      <c r="H72" s="36">
        <f t="shared" si="4"/>
        <v>5</v>
      </c>
      <c r="I72" s="116">
        <f t="shared" si="5"/>
        <v>0</v>
      </c>
      <c r="J72" s="36" t="str">
        <f t="array" ref="J72">INDEX(Sheet1DATA!$1:$1048576,MATCH(SUMMARY!$A72,Sheet1DATA!$A:$A,0),MATCH(SUMMARY!J$1,Sheet1DATA!$1:$1,0))</f>
        <v>×</v>
      </c>
      <c r="K72" s="36" t="str">
        <f t="array" ref="K72">INDEX(Sheet1DATA!$1:$1048576,MATCH(SUMMARY!$A72,Sheet1DATA!$A:$A,0),MATCH(SUMMARY!K$1,Sheet1DATA!$1:$1,0))</f>
        <v>×</v>
      </c>
      <c r="L72" s="36" t="str">
        <f t="array" ref="L72">INDEX(Sheet1DATA!$1:$1048576,MATCH(SUMMARY!$A72,Sheet1DATA!$A:$A,0),MATCH(SUMMARY!L$1,Sheet1DATA!$1:$1,0))</f>
        <v>×</v>
      </c>
      <c r="M72" s="36" t="str">
        <f t="array" ref="M72">INDEX(Sheet1DATA!$1:$1048576,MATCH(SUMMARY!$A72,Sheet1DATA!$A:$A,0),MATCH(SUMMARY!M$1,Sheet1DATA!$1:$1,0))</f>
        <v>Ø</v>
      </c>
      <c r="N72" s="36" t="str">
        <f t="array" ref="N72">INDEX(Sheet1DATA!$1:$1048576,MATCH(SUMMARY!$A72,Sheet1DATA!$A:$A,0),MATCH(SUMMARY!N$1,Sheet1DATA!$1:$1,0))</f>
        <v>Ø</v>
      </c>
      <c r="O72" s="36" t="str">
        <f t="array" ref="O72">INDEX(Sheet1DATA!$1:$1048576,MATCH(SUMMARY!$A72,Sheet1DATA!$A:$A,0),MATCH(SUMMARY!O$1,Sheet1DATA!$1:$1,0))</f>
        <v>Ø</v>
      </c>
      <c r="P72" s="36" t="str">
        <f t="array" ref="P72">INDEX(Sheet1DATA!$1:$1048576,MATCH(SUMMARY!$A72,Sheet1DATA!$A:$A,0),MATCH(SUMMARY!P$1,Sheet1DATA!$1:$1,0))</f>
        <v>Ø</v>
      </c>
      <c r="Q72" s="36" t="str">
        <f t="array" ref="Q72">INDEX(Sheet1DATA!$1:$1048576,MATCH(SUMMARY!$A72,Sheet1DATA!$A:$A,0),MATCH(SUMMARY!Q$1,Sheet1DATA!$1:$1,0))</f>
        <v>×</v>
      </c>
      <c r="R72" s="36" t="str">
        <f t="array" ref="R72">INDEX(Sheet1DATA!$1:$1048576,MATCH(SUMMARY!$A72,Sheet1DATA!$A:$A,0),MATCH(SUMMARY!R$1,Sheet1DATA!$1:$1,0))</f>
        <v>×</v>
      </c>
      <c r="S72" s="36" t="str">
        <f t="array" ref="S72">INDEX(Sheet1DATA!$1:$1048576,MATCH(SUMMARY!$A72,Sheet1DATA!$A:$A,0),MATCH(SUMMARY!S$1,Sheet1DATA!$1:$1,0))</f>
        <v>×</v>
      </c>
      <c r="T72" s="36" t="str">
        <f t="array" ref="T72">INDEX(Sheet1DATA!$1:$1048576,MATCH(SUMMARY!$A72,Sheet1DATA!$A:$A,0),MATCH(SUMMARY!T$1,Sheet1DATA!$1:$1,0))</f>
        <v>×</v>
      </c>
      <c r="U72" s="36" t="str">
        <f t="array" ref="U72">INDEX(Sheet1DATA!$1:$1048576,MATCH(SUMMARY!$A72,Sheet1DATA!$A:$A,0),MATCH(SUMMARY!U$1,Sheet1DATA!$1:$1,0))</f>
        <v>×</v>
      </c>
      <c r="V72" s="36" t="str">
        <f t="array" ref="V72">INDEX(Sheet1DATA!$1:$1048576,MATCH(SUMMARY!$A72,Sheet1DATA!$A:$A,0),MATCH(SUMMARY!V$1,Sheet1DATA!$1:$1,0))</f>
        <v>×</v>
      </c>
      <c r="W72" s="36" t="str">
        <f t="array" ref="W72">INDEX(Sheet1DATA!$1:$1048576,MATCH(SUMMARY!$A72,Sheet1DATA!$A:$A,0),MATCH(SUMMARY!W$1,Sheet1DATA!$1:$1,0))</f>
        <v>×</v>
      </c>
      <c r="X72" s="36" t="str">
        <f t="array" ref="X72">INDEX(Sheet1DATA!$1:$1048576,MATCH(SUMMARY!$A72,Sheet1DATA!$A:$A,0),MATCH(SUMMARY!X$1,Sheet1DATA!$1:$1,0))</f>
        <v>×</v>
      </c>
      <c r="Y72" s="36" t="str">
        <f t="array" ref="Y72">INDEX(Sheet1DATA!$1:$1048576,MATCH(SUMMARY!$A72,Sheet1DATA!$A:$A,0),MATCH(SUMMARY!Y$1,Sheet1DATA!$1:$1,0))</f>
        <v>×</v>
      </c>
      <c r="Z72" s="36" t="str">
        <f t="array" ref="Z72">INDEX(Sheet1DATA!$1:$1048576,MATCH(SUMMARY!$A72,Sheet1DATA!$A:$A,0),MATCH(SUMMARY!Z$1,Sheet1DATA!$1:$1,0))</f>
        <v>×</v>
      </c>
      <c r="AA72" s="36" t="str">
        <f t="array" ref="AA72">INDEX(Sheet1DATA!$1:$1048576,MATCH(SUMMARY!$A72,Sheet1DATA!$A:$A,0),MATCH(SUMMARY!AA$1,Sheet1DATA!$1:$1,0))</f>
        <v>Ø</v>
      </c>
      <c r="AB72" s="36" t="str">
        <f t="array" ref="AB72">INDEX(Sheet1DATA!$1:$1048576,MATCH(SUMMARY!$A72,Sheet1DATA!$A:$A,0),MATCH(SUMMARY!AB$1,Sheet1DATA!$1:$1,0))</f>
        <v>×</v>
      </c>
      <c r="AC72" s="36" t="str">
        <f t="array" ref="AC72">INDEX(Sheet1DATA!$1:$1048576,MATCH(SUMMARY!$A72,Sheet1DATA!$A:$A,0),MATCH(SUMMARY!AC$1,Sheet1DATA!$1:$1,0))</f>
        <v>×</v>
      </c>
      <c r="AD72" s="36" t="str">
        <f t="array" ref="AD72">INDEX(Sheet1DATA!$1:$1048576,MATCH(SUMMARY!$A72,Sheet1DATA!$A:$A,0),MATCH(SUMMARY!AD$1,Sheet1DATA!$1:$1,0))</f>
        <v>-</v>
      </c>
    </row>
    <row r="73" ht="14.25" hidden="1" customHeight="1">
      <c r="A73" s="114" t="s">
        <v>324</v>
      </c>
      <c r="B73" s="114" t="str">
        <f t="array" ref="B73">INDEX('2020 Candidates'!F:F,MATCH(SUMMARY!A73,'2020 Candidates'!G:G,0))</f>
        <v>Sinn Fein</v>
      </c>
      <c r="C73" s="114" t="str">
        <f t="array" ref="C73">INDEX('2020 Candidates'!A:A,MATCH(SUMMARY!A73,'2020 Candidates'!G:G,0))</f>
        <v>Kildare North (4 seats)</v>
      </c>
      <c r="D73" s="115">
        <f>VLOOKUP(B73,PartyScore!A:D,4,0)</f>
        <v>0.3109221466</v>
      </c>
      <c r="E73" s="16" t="b">
        <f t="shared" si="1"/>
        <v>0</v>
      </c>
      <c r="F73" s="36">
        <f t="shared" si="2"/>
        <v>0</v>
      </c>
      <c r="G73" s="36">
        <f t="shared" si="3"/>
        <v>0</v>
      </c>
      <c r="H73" s="36">
        <f t="shared" si="4"/>
        <v>0</v>
      </c>
      <c r="I73" s="116" t="str">
        <f t="shared" si="5"/>
        <v>-</v>
      </c>
      <c r="J73" s="36" t="str">
        <f t="array" ref="J73">INDEX(Sheet1DATA!$1:$1048576,MATCH(SUMMARY!$A73,Sheet1DATA!$A:$A,0),MATCH(SUMMARY!J$1,Sheet1DATA!$1:$1,0))</f>
        <v>-</v>
      </c>
      <c r="K73" s="36" t="str">
        <f t="array" ref="K73">INDEX(Sheet1DATA!$1:$1048576,MATCH(SUMMARY!$A73,Sheet1DATA!$A:$A,0),MATCH(SUMMARY!K$1,Sheet1DATA!$1:$1,0))</f>
        <v>-</v>
      </c>
      <c r="L73" s="36" t="str">
        <f t="array" ref="L73">INDEX(Sheet1DATA!$1:$1048576,MATCH(SUMMARY!$A73,Sheet1DATA!$A:$A,0),MATCH(SUMMARY!L$1,Sheet1DATA!$1:$1,0))</f>
        <v>-</v>
      </c>
      <c r="M73" s="36" t="str">
        <f t="array" ref="M73">INDEX(Sheet1DATA!$1:$1048576,MATCH(SUMMARY!$A73,Sheet1DATA!$A:$A,0),MATCH(SUMMARY!M$1,Sheet1DATA!$1:$1,0))</f>
        <v>-</v>
      </c>
      <c r="N73" s="36" t="str">
        <f t="array" ref="N73">INDEX(Sheet1DATA!$1:$1048576,MATCH(SUMMARY!$A73,Sheet1DATA!$A:$A,0),MATCH(SUMMARY!N$1,Sheet1DATA!$1:$1,0))</f>
        <v>-</v>
      </c>
      <c r="O73" s="36" t="str">
        <f t="array" ref="O73">INDEX(Sheet1DATA!$1:$1048576,MATCH(SUMMARY!$A73,Sheet1DATA!$A:$A,0),MATCH(SUMMARY!O$1,Sheet1DATA!$1:$1,0))</f>
        <v>-</v>
      </c>
      <c r="P73" s="36" t="str">
        <f t="array" ref="P73">INDEX(Sheet1DATA!$1:$1048576,MATCH(SUMMARY!$A73,Sheet1DATA!$A:$A,0),MATCH(SUMMARY!P$1,Sheet1DATA!$1:$1,0))</f>
        <v>-</v>
      </c>
      <c r="Q73" s="36" t="str">
        <f t="array" ref="Q73">INDEX(Sheet1DATA!$1:$1048576,MATCH(SUMMARY!$A73,Sheet1DATA!$A:$A,0),MATCH(SUMMARY!Q$1,Sheet1DATA!$1:$1,0))</f>
        <v>-</v>
      </c>
      <c r="R73" s="36" t="str">
        <f t="array" ref="R73">INDEX(Sheet1DATA!$1:$1048576,MATCH(SUMMARY!$A73,Sheet1DATA!$A:$A,0),MATCH(SUMMARY!R$1,Sheet1DATA!$1:$1,0))</f>
        <v>-</v>
      </c>
      <c r="S73" s="36" t="str">
        <f t="array" ref="S73">INDEX(Sheet1DATA!$1:$1048576,MATCH(SUMMARY!$A73,Sheet1DATA!$A:$A,0),MATCH(SUMMARY!S$1,Sheet1DATA!$1:$1,0))</f>
        <v>-</v>
      </c>
      <c r="T73" s="36" t="str">
        <f t="array" ref="T73">INDEX(Sheet1DATA!$1:$1048576,MATCH(SUMMARY!$A73,Sheet1DATA!$A:$A,0),MATCH(SUMMARY!T$1,Sheet1DATA!$1:$1,0))</f>
        <v>-</v>
      </c>
      <c r="U73" s="36" t="str">
        <f t="array" ref="U73">INDEX(Sheet1DATA!$1:$1048576,MATCH(SUMMARY!$A73,Sheet1DATA!$A:$A,0),MATCH(SUMMARY!U$1,Sheet1DATA!$1:$1,0))</f>
        <v>-</v>
      </c>
      <c r="V73" s="36" t="str">
        <f t="array" ref="V73">INDEX(Sheet1DATA!$1:$1048576,MATCH(SUMMARY!$A73,Sheet1DATA!$A:$A,0),MATCH(SUMMARY!V$1,Sheet1DATA!$1:$1,0))</f>
        <v>-</v>
      </c>
      <c r="W73" s="36" t="str">
        <f t="array" ref="W73">INDEX(Sheet1DATA!$1:$1048576,MATCH(SUMMARY!$A73,Sheet1DATA!$A:$A,0),MATCH(SUMMARY!W$1,Sheet1DATA!$1:$1,0))</f>
        <v>-</v>
      </c>
      <c r="X73" s="36" t="str">
        <f t="array" ref="X73">INDEX(Sheet1DATA!$1:$1048576,MATCH(SUMMARY!$A73,Sheet1DATA!$A:$A,0),MATCH(SUMMARY!X$1,Sheet1DATA!$1:$1,0))</f>
        <v>-</v>
      </c>
      <c r="Y73" s="36" t="str">
        <f t="array" ref="Y73">INDEX(Sheet1DATA!$1:$1048576,MATCH(SUMMARY!$A73,Sheet1DATA!$A:$A,0),MATCH(SUMMARY!Y$1,Sheet1DATA!$1:$1,0))</f>
        <v>-</v>
      </c>
      <c r="Z73" s="36" t="str">
        <f t="array" ref="Z73">INDEX(Sheet1DATA!$1:$1048576,MATCH(SUMMARY!$A73,Sheet1DATA!$A:$A,0),MATCH(SUMMARY!Z$1,Sheet1DATA!$1:$1,0))</f>
        <v>-</v>
      </c>
      <c r="AA73" s="36" t="str">
        <f t="array" ref="AA73">INDEX(Sheet1DATA!$1:$1048576,MATCH(SUMMARY!$A73,Sheet1DATA!$A:$A,0),MATCH(SUMMARY!AA$1,Sheet1DATA!$1:$1,0))</f>
        <v>-</v>
      </c>
      <c r="AB73" s="36" t="str">
        <f t="array" ref="AB73">INDEX(Sheet1DATA!$1:$1048576,MATCH(SUMMARY!$A73,Sheet1DATA!$A:$A,0),MATCH(SUMMARY!AB$1,Sheet1DATA!$1:$1,0))</f>
        <v>-</v>
      </c>
      <c r="AC73" s="36" t="str">
        <f t="array" ref="AC73">INDEX(Sheet1DATA!$1:$1048576,MATCH(SUMMARY!$A73,Sheet1DATA!$A:$A,0),MATCH(SUMMARY!AC$1,Sheet1DATA!$1:$1,0))</f>
        <v>-</v>
      </c>
      <c r="AD73" s="36" t="str">
        <f t="array" ref="AD73">INDEX(Sheet1DATA!$1:$1048576,MATCH(SUMMARY!$A73,Sheet1DATA!$A:$A,0),MATCH(SUMMARY!AD$1,Sheet1DATA!$1:$1,0))</f>
        <v>-</v>
      </c>
    </row>
    <row r="74" ht="14.25" hidden="1" customHeight="1">
      <c r="A74" s="114" t="s">
        <v>328</v>
      </c>
      <c r="B74" s="114" t="str">
        <f t="array" ref="B74">INDEX('2020 Candidates'!F:F,MATCH(SUMMARY!A74,'2020 Candidates'!G:G,0))</f>
        <v>Fianna Fail</v>
      </c>
      <c r="C74" s="114" t="str">
        <f t="array" ref="C74">INDEX('2020 Candidates'!A:A,MATCH(SUMMARY!A74,'2020 Candidates'!G:G,0))</f>
        <v>Clare (4 seats)</v>
      </c>
      <c r="D74" s="115">
        <f>VLOOKUP(B74,PartyScore!A:D,4,0)</f>
        <v>0.3502904352</v>
      </c>
      <c r="E74" s="16" t="b">
        <f t="shared" si="1"/>
        <v>0</v>
      </c>
      <c r="F74" s="36">
        <f t="shared" si="2"/>
        <v>0</v>
      </c>
      <c r="G74" s="36">
        <f t="shared" si="3"/>
        <v>0</v>
      </c>
      <c r="H74" s="36">
        <f t="shared" si="4"/>
        <v>0</v>
      </c>
      <c r="I74" s="116" t="str">
        <f t="shared" si="5"/>
        <v>-</v>
      </c>
      <c r="J74" s="36" t="str">
        <f t="array" ref="J74">INDEX(Sheet1DATA!$1:$1048576,MATCH(SUMMARY!$A74,Sheet1DATA!$A:$A,0),MATCH(SUMMARY!J$1,Sheet1DATA!$1:$1,0))</f>
        <v>-</v>
      </c>
      <c r="K74" s="36" t="str">
        <f t="array" ref="K74">INDEX(Sheet1DATA!$1:$1048576,MATCH(SUMMARY!$A74,Sheet1DATA!$A:$A,0),MATCH(SUMMARY!K$1,Sheet1DATA!$1:$1,0))</f>
        <v>-</v>
      </c>
      <c r="L74" s="36" t="str">
        <f t="array" ref="L74">INDEX(Sheet1DATA!$1:$1048576,MATCH(SUMMARY!$A74,Sheet1DATA!$A:$A,0),MATCH(SUMMARY!L$1,Sheet1DATA!$1:$1,0))</f>
        <v>-</v>
      </c>
      <c r="M74" s="36" t="str">
        <f t="array" ref="M74">INDEX(Sheet1DATA!$1:$1048576,MATCH(SUMMARY!$A74,Sheet1DATA!$A:$A,0),MATCH(SUMMARY!M$1,Sheet1DATA!$1:$1,0))</f>
        <v>-</v>
      </c>
      <c r="N74" s="36" t="str">
        <f t="array" ref="N74">INDEX(Sheet1DATA!$1:$1048576,MATCH(SUMMARY!$A74,Sheet1DATA!$A:$A,0),MATCH(SUMMARY!N$1,Sheet1DATA!$1:$1,0))</f>
        <v>-</v>
      </c>
      <c r="O74" s="36" t="str">
        <f t="array" ref="O74">INDEX(Sheet1DATA!$1:$1048576,MATCH(SUMMARY!$A74,Sheet1DATA!$A:$A,0),MATCH(SUMMARY!O$1,Sheet1DATA!$1:$1,0))</f>
        <v>-</v>
      </c>
      <c r="P74" s="36" t="str">
        <f t="array" ref="P74">INDEX(Sheet1DATA!$1:$1048576,MATCH(SUMMARY!$A74,Sheet1DATA!$A:$A,0),MATCH(SUMMARY!P$1,Sheet1DATA!$1:$1,0))</f>
        <v>-</v>
      </c>
      <c r="Q74" s="36" t="str">
        <f t="array" ref="Q74">INDEX(Sheet1DATA!$1:$1048576,MATCH(SUMMARY!$A74,Sheet1DATA!$A:$A,0),MATCH(SUMMARY!Q$1,Sheet1DATA!$1:$1,0))</f>
        <v>-</v>
      </c>
      <c r="R74" s="36" t="str">
        <f t="array" ref="R74">INDEX(Sheet1DATA!$1:$1048576,MATCH(SUMMARY!$A74,Sheet1DATA!$A:$A,0),MATCH(SUMMARY!R$1,Sheet1DATA!$1:$1,0))</f>
        <v>-</v>
      </c>
      <c r="S74" s="36" t="str">
        <f t="array" ref="S74">INDEX(Sheet1DATA!$1:$1048576,MATCH(SUMMARY!$A74,Sheet1DATA!$A:$A,0),MATCH(SUMMARY!S$1,Sheet1DATA!$1:$1,0))</f>
        <v>-</v>
      </c>
      <c r="T74" s="36" t="str">
        <f t="array" ref="T74">INDEX(Sheet1DATA!$1:$1048576,MATCH(SUMMARY!$A74,Sheet1DATA!$A:$A,0),MATCH(SUMMARY!T$1,Sheet1DATA!$1:$1,0))</f>
        <v>-</v>
      </c>
      <c r="U74" s="36" t="str">
        <f t="array" ref="U74">INDEX(Sheet1DATA!$1:$1048576,MATCH(SUMMARY!$A74,Sheet1DATA!$A:$A,0),MATCH(SUMMARY!U$1,Sheet1DATA!$1:$1,0))</f>
        <v>-</v>
      </c>
      <c r="V74" s="36" t="str">
        <f t="array" ref="V74">INDEX(Sheet1DATA!$1:$1048576,MATCH(SUMMARY!$A74,Sheet1DATA!$A:$A,0),MATCH(SUMMARY!V$1,Sheet1DATA!$1:$1,0))</f>
        <v>-</v>
      </c>
      <c r="W74" s="36" t="str">
        <f t="array" ref="W74">INDEX(Sheet1DATA!$1:$1048576,MATCH(SUMMARY!$A74,Sheet1DATA!$A:$A,0),MATCH(SUMMARY!W$1,Sheet1DATA!$1:$1,0))</f>
        <v>-</v>
      </c>
      <c r="X74" s="36" t="str">
        <f t="array" ref="X74">INDEX(Sheet1DATA!$1:$1048576,MATCH(SUMMARY!$A74,Sheet1DATA!$A:$A,0),MATCH(SUMMARY!X$1,Sheet1DATA!$1:$1,0))</f>
        <v>-</v>
      </c>
      <c r="Y74" s="36" t="str">
        <f t="array" ref="Y74">INDEX(Sheet1DATA!$1:$1048576,MATCH(SUMMARY!$A74,Sheet1DATA!$A:$A,0),MATCH(SUMMARY!Y$1,Sheet1DATA!$1:$1,0))</f>
        <v>-</v>
      </c>
      <c r="Z74" s="36" t="str">
        <f t="array" ref="Z74">INDEX(Sheet1DATA!$1:$1048576,MATCH(SUMMARY!$A74,Sheet1DATA!$A:$A,0),MATCH(SUMMARY!Z$1,Sheet1DATA!$1:$1,0))</f>
        <v>-</v>
      </c>
      <c r="AA74" s="36" t="str">
        <f t="array" ref="AA74">INDEX(Sheet1DATA!$1:$1048576,MATCH(SUMMARY!$A74,Sheet1DATA!$A:$A,0),MATCH(SUMMARY!AA$1,Sheet1DATA!$1:$1,0))</f>
        <v>-</v>
      </c>
      <c r="AB74" s="36" t="str">
        <f t="array" ref="AB74">INDEX(Sheet1DATA!$1:$1048576,MATCH(SUMMARY!$A74,Sheet1DATA!$A:$A,0),MATCH(SUMMARY!AB$1,Sheet1DATA!$1:$1,0))</f>
        <v>-</v>
      </c>
      <c r="AC74" s="36" t="str">
        <f t="array" ref="AC74">INDEX(Sheet1DATA!$1:$1048576,MATCH(SUMMARY!$A74,Sheet1DATA!$A:$A,0),MATCH(SUMMARY!AC$1,Sheet1DATA!$1:$1,0))</f>
        <v>-</v>
      </c>
      <c r="AD74" s="36" t="str">
        <f t="array" ref="AD74">INDEX(Sheet1DATA!$1:$1048576,MATCH(SUMMARY!$A74,Sheet1DATA!$A:$A,0),MATCH(SUMMARY!AD$1,Sheet1DATA!$1:$1,0))</f>
        <v>-</v>
      </c>
    </row>
    <row r="75" ht="14.25" hidden="1" customHeight="1">
      <c r="A75" s="114" t="s">
        <v>336</v>
      </c>
      <c r="B75" s="114" t="str">
        <f t="array" ref="B75">INDEX('2020 Candidates'!F:F,MATCH(SUMMARY!A75,'2020 Candidates'!G:G,0))</f>
        <v>Fianna Fail</v>
      </c>
      <c r="C75" s="114" t="str">
        <f t="array" ref="C75">INDEX('2020 Candidates'!A:A,MATCH(SUMMARY!A75,'2020 Candidates'!G:G,0))</f>
        <v>Galway West (5 seats)</v>
      </c>
      <c r="D75" s="115">
        <f>VLOOKUP(B75,PartyScore!A:D,4,0)</f>
        <v>0.3502904352</v>
      </c>
      <c r="E75" s="16" t="b">
        <f t="shared" si="1"/>
        <v>0</v>
      </c>
      <c r="F75" s="36">
        <f t="shared" si="2"/>
        <v>0</v>
      </c>
      <c r="G75" s="36">
        <f t="shared" si="3"/>
        <v>0</v>
      </c>
      <c r="H75" s="36">
        <f t="shared" si="4"/>
        <v>0</v>
      </c>
      <c r="I75" s="116" t="str">
        <f t="shared" si="5"/>
        <v>-</v>
      </c>
      <c r="J75" s="36" t="str">
        <f t="array" ref="J75">INDEX(Sheet1DATA!$1:$1048576,MATCH(SUMMARY!$A75,Sheet1DATA!$A:$A,0),MATCH(SUMMARY!J$1,Sheet1DATA!$1:$1,0))</f>
        <v>-</v>
      </c>
      <c r="K75" s="36" t="str">
        <f t="array" ref="K75">INDEX(Sheet1DATA!$1:$1048576,MATCH(SUMMARY!$A75,Sheet1DATA!$A:$A,0),MATCH(SUMMARY!K$1,Sheet1DATA!$1:$1,0))</f>
        <v>-</v>
      </c>
      <c r="L75" s="36" t="str">
        <f t="array" ref="L75">INDEX(Sheet1DATA!$1:$1048576,MATCH(SUMMARY!$A75,Sheet1DATA!$A:$A,0),MATCH(SUMMARY!L$1,Sheet1DATA!$1:$1,0))</f>
        <v>-</v>
      </c>
      <c r="M75" s="36" t="str">
        <f t="array" ref="M75">INDEX(Sheet1DATA!$1:$1048576,MATCH(SUMMARY!$A75,Sheet1DATA!$A:$A,0),MATCH(SUMMARY!M$1,Sheet1DATA!$1:$1,0))</f>
        <v>-</v>
      </c>
      <c r="N75" s="36" t="str">
        <f t="array" ref="N75">INDEX(Sheet1DATA!$1:$1048576,MATCH(SUMMARY!$A75,Sheet1DATA!$A:$A,0),MATCH(SUMMARY!N$1,Sheet1DATA!$1:$1,0))</f>
        <v>-</v>
      </c>
      <c r="O75" s="36" t="str">
        <f t="array" ref="O75">INDEX(Sheet1DATA!$1:$1048576,MATCH(SUMMARY!$A75,Sheet1DATA!$A:$A,0),MATCH(SUMMARY!O$1,Sheet1DATA!$1:$1,0))</f>
        <v>-</v>
      </c>
      <c r="P75" s="36" t="str">
        <f t="array" ref="P75">INDEX(Sheet1DATA!$1:$1048576,MATCH(SUMMARY!$A75,Sheet1DATA!$A:$A,0),MATCH(SUMMARY!P$1,Sheet1DATA!$1:$1,0))</f>
        <v>-</v>
      </c>
      <c r="Q75" s="36" t="str">
        <f t="array" ref="Q75">INDEX(Sheet1DATA!$1:$1048576,MATCH(SUMMARY!$A75,Sheet1DATA!$A:$A,0),MATCH(SUMMARY!Q$1,Sheet1DATA!$1:$1,0))</f>
        <v>-</v>
      </c>
      <c r="R75" s="36" t="str">
        <f t="array" ref="R75">INDEX(Sheet1DATA!$1:$1048576,MATCH(SUMMARY!$A75,Sheet1DATA!$A:$A,0),MATCH(SUMMARY!R$1,Sheet1DATA!$1:$1,0))</f>
        <v>-</v>
      </c>
      <c r="S75" s="36" t="str">
        <f t="array" ref="S75">INDEX(Sheet1DATA!$1:$1048576,MATCH(SUMMARY!$A75,Sheet1DATA!$A:$A,0),MATCH(SUMMARY!S$1,Sheet1DATA!$1:$1,0))</f>
        <v>-</v>
      </c>
      <c r="T75" s="36" t="str">
        <f t="array" ref="T75">INDEX(Sheet1DATA!$1:$1048576,MATCH(SUMMARY!$A75,Sheet1DATA!$A:$A,0),MATCH(SUMMARY!T$1,Sheet1DATA!$1:$1,0))</f>
        <v>-</v>
      </c>
      <c r="U75" s="36" t="str">
        <f t="array" ref="U75">INDEX(Sheet1DATA!$1:$1048576,MATCH(SUMMARY!$A75,Sheet1DATA!$A:$A,0),MATCH(SUMMARY!U$1,Sheet1DATA!$1:$1,0))</f>
        <v>-</v>
      </c>
      <c r="V75" s="36" t="str">
        <f t="array" ref="V75">INDEX(Sheet1DATA!$1:$1048576,MATCH(SUMMARY!$A75,Sheet1DATA!$A:$A,0),MATCH(SUMMARY!V$1,Sheet1DATA!$1:$1,0))</f>
        <v>-</v>
      </c>
      <c r="W75" s="36" t="str">
        <f t="array" ref="W75">INDEX(Sheet1DATA!$1:$1048576,MATCH(SUMMARY!$A75,Sheet1DATA!$A:$A,0),MATCH(SUMMARY!W$1,Sheet1DATA!$1:$1,0))</f>
        <v>-</v>
      </c>
      <c r="X75" s="36" t="str">
        <f t="array" ref="X75">INDEX(Sheet1DATA!$1:$1048576,MATCH(SUMMARY!$A75,Sheet1DATA!$A:$A,0),MATCH(SUMMARY!X$1,Sheet1DATA!$1:$1,0))</f>
        <v>-</v>
      </c>
      <c r="Y75" s="36" t="str">
        <f t="array" ref="Y75">INDEX(Sheet1DATA!$1:$1048576,MATCH(SUMMARY!$A75,Sheet1DATA!$A:$A,0),MATCH(SUMMARY!Y$1,Sheet1DATA!$1:$1,0))</f>
        <v>-</v>
      </c>
      <c r="Z75" s="36" t="str">
        <f t="array" ref="Z75">INDEX(Sheet1DATA!$1:$1048576,MATCH(SUMMARY!$A75,Sheet1DATA!$A:$A,0),MATCH(SUMMARY!Z$1,Sheet1DATA!$1:$1,0))</f>
        <v>-</v>
      </c>
      <c r="AA75" s="36" t="str">
        <f t="array" ref="AA75">INDEX(Sheet1DATA!$1:$1048576,MATCH(SUMMARY!$A75,Sheet1DATA!$A:$A,0),MATCH(SUMMARY!AA$1,Sheet1DATA!$1:$1,0))</f>
        <v>-</v>
      </c>
      <c r="AB75" s="36" t="str">
        <f t="array" ref="AB75">INDEX(Sheet1DATA!$1:$1048576,MATCH(SUMMARY!$A75,Sheet1DATA!$A:$A,0),MATCH(SUMMARY!AB$1,Sheet1DATA!$1:$1,0))</f>
        <v>-</v>
      </c>
      <c r="AC75" s="36" t="str">
        <f t="array" ref="AC75">INDEX(Sheet1DATA!$1:$1048576,MATCH(SUMMARY!$A75,Sheet1DATA!$A:$A,0),MATCH(SUMMARY!AC$1,Sheet1DATA!$1:$1,0))</f>
        <v>-</v>
      </c>
      <c r="AD75" s="36" t="str">
        <f t="array" ref="AD75">INDEX(Sheet1DATA!$1:$1048576,MATCH(SUMMARY!$A75,Sheet1DATA!$A:$A,0),MATCH(SUMMARY!AD$1,Sheet1DATA!$1:$1,0))</f>
        <v>-</v>
      </c>
    </row>
    <row r="76" ht="14.25" customHeight="1">
      <c r="A76" s="114" t="s">
        <v>683</v>
      </c>
      <c r="B76" s="114" t="str">
        <f t="array" ref="B76">INDEX('2020 Candidates'!F:F,MATCH(SUMMARY!A76,'2020 Candidates'!G:G,0))</f>
        <v>Sinn Fein</v>
      </c>
      <c r="C76" s="114" t="str">
        <f t="array" ref="C76">INDEX('2020 Candidates'!A:A,MATCH(SUMMARY!A76,'2020 Candidates'!G:G,0))</f>
        <v>Dublin South-West (5 seats)</v>
      </c>
      <c r="D76" s="115">
        <f>VLOOKUP(B76,PartyScore!A:D,4,0)</f>
        <v>0.3109221466</v>
      </c>
      <c r="E76" s="16" t="b">
        <f t="shared" si="1"/>
        <v>1</v>
      </c>
      <c r="F76" s="36">
        <f t="shared" si="2"/>
        <v>6</v>
      </c>
      <c r="G76" s="36">
        <f t="shared" si="3"/>
        <v>4</v>
      </c>
      <c r="H76" s="36">
        <f t="shared" si="4"/>
        <v>11</v>
      </c>
      <c r="I76" s="116">
        <f t="shared" si="5"/>
        <v>0.6</v>
      </c>
      <c r="J76" s="36" t="str">
        <f t="array" ref="J76">INDEX(Sheet1DATA!$1:$1048576,MATCH(SUMMARY!$A76,Sheet1DATA!$A:$A,0),MATCH(SUMMARY!J$1,Sheet1DATA!$1:$1,0))</f>
        <v>√</v>
      </c>
      <c r="K76" s="36" t="str">
        <f t="array" ref="K76">INDEX(Sheet1DATA!$1:$1048576,MATCH(SUMMARY!$A76,Sheet1DATA!$A:$A,0),MATCH(SUMMARY!K$1,Sheet1DATA!$1:$1,0))</f>
        <v>Ø</v>
      </c>
      <c r="L76" s="36" t="str">
        <f t="array" ref="L76">INDEX(Sheet1DATA!$1:$1048576,MATCH(SUMMARY!$A76,Sheet1DATA!$A:$A,0),MATCH(SUMMARY!L$1,Sheet1DATA!$1:$1,0))</f>
        <v>√</v>
      </c>
      <c r="M76" s="36" t="str">
        <f t="array" ref="M76">INDEX(Sheet1DATA!$1:$1048576,MATCH(SUMMARY!$A76,Sheet1DATA!$A:$A,0),MATCH(SUMMARY!M$1,Sheet1DATA!$1:$1,0))</f>
        <v>×</v>
      </c>
      <c r="N76" s="36" t="str">
        <f t="array" ref="N76">INDEX(Sheet1DATA!$1:$1048576,MATCH(SUMMARY!$A76,Sheet1DATA!$A:$A,0),MATCH(SUMMARY!N$1,Sheet1DATA!$1:$1,0))</f>
        <v>×</v>
      </c>
      <c r="O76" s="36" t="str">
        <f t="array" ref="O76">INDEX(Sheet1DATA!$1:$1048576,MATCH(SUMMARY!$A76,Sheet1DATA!$A:$A,0),MATCH(SUMMARY!O$1,Sheet1DATA!$1:$1,0))</f>
        <v>×</v>
      </c>
      <c r="P76" s="36" t="str">
        <f t="array" ref="P76">INDEX(Sheet1DATA!$1:$1048576,MATCH(SUMMARY!$A76,Sheet1DATA!$A:$A,0),MATCH(SUMMARY!P$1,Sheet1DATA!$1:$1,0))</f>
        <v>×</v>
      </c>
      <c r="Q76" s="36" t="str">
        <f t="array" ref="Q76">INDEX(Sheet1DATA!$1:$1048576,MATCH(SUMMARY!$A76,Sheet1DATA!$A:$A,0),MATCH(SUMMARY!Q$1,Sheet1DATA!$1:$1,0))</f>
        <v>Ø</v>
      </c>
      <c r="R76" s="36" t="str">
        <f t="array" ref="R76">INDEX(Sheet1DATA!$1:$1048576,MATCH(SUMMARY!$A76,Sheet1DATA!$A:$A,0),MATCH(SUMMARY!R$1,Sheet1DATA!$1:$1,0))</f>
        <v>Ø</v>
      </c>
      <c r="S76" s="36" t="str">
        <f t="array" ref="S76">INDEX(Sheet1DATA!$1:$1048576,MATCH(SUMMARY!$A76,Sheet1DATA!$A:$A,0),MATCH(SUMMARY!S$1,Sheet1DATA!$1:$1,0))</f>
        <v>Ø</v>
      </c>
      <c r="T76" s="36" t="str">
        <f t="array" ref="T76">INDEX(Sheet1DATA!$1:$1048576,MATCH(SUMMARY!$A76,Sheet1DATA!$A:$A,0),MATCH(SUMMARY!T$1,Sheet1DATA!$1:$1,0))</f>
        <v>Ø</v>
      </c>
      <c r="U76" s="36" t="str">
        <f t="array" ref="U76">INDEX(Sheet1DATA!$1:$1048576,MATCH(SUMMARY!$A76,Sheet1DATA!$A:$A,0),MATCH(SUMMARY!U$1,Sheet1DATA!$1:$1,0))</f>
        <v>Ø</v>
      </c>
      <c r="V76" s="36" t="str">
        <f t="array" ref="V76">INDEX(Sheet1DATA!$1:$1048576,MATCH(SUMMARY!$A76,Sheet1DATA!$A:$A,0),MATCH(SUMMARY!V$1,Sheet1DATA!$1:$1,0))</f>
        <v>Ø</v>
      </c>
      <c r="W76" s="36" t="str">
        <f t="array" ref="W76">INDEX(Sheet1DATA!$1:$1048576,MATCH(SUMMARY!$A76,Sheet1DATA!$A:$A,0),MATCH(SUMMARY!W$1,Sheet1DATA!$1:$1,0))</f>
        <v>Ø</v>
      </c>
      <c r="X76" s="36" t="str">
        <f t="array" ref="X76">INDEX(Sheet1DATA!$1:$1048576,MATCH(SUMMARY!$A76,Sheet1DATA!$A:$A,0),MATCH(SUMMARY!X$1,Sheet1DATA!$1:$1,0))</f>
        <v>Ø</v>
      </c>
      <c r="Y76" s="36" t="str">
        <f t="array" ref="Y76">INDEX(Sheet1DATA!$1:$1048576,MATCH(SUMMARY!$A76,Sheet1DATA!$A:$A,0),MATCH(SUMMARY!Y$1,Sheet1DATA!$1:$1,0))</f>
        <v>√</v>
      </c>
      <c r="Z76" s="36" t="str">
        <f t="array" ref="Z76">INDEX(Sheet1DATA!$1:$1048576,MATCH(SUMMARY!$A76,Sheet1DATA!$A:$A,0),MATCH(SUMMARY!Z$1,Sheet1DATA!$1:$1,0))</f>
        <v>√</v>
      </c>
      <c r="AA76" s="36" t="str">
        <f t="array" ref="AA76">INDEX(Sheet1DATA!$1:$1048576,MATCH(SUMMARY!$A76,Sheet1DATA!$A:$A,0),MATCH(SUMMARY!AA$1,Sheet1DATA!$1:$1,0))</f>
        <v>Ø</v>
      </c>
      <c r="AB76" s="36" t="str">
        <f t="array" ref="AB76">INDEX(Sheet1DATA!$1:$1048576,MATCH(SUMMARY!$A76,Sheet1DATA!$A:$A,0),MATCH(SUMMARY!AB$1,Sheet1DATA!$1:$1,0))</f>
        <v>Ø</v>
      </c>
      <c r="AC76" s="36" t="str">
        <f t="array" ref="AC76">INDEX(Sheet1DATA!$1:$1048576,MATCH(SUMMARY!$A76,Sheet1DATA!$A:$A,0),MATCH(SUMMARY!AC$1,Sheet1DATA!$1:$1,0))</f>
        <v>√</v>
      </c>
      <c r="AD76" s="36" t="str">
        <f t="array" ref="AD76">INDEX(Sheet1DATA!$1:$1048576,MATCH(SUMMARY!$A76,Sheet1DATA!$A:$A,0),MATCH(SUMMARY!AD$1,Sheet1DATA!$1:$1,0))</f>
        <v>√</v>
      </c>
    </row>
    <row r="77" ht="14.25" hidden="1" customHeight="1">
      <c r="A77" s="114" t="s">
        <v>340</v>
      </c>
      <c r="B77" s="114" t="str">
        <f t="array" ref="B77">INDEX('2020 Candidates'!F:F,MATCH(SUMMARY!A77,'2020 Candidates'!G:G,0))</f>
        <v>Independent</v>
      </c>
      <c r="C77" s="114" t="str">
        <f t="array" ref="C77">INDEX('2020 Candidates'!A:A,MATCH(SUMMARY!A77,'2020 Candidates'!G:G,0))</f>
        <v>Galway West (5 seats)</v>
      </c>
      <c r="D77" s="115">
        <f>VLOOKUP(B77,PartyScore!A:D,4,0)</f>
        <v>0.2306361296</v>
      </c>
      <c r="E77" s="16" t="b">
        <f t="shared" si="1"/>
        <v>0</v>
      </c>
      <c r="F77" s="36">
        <f t="shared" si="2"/>
        <v>0</v>
      </c>
      <c r="G77" s="36">
        <f t="shared" si="3"/>
        <v>0</v>
      </c>
      <c r="H77" s="36">
        <f t="shared" si="4"/>
        <v>0</v>
      </c>
      <c r="I77" s="116" t="str">
        <f t="shared" si="5"/>
        <v>-</v>
      </c>
      <c r="J77" s="36" t="str">
        <f t="array" ref="J77">INDEX(Sheet1DATA!$1:$1048576,MATCH(SUMMARY!$A77,Sheet1DATA!$A:$A,0),MATCH(SUMMARY!J$1,Sheet1DATA!$1:$1,0))</f>
        <v>-</v>
      </c>
      <c r="K77" s="36" t="str">
        <f t="array" ref="K77">INDEX(Sheet1DATA!$1:$1048576,MATCH(SUMMARY!$A77,Sheet1DATA!$A:$A,0),MATCH(SUMMARY!K$1,Sheet1DATA!$1:$1,0))</f>
        <v>-</v>
      </c>
      <c r="L77" s="36" t="str">
        <f t="array" ref="L77">INDEX(Sheet1DATA!$1:$1048576,MATCH(SUMMARY!$A77,Sheet1DATA!$A:$A,0),MATCH(SUMMARY!L$1,Sheet1DATA!$1:$1,0))</f>
        <v>-</v>
      </c>
      <c r="M77" s="36" t="str">
        <f t="array" ref="M77">INDEX(Sheet1DATA!$1:$1048576,MATCH(SUMMARY!$A77,Sheet1DATA!$A:$A,0),MATCH(SUMMARY!M$1,Sheet1DATA!$1:$1,0))</f>
        <v>-</v>
      </c>
      <c r="N77" s="36" t="str">
        <f t="array" ref="N77">INDEX(Sheet1DATA!$1:$1048576,MATCH(SUMMARY!$A77,Sheet1DATA!$A:$A,0),MATCH(SUMMARY!N$1,Sheet1DATA!$1:$1,0))</f>
        <v>-</v>
      </c>
      <c r="O77" s="36" t="str">
        <f t="array" ref="O77">INDEX(Sheet1DATA!$1:$1048576,MATCH(SUMMARY!$A77,Sheet1DATA!$A:$A,0),MATCH(SUMMARY!O$1,Sheet1DATA!$1:$1,0))</f>
        <v>-</v>
      </c>
      <c r="P77" s="36" t="str">
        <f t="array" ref="P77">INDEX(Sheet1DATA!$1:$1048576,MATCH(SUMMARY!$A77,Sheet1DATA!$A:$A,0),MATCH(SUMMARY!P$1,Sheet1DATA!$1:$1,0))</f>
        <v>-</v>
      </c>
      <c r="Q77" s="36" t="str">
        <f t="array" ref="Q77">INDEX(Sheet1DATA!$1:$1048576,MATCH(SUMMARY!$A77,Sheet1DATA!$A:$A,0),MATCH(SUMMARY!Q$1,Sheet1DATA!$1:$1,0))</f>
        <v>-</v>
      </c>
      <c r="R77" s="36" t="str">
        <f t="array" ref="R77">INDEX(Sheet1DATA!$1:$1048576,MATCH(SUMMARY!$A77,Sheet1DATA!$A:$A,0),MATCH(SUMMARY!R$1,Sheet1DATA!$1:$1,0))</f>
        <v>-</v>
      </c>
      <c r="S77" s="36" t="str">
        <f t="array" ref="S77">INDEX(Sheet1DATA!$1:$1048576,MATCH(SUMMARY!$A77,Sheet1DATA!$A:$A,0),MATCH(SUMMARY!S$1,Sheet1DATA!$1:$1,0))</f>
        <v>-</v>
      </c>
      <c r="T77" s="36" t="str">
        <f t="array" ref="T77">INDEX(Sheet1DATA!$1:$1048576,MATCH(SUMMARY!$A77,Sheet1DATA!$A:$A,0),MATCH(SUMMARY!T$1,Sheet1DATA!$1:$1,0))</f>
        <v>-</v>
      </c>
      <c r="U77" s="36" t="str">
        <f t="array" ref="U77">INDEX(Sheet1DATA!$1:$1048576,MATCH(SUMMARY!$A77,Sheet1DATA!$A:$A,0),MATCH(SUMMARY!U$1,Sheet1DATA!$1:$1,0))</f>
        <v>-</v>
      </c>
      <c r="V77" s="36" t="str">
        <f t="array" ref="V77">INDEX(Sheet1DATA!$1:$1048576,MATCH(SUMMARY!$A77,Sheet1DATA!$A:$A,0),MATCH(SUMMARY!V$1,Sheet1DATA!$1:$1,0))</f>
        <v>-</v>
      </c>
      <c r="W77" s="36" t="str">
        <f t="array" ref="W77">INDEX(Sheet1DATA!$1:$1048576,MATCH(SUMMARY!$A77,Sheet1DATA!$A:$A,0),MATCH(SUMMARY!W$1,Sheet1DATA!$1:$1,0))</f>
        <v>-</v>
      </c>
      <c r="X77" s="36" t="str">
        <f t="array" ref="X77">INDEX(Sheet1DATA!$1:$1048576,MATCH(SUMMARY!$A77,Sheet1DATA!$A:$A,0),MATCH(SUMMARY!X$1,Sheet1DATA!$1:$1,0))</f>
        <v>-</v>
      </c>
      <c r="Y77" s="36" t="str">
        <f t="array" ref="Y77">INDEX(Sheet1DATA!$1:$1048576,MATCH(SUMMARY!$A77,Sheet1DATA!$A:$A,0),MATCH(SUMMARY!Y$1,Sheet1DATA!$1:$1,0))</f>
        <v>-</v>
      </c>
      <c r="Z77" s="36" t="str">
        <f t="array" ref="Z77">INDEX(Sheet1DATA!$1:$1048576,MATCH(SUMMARY!$A77,Sheet1DATA!$A:$A,0),MATCH(SUMMARY!Z$1,Sheet1DATA!$1:$1,0))</f>
        <v>-</v>
      </c>
      <c r="AA77" s="36" t="str">
        <f t="array" ref="AA77">INDEX(Sheet1DATA!$1:$1048576,MATCH(SUMMARY!$A77,Sheet1DATA!$A:$A,0),MATCH(SUMMARY!AA$1,Sheet1DATA!$1:$1,0))</f>
        <v>-</v>
      </c>
      <c r="AB77" s="36" t="str">
        <f t="array" ref="AB77">INDEX(Sheet1DATA!$1:$1048576,MATCH(SUMMARY!$A77,Sheet1DATA!$A:$A,0),MATCH(SUMMARY!AB$1,Sheet1DATA!$1:$1,0))</f>
        <v>-</v>
      </c>
      <c r="AC77" s="36" t="str">
        <f t="array" ref="AC77">INDEX(Sheet1DATA!$1:$1048576,MATCH(SUMMARY!$A77,Sheet1DATA!$A:$A,0),MATCH(SUMMARY!AC$1,Sheet1DATA!$1:$1,0))</f>
        <v>-</v>
      </c>
      <c r="AD77" s="36" t="str">
        <f t="array" ref="AD77">INDEX(Sheet1DATA!$1:$1048576,MATCH(SUMMARY!$A77,Sheet1DATA!$A:$A,0),MATCH(SUMMARY!AD$1,Sheet1DATA!$1:$1,0))</f>
        <v>-</v>
      </c>
    </row>
    <row r="78" ht="14.25" hidden="1" customHeight="1">
      <c r="A78" s="114" t="s">
        <v>1238</v>
      </c>
      <c r="B78" s="114" t="str">
        <f t="array" ref="B78">INDEX('2020 Candidates'!F:F,MATCH(SUMMARY!A78,'2020 Candidates'!G:G,0))</f>
        <v>Sinn Fein</v>
      </c>
      <c r="C78" s="114" t="str">
        <f t="array" ref="C78">INDEX('2020 Candidates'!A:A,MATCH(SUMMARY!A78,'2020 Candidates'!G:G,0))</f>
        <v>Waterford</v>
      </c>
      <c r="D78" s="115">
        <f>VLOOKUP(B78,PartyScore!A:D,4,0)</f>
        <v>0.3109221466</v>
      </c>
      <c r="E78" s="16" t="b">
        <f t="shared" si="1"/>
        <v>0</v>
      </c>
      <c r="F78" s="36">
        <f t="shared" si="2"/>
        <v>2</v>
      </c>
      <c r="G78" s="36">
        <f t="shared" si="3"/>
        <v>0</v>
      </c>
      <c r="H78" s="36">
        <f t="shared" si="4"/>
        <v>5</v>
      </c>
      <c r="I78" s="116">
        <f t="shared" si="5"/>
        <v>1</v>
      </c>
      <c r="J78" s="36" t="str">
        <f t="array" ref="J78">INDEX(Sheet1DATA!$1:$1048576,MATCH(SUMMARY!$A78,Sheet1DATA!$A:$A,0),MATCH(SUMMARY!J$1,Sheet1DATA!$1:$1,0))</f>
        <v>Ø</v>
      </c>
      <c r="K78" s="36" t="str">
        <f t="array" ref="K78">INDEX(Sheet1DATA!$1:$1048576,MATCH(SUMMARY!$A78,Sheet1DATA!$A:$A,0),MATCH(SUMMARY!K$1,Sheet1DATA!$1:$1,0))</f>
        <v>√</v>
      </c>
      <c r="L78" s="36" t="str">
        <f t="array" ref="L78">INDEX(Sheet1DATA!$1:$1048576,MATCH(SUMMARY!$A78,Sheet1DATA!$A:$A,0),MATCH(SUMMARY!L$1,Sheet1DATA!$1:$1,0))</f>
        <v>√</v>
      </c>
      <c r="M78" s="36" t="str">
        <f t="array" ref="M78">INDEX(Sheet1DATA!$1:$1048576,MATCH(SUMMARY!$A78,Sheet1DATA!$A:$A,0),MATCH(SUMMARY!M$1,Sheet1DATA!$1:$1,0))</f>
        <v>Ø</v>
      </c>
      <c r="N78" s="36" t="str">
        <f t="array" ref="N78">INDEX(Sheet1DATA!$1:$1048576,MATCH(SUMMARY!$A78,Sheet1DATA!$A:$A,0),MATCH(SUMMARY!N$1,Sheet1DATA!$1:$1,0))</f>
        <v>Ø</v>
      </c>
      <c r="O78" s="36" t="str">
        <f t="array" ref="O78">INDEX(Sheet1DATA!$1:$1048576,MATCH(SUMMARY!$A78,Sheet1DATA!$A:$A,0),MATCH(SUMMARY!O$1,Sheet1DATA!$1:$1,0))</f>
        <v>Ø</v>
      </c>
      <c r="P78" s="36" t="str">
        <f t="array" ref="P78">INDEX(Sheet1DATA!$1:$1048576,MATCH(SUMMARY!$A78,Sheet1DATA!$A:$A,0),MATCH(SUMMARY!P$1,Sheet1DATA!$1:$1,0))</f>
        <v>Ø</v>
      </c>
      <c r="Q78" s="36" t="str">
        <f t="array" ref="Q78">INDEX(Sheet1DATA!$1:$1048576,MATCH(SUMMARY!$A78,Sheet1DATA!$A:$A,0),MATCH(SUMMARY!Q$1,Sheet1DATA!$1:$1,0))</f>
        <v>-</v>
      </c>
      <c r="R78" s="36" t="str">
        <f t="array" ref="R78">INDEX(Sheet1DATA!$1:$1048576,MATCH(SUMMARY!$A78,Sheet1DATA!$A:$A,0),MATCH(SUMMARY!R$1,Sheet1DATA!$1:$1,0))</f>
        <v>-</v>
      </c>
      <c r="S78" s="36" t="str">
        <f t="array" ref="S78">INDEX(Sheet1DATA!$1:$1048576,MATCH(SUMMARY!$A78,Sheet1DATA!$A:$A,0),MATCH(SUMMARY!S$1,Sheet1DATA!$1:$1,0))</f>
        <v>-</v>
      </c>
      <c r="T78" s="36" t="str">
        <f t="array" ref="T78">INDEX(Sheet1DATA!$1:$1048576,MATCH(SUMMARY!$A78,Sheet1DATA!$A:$A,0),MATCH(SUMMARY!T$1,Sheet1DATA!$1:$1,0))</f>
        <v>-</v>
      </c>
      <c r="U78" s="36" t="str">
        <f t="array" ref="U78">INDEX(Sheet1DATA!$1:$1048576,MATCH(SUMMARY!$A78,Sheet1DATA!$A:$A,0),MATCH(SUMMARY!U$1,Sheet1DATA!$1:$1,0))</f>
        <v>-</v>
      </c>
      <c r="V78" s="36" t="str">
        <f t="array" ref="V78">INDEX(Sheet1DATA!$1:$1048576,MATCH(SUMMARY!$A78,Sheet1DATA!$A:$A,0),MATCH(SUMMARY!V$1,Sheet1DATA!$1:$1,0))</f>
        <v>-</v>
      </c>
      <c r="W78" s="36" t="str">
        <f t="array" ref="W78">INDEX(Sheet1DATA!$1:$1048576,MATCH(SUMMARY!$A78,Sheet1DATA!$A:$A,0),MATCH(SUMMARY!W$1,Sheet1DATA!$1:$1,0))</f>
        <v>-</v>
      </c>
      <c r="X78" s="36" t="str">
        <f t="array" ref="X78">INDEX(Sheet1DATA!$1:$1048576,MATCH(SUMMARY!$A78,Sheet1DATA!$A:$A,0),MATCH(SUMMARY!X$1,Sheet1DATA!$1:$1,0))</f>
        <v>-</v>
      </c>
      <c r="Y78" s="36" t="str">
        <f t="array" ref="Y78">INDEX(Sheet1DATA!$1:$1048576,MATCH(SUMMARY!$A78,Sheet1DATA!$A:$A,0),MATCH(SUMMARY!Y$1,Sheet1DATA!$1:$1,0))</f>
        <v>-</v>
      </c>
      <c r="Z78" s="36" t="str">
        <f t="array" ref="Z78">INDEX(Sheet1DATA!$1:$1048576,MATCH(SUMMARY!$A78,Sheet1DATA!$A:$A,0),MATCH(SUMMARY!Z$1,Sheet1DATA!$1:$1,0))</f>
        <v>-</v>
      </c>
      <c r="AA78" s="36" t="str">
        <f t="array" ref="AA78">INDEX(Sheet1DATA!$1:$1048576,MATCH(SUMMARY!$A78,Sheet1DATA!$A:$A,0),MATCH(SUMMARY!AA$1,Sheet1DATA!$1:$1,0))</f>
        <v>-</v>
      </c>
      <c r="AB78" s="36" t="str">
        <f t="array" ref="AB78">INDEX(Sheet1DATA!$1:$1048576,MATCH(SUMMARY!$A78,Sheet1DATA!$A:$A,0),MATCH(SUMMARY!AB$1,Sheet1DATA!$1:$1,0))</f>
        <v>-</v>
      </c>
      <c r="AC78" s="36" t="str">
        <f t="array" ref="AC78">INDEX(Sheet1DATA!$1:$1048576,MATCH(SUMMARY!$A78,Sheet1DATA!$A:$A,0),MATCH(SUMMARY!AC$1,Sheet1DATA!$1:$1,0))</f>
        <v>-</v>
      </c>
      <c r="AD78" s="36" t="str">
        <f t="array" ref="AD78">INDEX(Sheet1DATA!$1:$1048576,MATCH(SUMMARY!$A78,Sheet1DATA!$A:$A,0),MATCH(SUMMARY!AD$1,Sheet1DATA!$1:$1,0))</f>
        <v>-</v>
      </c>
    </row>
    <row r="79" ht="14.25" hidden="1" customHeight="1">
      <c r="A79" s="114" t="s">
        <v>345</v>
      </c>
      <c r="B79" s="114" t="str">
        <f t="array" ref="B79">INDEX('2020 Candidates'!F:F,MATCH(SUMMARY!A79,'2020 Candidates'!G:G,0))</f>
        <v>Fine Gael</v>
      </c>
      <c r="C79" s="114" t="str">
        <f t="array" ref="C79">INDEX('2020 Candidates'!A:A,MATCH(SUMMARY!A79,'2020 Candidates'!G:G,0))</f>
        <v>Waterford</v>
      </c>
      <c r="D79" s="115">
        <f>VLOOKUP(B79,PartyScore!A:D,4,0)</f>
        <v>0.01425972402</v>
      </c>
      <c r="E79" s="16" t="b">
        <f t="shared" si="1"/>
        <v>0</v>
      </c>
      <c r="F79" s="36">
        <f t="shared" si="2"/>
        <v>0</v>
      </c>
      <c r="G79" s="36">
        <f t="shared" si="3"/>
        <v>0</v>
      </c>
      <c r="H79" s="36">
        <f t="shared" si="4"/>
        <v>0</v>
      </c>
      <c r="I79" s="116" t="str">
        <f t="shared" si="5"/>
        <v>-</v>
      </c>
      <c r="J79" s="36" t="str">
        <f t="array" ref="J79">INDEX(Sheet1DATA!$1:$1048576,MATCH(SUMMARY!$A79,Sheet1DATA!$A:$A,0),MATCH(SUMMARY!J$1,Sheet1DATA!$1:$1,0))</f>
        <v>-</v>
      </c>
      <c r="K79" s="36" t="str">
        <f t="array" ref="K79">INDEX(Sheet1DATA!$1:$1048576,MATCH(SUMMARY!$A79,Sheet1DATA!$A:$A,0),MATCH(SUMMARY!K$1,Sheet1DATA!$1:$1,0))</f>
        <v>-</v>
      </c>
      <c r="L79" s="36" t="str">
        <f t="array" ref="L79">INDEX(Sheet1DATA!$1:$1048576,MATCH(SUMMARY!$A79,Sheet1DATA!$A:$A,0),MATCH(SUMMARY!L$1,Sheet1DATA!$1:$1,0))</f>
        <v>-</v>
      </c>
      <c r="M79" s="36" t="str">
        <f t="array" ref="M79">INDEX(Sheet1DATA!$1:$1048576,MATCH(SUMMARY!$A79,Sheet1DATA!$A:$A,0),MATCH(SUMMARY!M$1,Sheet1DATA!$1:$1,0))</f>
        <v>-</v>
      </c>
      <c r="N79" s="36" t="str">
        <f t="array" ref="N79">INDEX(Sheet1DATA!$1:$1048576,MATCH(SUMMARY!$A79,Sheet1DATA!$A:$A,0),MATCH(SUMMARY!N$1,Sheet1DATA!$1:$1,0))</f>
        <v>-</v>
      </c>
      <c r="O79" s="36" t="str">
        <f t="array" ref="O79">INDEX(Sheet1DATA!$1:$1048576,MATCH(SUMMARY!$A79,Sheet1DATA!$A:$A,0),MATCH(SUMMARY!O$1,Sheet1DATA!$1:$1,0))</f>
        <v>-</v>
      </c>
      <c r="P79" s="36" t="str">
        <f t="array" ref="P79">INDEX(Sheet1DATA!$1:$1048576,MATCH(SUMMARY!$A79,Sheet1DATA!$A:$A,0),MATCH(SUMMARY!P$1,Sheet1DATA!$1:$1,0))</f>
        <v>-</v>
      </c>
      <c r="Q79" s="36" t="str">
        <f t="array" ref="Q79">INDEX(Sheet1DATA!$1:$1048576,MATCH(SUMMARY!$A79,Sheet1DATA!$A:$A,0),MATCH(SUMMARY!Q$1,Sheet1DATA!$1:$1,0))</f>
        <v>-</v>
      </c>
      <c r="R79" s="36" t="str">
        <f t="array" ref="R79">INDEX(Sheet1DATA!$1:$1048576,MATCH(SUMMARY!$A79,Sheet1DATA!$A:$A,0),MATCH(SUMMARY!R$1,Sheet1DATA!$1:$1,0))</f>
        <v>-</v>
      </c>
      <c r="S79" s="36" t="str">
        <f t="array" ref="S79">INDEX(Sheet1DATA!$1:$1048576,MATCH(SUMMARY!$A79,Sheet1DATA!$A:$A,0),MATCH(SUMMARY!S$1,Sheet1DATA!$1:$1,0))</f>
        <v>-</v>
      </c>
      <c r="T79" s="36" t="str">
        <f t="array" ref="T79">INDEX(Sheet1DATA!$1:$1048576,MATCH(SUMMARY!$A79,Sheet1DATA!$A:$A,0),MATCH(SUMMARY!T$1,Sheet1DATA!$1:$1,0))</f>
        <v>-</v>
      </c>
      <c r="U79" s="36" t="str">
        <f t="array" ref="U79">INDEX(Sheet1DATA!$1:$1048576,MATCH(SUMMARY!$A79,Sheet1DATA!$A:$A,0),MATCH(SUMMARY!U$1,Sheet1DATA!$1:$1,0))</f>
        <v>-</v>
      </c>
      <c r="V79" s="36" t="str">
        <f t="array" ref="V79">INDEX(Sheet1DATA!$1:$1048576,MATCH(SUMMARY!$A79,Sheet1DATA!$A:$A,0),MATCH(SUMMARY!V$1,Sheet1DATA!$1:$1,0))</f>
        <v>-</v>
      </c>
      <c r="W79" s="36" t="str">
        <f t="array" ref="W79">INDEX(Sheet1DATA!$1:$1048576,MATCH(SUMMARY!$A79,Sheet1DATA!$A:$A,0),MATCH(SUMMARY!W$1,Sheet1DATA!$1:$1,0))</f>
        <v>-</v>
      </c>
      <c r="X79" s="36" t="str">
        <f t="array" ref="X79">INDEX(Sheet1DATA!$1:$1048576,MATCH(SUMMARY!$A79,Sheet1DATA!$A:$A,0),MATCH(SUMMARY!X$1,Sheet1DATA!$1:$1,0))</f>
        <v>-</v>
      </c>
      <c r="Y79" s="36" t="str">
        <f t="array" ref="Y79">INDEX(Sheet1DATA!$1:$1048576,MATCH(SUMMARY!$A79,Sheet1DATA!$A:$A,0),MATCH(SUMMARY!Y$1,Sheet1DATA!$1:$1,0))</f>
        <v>-</v>
      </c>
      <c r="Z79" s="36" t="str">
        <f t="array" ref="Z79">INDEX(Sheet1DATA!$1:$1048576,MATCH(SUMMARY!$A79,Sheet1DATA!$A:$A,0),MATCH(SUMMARY!Z$1,Sheet1DATA!$1:$1,0))</f>
        <v>-</v>
      </c>
      <c r="AA79" s="36" t="str">
        <f t="array" ref="AA79">INDEX(Sheet1DATA!$1:$1048576,MATCH(SUMMARY!$A79,Sheet1DATA!$A:$A,0),MATCH(SUMMARY!AA$1,Sheet1DATA!$1:$1,0))</f>
        <v>-</v>
      </c>
      <c r="AB79" s="36" t="str">
        <f t="array" ref="AB79">INDEX(Sheet1DATA!$1:$1048576,MATCH(SUMMARY!$A79,Sheet1DATA!$A:$A,0),MATCH(SUMMARY!AB$1,Sheet1DATA!$1:$1,0))</f>
        <v>-</v>
      </c>
      <c r="AC79" s="36" t="str">
        <f t="array" ref="AC79">INDEX(Sheet1DATA!$1:$1048576,MATCH(SUMMARY!$A79,Sheet1DATA!$A:$A,0),MATCH(SUMMARY!AC$1,Sheet1DATA!$1:$1,0))</f>
        <v>-</v>
      </c>
      <c r="AD79" s="36" t="str">
        <f t="array" ref="AD79">INDEX(Sheet1DATA!$1:$1048576,MATCH(SUMMARY!$A79,Sheet1DATA!$A:$A,0),MATCH(SUMMARY!AD$1,Sheet1DATA!$1:$1,0))</f>
        <v>-</v>
      </c>
    </row>
    <row r="80" ht="14.25" customHeight="1">
      <c r="A80" s="114" t="s">
        <v>445</v>
      </c>
      <c r="B80" s="114" t="str">
        <f t="array" ref="B80">INDEX('2020 Candidates'!F:F,MATCH(SUMMARY!A80,'2020 Candidates'!G:G,0))</f>
        <v>Fianna Fail</v>
      </c>
      <c r="C80" s="114" t="str">
        <f t="array" ref="C80">INDEX('2020 Candidates'!A:A,MATCH(SUMMARY!A80,'2020 Candidates'!G:G,0))</f>
        <v>Dublin Mid-West (4 seats)</v>
      </c>
      <c r="D80" s="115">
        <f>VLOOKUP(B80,PartyScore!A:D,4,0)</f>
        <v>0.3502904352</v>
      </c>
      <c r="E80" s="16" t="b">
        <f t="shared" si="1"/>
        <v>1</v>
      </c>
      <c r="F80" s="36">
        <f t="shared" si="2"/>
        <v>3</v>
      </c>
      <c r="G80" s="36">
        <f t="shared" si="3"/>
        <v>5</v>
      </c>
      <c r="H80" s="36">
        <f t="shared" si="4"/>
        <v>0</v>
      </c>
      <c r="I80" s="116">
        <f t="shared" si="5"/>
        <v>0.375</v>
      </c>
      <c r="J80" s="36" t="str">
        <f t="array" ref="J80">INDEX(Sheet1DATA!$1:$1048576,MATCH(SUMMARY!$A80,Sheet1DATA!$A:$A,0),MATCH(SUMMARY!J$1,Sheet1DATA!$1:$1,0))</f>
        <v>√</v>
      </c>
      <c r="K80" s="36" t="str">
        <f t="array" ref="K80">INDEX(Sheet1DATA!$1:$1048576,MATCH(SUMMARY!$A80,Sheet1DATA!$A:$A,0),MATCH(SUMMARY!K$1,Sheet1DATA!$1:$1,0))</f>
        <v>√</v>
      </c>
      <c r="L80" s="36" t="str">
        <f t="array" ref="L80">INDEX(Sheet1DATA!$1:$1048576,MATCH(SUMMARY!$A80,Sheet1DATA!$A:$A,0),MATCH(SUMMARY!L$1,Sheet1DATA!$1:$1,0))</f>
        <v>√</v>
      </c>
      <c r="M80" s="36" t="str">
        <f t="array" ref="M80">INDEX(Sheet1DATA!$1:$1048576,MATCH(SUMMARY!$A80,Sheet1DATA!$A:$A,0),MATCH(SUMMARY!M$1,Sheet1DATA!$1:$1,0))</f>
        <v>×</v>
      </c>
      <c r="N80" s="36" t="str">
        <f t="array" ref="N80">INDEX(Sheet1DATA!$1:$1048576,MATCH(SUMMARY!$A80,Sheet1DATA!$A:$A,0),MATCH(SUMMARY!N$1,Sheet1DATA!$1:$1,0))</f>
        <v>×</v>
      </c>
      <c r="O80" s="36" t="str">
        <f t="array" ref="O80">INDEX(Sheet1DATA!$1:$1048576,MATCH(SUMMARY!$A80,Sheet1DATA!$A:$A,0),MATCH(SUMMARY!O$1,Sheet1DATA!$1:$1,0))</f>
        <v>×</v>
      </c>
      <c r="P80" s="36" t="str">
        <f t="array" ref="P80">INDEX(Sheet1DATA!$1:$1048576,MATCH(SUMMARY!$A80,Sheet1DATA!$A:$A,0),MATCH(SUMMARY!P$1,Sheet1DATA!$1:$1,0))</f>
        <v>×</v>
      </c>
      <c r="Q80" s="36" t="str">
        <f t="array" ref="Q80">INDEX(Sheet1DATA!$1:$1048576,MATCH(SUMMARY!$A80,Sheet1DATA!$A:$A,0),MATCH(SUMMARY!Q$1,Sheet1DATA!$1:$1,0))</f>
        <v>-</v>
      </c>
      <c r="R80" s="36" t="str">
        <f t="array" ref="R80">INDEX(Sheet1DATA!$1:$1048576,MATCH(SUMMARY!$A80,Sheet1DATA!$A:$A,0),MATCH(SUMMARY!R$1,Sheet1DATA!$1:$1,0))</f>
        <v>-</v>
      </c>
      <c r="S80" s="36" t="str">
        <f t="array" ref="S80">INDEX(Sheet1DATA!$1:$1048576,MATCH(SUMMARY!$A80,Sheet1DATA!$A:$A,0),MATCH(SUMMARY!S$1,Sheet1DATA!$1:$1,0))</f>
        <v>-</v>
      </c>
      <c r="T80" s="36" t="str">
        <f t="array" ref="T80">INDEX(Sheet1DATA!$1:$1048576,MATCH(SUMMARY!$A80,Sheet1DATA!$A:$A,0),MATCH(SUMMARY!T$1,Sheet1DATA!$1:$1,0))</f>
        <v>-</v>
      </c>
      <c r="U80" s="36" t="str">
        <f t="array" ref="U80">INDEX(Sheet1DATA!$1:$1048576,MATCH(SUMMARY!$A80,Sheet1DATA!$A:$A,0),MATCH(SUMMARY!U$1,Sheet1DATA!$1:$1,0))</f>
        <v>-</v>
      </c>
      <c r="V80" s="36" t="str">
        <f t="array" ref="V80">INDEX(Sheet1DATA!$1:$1048576,MATCH(SUMMARY!$A80,Sheet1DATA!$A:$A,0),MATCH(SUMMARY!V$1,Sheet1DATA!$1:$1,0))</f>
        <v>-</v>
      </c>
      <c r="W80" s="36" t="str">
        <f t="array" ref="W80">INDEX(Sheet1DATA!$1:$1048576,MATCH(SUMMARY!$A80,Sheet1DATA!$A:$A,0),MATCH(SUMMARY!W$1,Sheet1DATA!$1:$1,0))</f>
        <v>-</v>
      </c>
      <c r="X80" s="36" t="str">
        <f t="array" ref="X80">INDEX(Sheet1DATA!$1:$1048576,MATCH(SUMMARY!$A80,Sheet1DATA!$A:$A,0),MATCH(SUMMARY!X$1,Sheet1DATA!$1:$1,0))</f>
        <v>-</v>
      </c>
      <c r="Y80" s="36" t="str">
        <f t="array" ref="Y80">INDEX(Sheet1DATA!$1:$1048576,MATCH(SUMMARY!$A80,Sheet1DATA!$A:$A,0),MATCH(SUMMARY!Y$1,Sheet1DATA!$1:$1,0))</f>
        <v>-</v>
      </c>
      <c r="Z80" s="36" t="str">
        <f t="array" ref="Z80">INDEX(Sheet1DATA!$1:$1048576,MATCH(SUMMARY!$A80,Sheet1DATA!$A:$A,0),MATCH(SUMMARY!Z$1,Sheet1DATA!$1:$1,0))</f>
        <v>-</v>
      </c>
      <c r="AA80" s="36" t="str">
        <f t="array" ref="AA80">INDEX(Sheet1DATA!$1:$1048576,MATCH(SUMMARY!$A80,Sheet1DATA!$A:$A,0),MATCH(SUMMARY!AA$1,Sheet1DATA!$1:$1,0))</f>
        <v>-</v>
      </c>
      <c r="AB80" s="36" t="str">
        <f t="array" ref="AB80">INDEX(Sheet1DATA!$1:$1048576,MATCH(SUMMARY!$A80,Sheet1DATA!$A:$A,0),MATCH(SUMMARY!AB$1,Sheet1DATA!$1:$1,0))</f>
        <v>-</v>
      </c>
      <c r="AC80" s="36" t="str">
        <f t="array" ref="AC80">INDEX(Sheet1DATA!$1:$1048576,MATCH(SUMMARY!$A80,Sheet1DATA!$A:$A,0),MATCH(SUMMARY!AC$1,Sheet1DATA!$1:$1,0))</f>
        <v>-</v>
      </c>
      <c r="AD80" s="36" t="str">
        <f t="array" ref="AD80">INDEX(Sheet1DATA!$1:$1048576,MATCH(SUMMARY!$A80,Sheet1DATA!$A:$A,0),MATCH(SUMMARY!AD$1,Sheet1DATA!$1:$1,0))</f>
        <v>×</v>
      </c>
    </row>
    <row r="81" ht="14.25" hidden="1" customHeight="1">
      <c r="A81" s="114" t="s">
        <v>355</v>
      </c>
      <c r="B81" s="114" t="str">
        <f t="array" ref="B81">INDEX('2020 Candidates'!F:F,MATCH(SUMMARY!A81,'2020 Candidates'!G:G,0))</f>
        <v>Fine Gael</v>
      </c>
      <c r="C81" s="114" t="str">
        <f t="array" ref="C81">INDEX('2020 Candidates'!A:A,MATCH(SUMMARY!A81,'2020 Candidates'!G:G,0))</f>
        <v>Dublin West (4 seats)</v>
      </c>
      <c r="D81" s="115">
        <f>VLOOKUP(B81,PartyScore!A:D,4,0)</f>
        <v>0.01425972402</v>
      </c>
      <c r="E81" s="16" t="b">
        <f t="shared" si="1"/>
        <v>0</v>
      </c>
      <c r="F81" s="36">
        <f t="shared" si="2"/>
        <v>0</v>
      </c>
      <c r="G81" s="36">
        <f t="shared" si="3"/>
        <v>0</v>
      </c>
      <c r="H81" s="36">
        <f t="shared" si="4"/>
        <v>0</v>
      </c>
      <c r="I81" s="116" t="str">
        <f t="shared" si="5"/>
        <v>-</v>
      </c>
      <c r="J81" s="36" t="str">
        <f t="array" ref="J81">INDEX(Sheet1DATA!$1:$1048576,MATCH(SUMMARY!$A81,Sheet1DATA!$A:$A,0),MATCH(SUMMARY!J$1,Sheet1DATA!$1:$1,0))</f>
        <v>-</v>
      </c>
      <c r="K81" s="36" t="str">
        <f t="array" ref="K81">INDEX(Sheet1DATA!$1:$1048576,MATCH(SUMMARY!$A81,Sheet1DATA!$A:$A,0),MATCH(SUMMARY!K$1,Sheet1DATA!$1:$1,0))</f>
        <v>-</v>
      </c>
      <c r="L81" s="36" t="str">
        <f t="array" ref="L81">INDEX(Sheet1DATA!$1:$1048576,MATCH(SUMMARY!$A81,Sheet1DATA!$A:$A,0),MATCH(SUMMARY!L$1,Sheet1DATA!$1:$1,0))</f>
        <v>-</v>
      </c>
      <c r="M81" s="36" t="str">
        <f t="array" ref="M81">INDEX(Sheet1DATA!$1:$1048576,MATCH(SUMMARY!$A81,Sheet1DATA!$A:$A,0),MATCH(SUMMARY!M$1,Sheet1DATA!$1:$1,0))</f>
        <v>-</v>
      </c>
      <c r="N81" s="36" t="str">
        <f t="array" ref="N81">INDEX(Sheet1DATA!$1:$1048576,MATCH(SUMMARY!$A81,Sheet1DATA!$A:$A,0),MATCH(SUMMARY!N$1,Sheet1DATA!$1:$1,0))</f>
        <v>-</v>
      </c>
      <c r="O81" s="36" t="str">
        <f t="array" ref="O81">INDEX(Sheet1DATA!$1:$1048576,MATCH(SUMMARY!$A81,Sheet1DATA!$A:$A,0),MATCH(SUMMARY!O$1,Sheet1DATA!$1:$1,0))</f>
        <v>-</v>
      </c>
      <c r="P81" s="36" t="str">
        <f t="array" ref="P81">INDEX(Sheet1DATA!$1:$1048576,MATCH(SUMMARY!$A81,Sheet1DATA!$A:$A,0),MATCH(SUMMARY!P$1,Sheet1DATA!$1:$1,0))</f>
        <v>-</v>
      </c>
      <c r="Q81" s="36" t="str">
        <f t="array" ref="Q81">INDEX(Sheet1DATA!$1:$1048576,MATCH(SUMMARY!$A81,Sheet1DATA!$A:$A,0),MATCH(SUMMARY!Q$1,Sheet1DATA!$1:$1,0))</f>
        <v>-</v>
      </c>
      <c r="R81" s="36" t="str">
        <f t="array" ref="R81">INDEX(Sheet1DATA!$1:$1048576,MATCH(SUMMARY!$A81,Sheet1DATA!$A:$A,0),MATCH(SUMMARY!R$1,Sheet1DATA!$1:$1,0))</f>
        <v>-</v>
      </c>
      <c r="S81" s="36" t="str">
        <f t="array" ref="S81">INDEX(Sheet1DATA!$1:$1048576,MATCH(SUMMARY!$A81,Sheet1DATA!$A:$A,0),MATCH(SUMMARY!S$1,Sheet1DATA!$1:$1,0))</f>
        <v>-</v>
      </c>
      <c r="T81" s="36" t="str">
        <f t="array" ref="T81">INDEX(Sheet1DATA!$1:$1048576,MATCH(SUMMARY!$A81,Sheet1DATA!$A:$A,0),MATCH(SUMMARY!T$1,Sheet1DATA!$1:$1,0))</f>
        <v>-</v>
      </c>
      <c r="U81" s="36" t="str">
        <f t="array" ref="U81">INDEX(Sheet1DATA!$1:$1048576,MATCH(SUMMARY!$A81,Sheet1DATA!$A:$A,0),MATCH(SUMMARY!U$1,Sheet1DATA!$1:$1,0))</f>
        <v>-</v>
      </c>
      <c r="V81" s="36" t="str">
        <f t="array" ref="V81">INDEX(Sheet1DATA!$1:$1048576,MATCH(SUMMARY!$A81,Sheet1DATA!$A:$A,0),MATCH(SUMMARY!V$1,Sheet1DATA!$1:$1,0))</f>
        <v>-</v>
      </c>
      <c r="W81" s="36" t="str">
        <f t="array" ref="W81">INDEX(Sheet1DATA!$1:$1048576,MATCH(SUMMARY!$A81,Sheet1DATA!$A:$A,0),MATCH(SUMMARY!W$1,Sheet1DATA!$1:$1,0))</f>
        <v>-</v>
      </c>
      <c r="X81" s="36" t="str">
        <f t="array" ref="X81">INDEX(Sheet1DATA!$1:$1048576,MATCH(SUMMARY!$A81,Sheet1DATA!$A:$A,0),MATCH(SUMMARY!X$1,Sheet1DATA!$1:$1,0))</f>
        <v>-</v>
      </c>
      <c r="Y81" s="36" t="str">
        <f t="array" ref="Y81">INDEX(Sheet1DATA!$1:$1048576,MATCH(SUMMARY!$A81,Sheet1DATA!$A:$A,0),MATCH(SUMMARY!Y$1,Sheet1DATA!$1:$1,0))</f>
        <v>-</v>
      </c>
      <c r="Z81" s="36" t="str">
        <f t="array" ref="Z81">INDEX(Sheet1DATA!$1:$1048576,MATCH(SUMMARY!$A81,Sheet1DATA!$A:$A,0),MATCH(SUMMARY!Z$1,Sheet1DATA!$1:$1,0))</f>
        <v>-</v>
      </c>
      <c r="AA81" s="36" t="str">
        <f t="array" ref="AA81">INDEX(Sheet1DATA!$1:$1048576,MATCH(SUMMARY!$A81,Sheet1DATA!$A:$A,0),MATCH(SUMMARY!AA$1,Sheet1DATA!$1:$1,0))</f>
        <v>-</v>
      </c>
      <c r="AB81" s="36" t="str">
        <f t="array" ref="AB81">INDEX(Sheet1DATA!$1:$1048576,MATCH(SUMMARY!$A81,Sheet1DATA!$A:$A,0),MATCH(SUMMARY!AB$1,Sheet1DATA!$1:$1,0))</f>
        <v>-</v>
      </c>
      <c r="AC81" s="36" t="str">
        <f t="array" ref="AC81">INDEX(Sheet1DATA!$1:$1048576,MATCH(SUMMARY!$A81,Sheet1DATA!$A:$A,0),MATCH(SUMMARY!AC$1,Sheet1DATA!$1:$1,0))</f>
        <v>-</v>
      </c>
      <c r="AD81" s="36" t="str">
        <f t="array" ref="AD81">INDEX(Sheet1DATA!$1:$1048576,MATCH(SUMMARY!$A81,Sheet1DATA!$A:$A,0),MATCH(SUMMARY!AD$1,Sheet1DATA!$1:$1,0))</f>
        <v>-</v>
      </c>
    </row>
    <row r="82" ht="14.25" hidden="1" customHeight="1">
      <c r="A82" s="114" t="s">
        <v>372</v>
      </c>
      <c r="B82" s="114" t="str">
        <f t="array" ref="B82">INDEX('2020 Candidates'!F:F,MATCH(SUMMARY!A82,'2020 Candidates'!G:G,0))</f>
        <v>Renua</v>
      </c>
      <c r="C82" s="114" t="str">
        <f t="array" ref="C82">INDEX('2020 Candidates'!A:A,MATCH(SUMMARY!A82,'2020 Candidates'!G:G,0))</f>
        <v>Limerick County (3 seats)</v>
      </c>
      <c r="D82" s="115">
        <f>VLOOKUP(B82,PartyScore!A:D,4,0)</f>
        <v>0</v>
      </c>
      <c r="E82" s="16" t="b">
        <f t="shared" si="1"/>
        <v>0</v>
      </c>
      <c r="F82" s="36">
        <f t="shared" si="2"/>
        <v>0</v>
      </c>
      <c r="G82" s="36">
        <f t="shared" si="3"/>
        <v>0</v>
      </c>
      <c r="H82" s="36">
        <f t="shared" si="4"/>
        <v>0</v>
      </c>
      <c r="I82" s="116" t="str">
        <f t="shared" si="5"/>
        <v>-</v>
      </c>
      <c r="J82" s="36" t="str">
        <f t="array" ref="J82">INDEX(Sheet1DATA!$1:$1048576,MATCH(SUMMARY!$A82,Sheet1DATA!$A:$A,0),MATCH(SUMMARY!J$1,Sheet1DATA!$1:$1,0))</f>
        <v>-</v>
      </c>
      <c r="K82" s="36" t="str">
        <f t="array" ref="K82">INDEX(Sheet1DATA!$1:$1048576,MATCH(SUMMARY!$A82,Sheet1DATA!$A:$A,0),MATCH(SUMMARY!K$1,Sheet1DATA!$1:$1,0))</f>
        <v>-</v>
      </c>
      <c r="L82" s="36" t="str">
        <f t="array" ref="L82">INDEX(Sheet1DATA!$1:$1048576,MATCH(SUMMARY!$A82,Sheet1DATA!$A:$A,0),MATCH(SUMMARY!L$1,Sheet1DATA!$1:$1,0))</f>
        <v>-</v>
      </c>
      <c r="M82" s="36" t="str">
        <f t="array" ref="M82">INDEX(Sheet1DATA!$1:$1048576,MATCH(SUMMARY!$A82,Sheet1DATA!$A:$A,0),MATCH(SUMMARY!M$1,Sheet1DATA!$1:$1,0))</f>
        <v>-</v>
      </c>
      <c r="N82" s="36" t="str">
        <f t="array" ref="N82">INDEX(Sheet1DATA!$1:$1048576,MATCH(SUMMARY!$A82,Sheet1DATA!$A:$A,0),MATCH(SUMMARY!N$1,Sheet1DATA!$1:$1,0))</f>
        <v>-</v>
      </c>
      <c r="O82" s="36" t="str">
        <f t="array" ref="O82">INDEX(Sheet1DATA!$1:$1048576,MATCH(SUMMARY!$A82,Sheet1DATA!$A:$A,0),MATCH(SUMMARY!O$1,Sheet1DATA!$1:$1,0))</f>
        <v>-</v>
      </c>
      <c r="P82" s="36" t="str">
        <f t="array" ref="P82">INDEX(Sheet1DATA!$1:$1048576,MATCH(SUMMARY!$A82,Sheet1DATA!$A:$A,0),MATCH(SUMMARY!P$1,Sheet1DATA!$1:$1,0))</f>
        <v>-</v>
      </c>
      <c r="Q82" s="36" t="str">
        <f t="array" ref="Q82">INDEX(Sheet1DATA!$1:$1048576,MATCH(SUMMARY!$A82,Sheet1DATA!$A:$A,0),MATCH(SUMMARY!Q$1,Sheet1DATA!$1:$1,0))</f>
        <v>-</v>
      </c>
      <c r="R82" s="36" t="str">
        <f t="array" ref="R82">INDEX(Sheet1DATA!$1:$1048576,MATCH(SUMMARY!$A82,Sheet1DATA!$A:$A,0),MATCH(SUMMARY!R$1,Sheet1DATA!$1:$1,0))</f>
        <v>-</v>
      </c>
      <c r="S82" s="36" t="str">
        <f t="array" ref="S82">INDEX(Sheet1DATA!$1:$1048576,MATCH(SUMMARY!$A82,Sheet1DATA!$A:$A,0),MATCH(SUMMARY!S$1,Sheet1DATA!$1:$1,0))</f>
        <v>-</v>
      </c>
      <c r="T82" s="36" t="str">
        <f t="array" ref="T82">INDEX(Sheet1DATA!$1:$1048576,MATCH(SUMMARY!$A82,Sheet1DATA!$A:$A,0),MATCH(SUMMARY!T$1,Sheet1DATA!$1:$1,0))</f>
        <v>-</v>
      </c>
      <c r="U82" s="36" t="str">
        <f t="array" ref="U82">INDEX(Sheet1DATA!$1:$1048576,MATCH(SUMMARY!$A82,Sheet1DATA!$A:$A,0),MATCH(SUMMARY!U$1,Sheet1DATA!$1:$1,0))</f>
        <v>-</v>
      </c>
      <c r="V82" s="36" t="str">
        <f t="array" ref="V82">INDEX(Sheet1DATA!$1:$1048576,MATCH(SUMMARY!$A82,Sheet1DATA!$A:$A,0),MATCH(SUMMARY!V$1,Sheet1DATA!$1:$1,0))</f>
        <v>-</v>
      </c>
      <c r="W82" s="36" t="str">
        <f t="array" ref="W82">INDEX(Sheet1DATA!$1:$1048576,MATCH(SUMMARY!$A82,Sheet1DATA!$A:$A,0),MATCH(SUMMARY!W$1,Sheet1DATA!$1:$1,0))</f>
        <v>-</v>
      </c>
      <c r="X82" s="36" t="str">
        <f t="array" ref="X82">INDEX(Sheet1DATA!$1:$1048576,MATCH(SUMMARY!$A82,Sheet1DATA!$A:$A,0),MATCH(SUMMARY!X$1,Sheet1DATA!$1:$1,0))</f>
        <v>-</v>
      </c>
      <c r="Y82" s="36" t="str">
        <f t="array" ref="Y82">INDEX(Sheet1DATA!$1:$1048576,MATCH(SUMMARY!$A82,Sheet1DATA!$A:$A,0),MATCH(SUMMARY!Y$1,Sheet1DATA!$1:$1,0))</f>
        <v>-</v>
      </c>
      <c r="Z82" s="36" t="str">
        <f t="array" ref="Z82">INDEX(Sheet1DATA!$1:$1048576,MATCH(SUMMARY!$A82,Sheet1DATA!$A:$A,0),MATCH(SUMMARY!Z$1,Sheet1DATA!$1:$1,0))</f>
        <v>-</v>
      </c>
      <c r="AA82" s="36" t="str">
        <f t="array" ref="AA82">INDEX(Sheet1DATA!$1:$1048576,MATCH(SUMMARY!$A82,Sheet1DATA!$A:$A,0),MATCH(SUMMARY!AA$1,Sheet1DATA!$1:$1,0))</f>
        <v>-</v>
      </c>
      <c r="AB82" s="36" t="str">
        <f t="array" ref="AB82">INDEX(Sheet1DATA!$1:$1048576,MATCH(SUMMARY!$A82,Sheet1DATA!$A:$A,0),MATCH(SUMMARY!AB$1,Sheet1DATA!$1:$1,0))</f>
        <v>-</v>
      </c>
      <c r="AC82" s="36" t="str">
        <f t="array" ref="AC82">INDEX(Sheet1DATA!$1:$1048576,MATCH(SUMMARY!$A82,Sheet1DATA!$A:$A,0),MATCH(SUMMARY!AC$1,Sheet1DATA!$1:$1,0))</f>
        <v>-</v>
      </c>
      <c r="AD82" s="36" t="str">
        <f t="array" ref="AD82">INDEX(Sheet1DATA!$1:$1048576,MATCH(SUMMARY!$A82,Sheet1DATA!$A:$A,0),MATCH(SUMMARY!AD$1,Sheet1DATA!$1:$1,0))</f>
        <v>-</v>
      </c>
    </row>
    <row r="83" ht="14.25" hidden="1" customHeight="1">
      <c r="A83" s="114" t="s">
        <v>379</v>
      </c>
      <c r="B83" s="114" t="str">
        <f t="array" ref="B83">INDEX('2020 Candidates'!F:F,MATCH(SUMMARY!A83,'2020 Candidates'!G:G,0))</f>
        <v>People Before Profit</v>
      </c>
      <c r="C83" s="114" t="str">
        <f t="array" ref="C83">INDEX('2020 Candidates'!A:A,MATCH(SUMMARY!A83,'2020 Candidates'!G:G,0))</f>
        <v>Mayo (4 seats)</v>
      </c>
      <c r="D83" s="115">
        <f>VLOOKUP(B83,PartyScore!A:D,4,0)</f>
        <v>0.1875</v>
      </c>
      <c r="E83" s="16" t="b">
        <f t="shared" si="1"/>
        <v>0</v>
      </c>
      <c r="F83" s="36">
        <f t="shared" si="2"/>
        <v>0</v>
      </c>
      <c r="G83" s="36">
        <f t="shared" si="3"/>
        <v>0</v>
      </c>
      <c r="H83" s="36">
        <f t="shared" si="4"/>
        <v>0</v>
      </c>
      <c r="I83" s="116" t="str">
        <f t="shared" si="5"/>
        <v>-</v>
      </c>
      <c r="J83" s="36" t="str">
        <f t="array" ref="J83">INDEX(Sheet1DATA!$1:$1048576,MATCH(SUMMARY!$A83,Sheet1DATA!$A:$A,0),MATCH(SUMMARY!J$1,Sheet1DATA!$1:$1,0))</f>
        <v>-</v>
      </c>
      <c r="K83" s="36" t="str">
        <f t="array" ref="K83">INDEX(Sheet1DATA!$1:$1048576,MATCH(SUMMARY!$A83,Sheet1DATA!$A:$A,0),MATCH(SUMMARY!K$1,Sheet1DATA!$1:$1,0))</f>
        <v>-</v>
      </c>
      <c r="L83" s="36" t="str">
        <f t="array" ref="L83">INDEX(Sheet1DATA!$1:$1048576,MATCH(SUMMARY!$A83,Sheet1DATA!$A:$A,0),MATCH(SUMMARY!L$1,Sheet1DATA!$1:$1,0))</f>
        <v>-</v>
      </c>
      <c r="M83" s="36" t="str">
        <f t="array" ref="M83">INDEX(Sheet1DATA!$1:$1048576,MATCH(SUMMARY!$A83,Sheet1DATA!$A:$A,0),MATCH(SUMMARY!M$1,Sheet1DATA!$1:$1,0))</f>
        <v>-</v>
      </c>
      <c r="N83" s="36" t="str">
        <f t="array" ref="N83">INDEX(Sheet1DATA!$1:$1048576,MATCH(SUMMARY!$A83,Sheet1DATA!$A:$A,0),MATCH(SUMMARY!N$1,Sheet1DATA!$1:$1,0))</f>
        <v>-</v>
      </c>
      <c r="O83" s="36" t="str">
        <f t="array" ref="O83">INDEX(Sheet1DATA!$1:$1048576,MATCH(SUMMARY!$A83,Sheet1DATA!$A:$A,0),MATCH(SUMMARY!O$1,Sheet1DATA!$1:$1,0))</f>
        <v>-</v>
      </c>
      <c r="P83" s="36" t="str">
        <f t="array" ref="P83">INDEX(Sheet1DATA!$1:$1048576,MATCH(SUMMARY!$A83,Sheet1DATA!$A:$A,0),MATCH(SUMMARY!P$1,Sheet1DATA!$1:$1,0))</f>
        <v>-</v>
      </c>
      <c r="Q83" s="36" t="str">
        <f t="array" ref="Q83">INDEX(Sheet1DATA!$1:$1048576,MATCH(SUMMARY!$A83,Sheet1DATA!$A:$A,0),MATCH(SUMMARY!Q$1,Sheet1DATA!$1:$1,0))</f>
        <v>-</v>
      </c>
      <c r="R83" s="36" t="str">
        <f t="array" ref="R83">INDEX(Sheet1DATA!$1:$1048576,MATCH(SUMMARY!$A83,Sheet1DATA!$A:$A,0),MATCH(SUMMARY!R$1,Sheet1DATA!$1:$1,0))</f>
        <v>-</v>
      </c>
      <c r="S83" s="36" t="str">
        <f t="array" ref="S83">INDEX(Sheet1DATA!$1:$1048576,MATCH(SUMMARY!$A83,Sheet1DATA!$A:$A,0),MATCH(SUMMARY!S$1,Sheet1DATA!$1:$1,0))</f>
        <v>-</v>
      </c>
      <c r="T83" s="36" t="str">
        <f t="array" ref="T83">INDEX(Sheet1DATA!$1:$1048576,MATCH(SUMMARY!$A83,Sheet1DATA!$A:$A,0),MATCH(SUMMARY!T$1,Sheet1DATA!$1:$1,0))</f>
        <v>-</v>
      </c>
      <c r="U83" s="36" t="str">
        <f t="array" ref="U83">INDEX(Sheet1DATA!$1:$1048576,MATCH(SUMMARY!$A83,Sheet1DATA!$A:$A,0),MATCH(SUMMARY!U$1,Sheet1DATA!$1:$1,0))</f>
        <v>-</v>
      </c>
      <c r="V83" s="36" t="str">
        <f t="array" ref="V83">INDEX(Sheet1DATA!$1:$1048576,MATCH(SUMMARY!$A83,Sheet1DATA!$A:$A,0),MATCH(SUMMARY!V$1,Sheet1DATA!$1:$1,0))</f>
        <v>-</v>
      </c>
      <c r="W83" s="36" t="str">
        <f t="array" ref="W83">INDEX(Sheet1DATA!$1:$1048576,MATCH(SUMMARY!$A83,Sheet1DATA!$A:$A,0),MATCH(SUMMARY!W$1,Sheet1DATA!$1:$1,0))</f>
        <v>-</v>
      </c>
      <c r="X83" s="36" t="str">
        <f t="array" ref="X83">INDEX(Sheet1DATA!$1:$1048576,MATCH(SUMMARY!$A83,Sheet1DATA!$A:$A,0),MATCH(SUMMARY!X$1,Sheet1DATA!$1:$1,0))</f>
        <v>-</v>
      </c>
      <c r="Y83" s="36" t="str">
        <f t="array" ref="Y83">INDEX(Sheet1DATA!$1:$1048576,MATCH(SUMMARY!$A83,Sheet1DATA!$A:$A,0),MATCH(SUMMARY!Y$1,Sheet1DATA!$1:$1,0))</f>
        <v>-</v>
      </c>
      <c r="Z83" s="36" t="str">
        <f t="array" ref="Z83">INDEX(Sheet1DATA!$1:$1048576,MATCH(SUMMARY!$A83,Sheet1DATA!$A:$A,0),MATCH(SUMMARY!Z$1,Sheet1DATA!$1:$1,0))</f>
        <v>-</v>
      </c>
      <c r="AA83" s="36" t="str">
        <f t="array" ref="AA83">INDEX(Sheet1DATA!$1:$1048576,MATCH(SUMMARY!$A83,Sheet1DATA!$A:$A,0),MATCH(SUMMARY!AA$1,Sheet1DATA!$1:$1,0))</f>
        <v>-</v>
      </c>
      <c r="AB83" s="36" t="str">
        <f t="array" ref="AB83">INDEX(Sheet1DATA!$1:$1048576,MATCH(SUMMARY!$A83,Sheet1DATA!$A:$A,0),MATCH(SUMMARY!AB$1,Sheet1DATA!$1:$1,0))</f>
        <v>-</v>
      </c>
      <c r="AC83" s="36" t="str">
        <f t="array" ref="AC83">INDEX(Sheet1DATA!$1:$1048576,MATCH(SUMMARY!$A83,Sheet1DATA!$A:$A,0),MATCH(SUMMARY!AC$1,Sheet1DATA!$1:$1,0))</f>
        <v>-</v>
      </c>
      <c r="AD83" s="36" t="str">
        <f t="array" ref="AD83">INDEX(Sheet1DATA!$1:$1048576,MATCH(SUMMARY!$A83,Sheet1DATA!$A:$A,0),MATCH(SUMMARY!AD$1,Sheet1DATA!$1:$1,0))</f>
        <v>-</v>
      </c>
    </row>
    <row r="84" ht="14.25" hidden="1" customHeight="1">
      <c r="A84" s="114" t="s">
        <v>377</v>
      </c>
      <c r="B84" s="114" t="str">
        <f t="array" ref="B84">INDEX('2020 Candidates'!F:F,MATCH(SUMMARY!A84,'2020 Candidates'!G:G,0))</f>
        <v>Sinn Fein</v>
      </c>
      <c r="C84" s="114" t="str">
        <f t="array" ref="C84">INDEX('2020 Candidates'!A:A,MATCH(SUMMARY!A84,'2020 Candidates'!G:G,0))</f>
        <v>Kerry (5 seats)</v>
      </c>
      <c r="D84" s="115">
        <f>VLOOKUP(B84,PartyScore!A:D,4,0)</f>
        <v>0.3109221466</v>
      </c>
      <c r="E84" s="16" t="b">
        <f t="shared" si="1"/>
        <v>0</v>
      </c>
      <c r="F84" s="36">
        <f t="shared" si="2"/>
        <v>0</v>
      </c>
      <c r="G84" s="36">
        <f t="shared" si="3"/>
        <v>0</v>
      </c>
      <c r="H84" s="36">
        <f t="shared" si="4"/>
        <v>0</v>
      </c>
      <c r="I84" s="116" t="str">
        <f t="shared" si="5"/>
        <v>-</v>
      </c>
      <c r="J84" s="36" t="str">
        <f t="array" ref="J84">INDEX(Sheet1DATA!$1:$1048576,MATCH(SUMMARY!$A84,Sheet1DATA!$A:$A,0),MATCH(SUMMARY!J$1,Sheet1DATA!$1:$1,0))</f>
        <v>-</v>
      </c>
      <c r="K84" s="36" t="str">
        <f t="array" ref="K84">INDEX(Sheet1DATA!$1:$1048576,MATCH(SUMMARY!$A84,Sheet1DATA!$A:$A,0),MATCH(SUMMARY!K$1,Sheet1DATA!$1:$1,0))</f>
        <v>-</v>
      </c>
      <c r="L84" s="36" t="str">
        <f t="array" ref="L84">INDEX(Sheet1DATA!$1:$1048576,MATCH(SUMMARY!$A84,Sheet1DATA!$A:$A,0),MATCH(SUMMARY!L$1,Sheet1DATA!$1:$1,0))</f>
        <v>-</v>
      </c>
      <c r="M84" s="36" t="str">
        <f t="array" ref="M84">INDEX(Sheet1DATA!$1:$1048576,MATCH(SUMMARY!$A84,Sheet1DATA!$A:$A,0),MATCH(SUMMARY!M$1,Sheet1DATA!$1:$1,0))</f>
        <v>-</v>
      </c>
      <c r="N84" s="36" t="str">
        <f t="array" ref="N84">INDEX(Sheet1DATA!$1:$1048576,MATCH(SUMMARY!$A84,Sheet1DATA!$A:$A,0),MATCH(SUMMARY!N$1,Sheet1DATA!$1:$1,0))</f>
        <v>-</v>
      </c>
      <c r="O84" s="36" t="str">
        <f t="array" ref="O84">INDEX(Sheet1DATA!$1:$1048576,MATCH(SUMMARY!$A84,Sheet1DATA!$A:$A,0),MATCH(SUMMARY!O$1,Sheet1DATA!$1:$1,0))</f>
        <v>-</v>
      </c>
      <c r="P84" s="36" t="str">
        <f t="array" ref="P84">INDEX(Sheet1DATA!$1:$1048576,MATCH(SUMMARY!$A84,Sheet1DATA!$A:$A,0),MATCH(SUMMARY!P$1,Sheet1DATA!$1:$1,0))</f>
        <v>-</v>
      </c>
      <c r="Q84" s="36" t="str">
        <f t="array" ref="Q84">INDEX(Sheet1DATA!$1:$1048576,MATCH(SUMMARY!$A84,Sheet1DATA!$A:$A,0),MATCH(SUMMARY!Q$1,Sheet1DATA!$1:$1,0))</f>
        <v>-</v>
      </c>
      <c r="R84" s="36" t="str">
        <f t="array" ref="R84">INDEX(Sheet1DATA!$1:$1048576,MATCH(SUMMARY!$A84,Sheet1DATA!$A:$A,0),MATCH(SUMMARY!R$1,Sheet1DATA!$1:$1,0))</f>
        <v>-</v>
      </c>
      <c r="S84" s="36" t="str">
        <f t="array" ref="S84">INDEX(Sheet1DATA!$1:$1048576,MATCH(SUMMARY!$A84,Sheet1DATA!$A:$A,0),MATCH(SUMMARY!S$1,Sheet1DATA!$1:$1,0))</f>
        <v>-</v>
      </c>
      <c r="T84" s="36" t="str">
        <f t="array" ref="T84">INDEX(Sheet1DATA!$1:$1048576,MATCH(SUMMARY!$A84,Sheet1DATA!$A:$A,0),MATCH(SUMMARY!T$1,Sheet1DATA!$1:$1,0))</f>
        <v>-</v>
      </c>
      <c r="U84" s="36" t="str">
        <f t="array" ref="U84">INDEX(Sheet1DATA!$1:$1048576,MATCH(SUMMARY!$A84,Sheet1DATA!$A:$A,0),MATCH(SUMMARY!U$1,Sheet1DATA!$1:$1,0))</f>
        <v>-</v>
      </c>
      <c r="V84" s="36" t="str">
        <f t="array" ref="V84">INDEX(Sheet1DATA!$1:$1048576,MATCH(SUMMARY!$A84,Sheet1DATA!$A:$A,0),MATCH(SUMMARY!V$1,Sheet1DATA!$1:$1,0))</f>
        <v>-</v>
      </c>
      <c r="W84" s="36" t="str">
        <f t="array" ref="W84">INDEX(Sheet1DATA!$1:$1048576,MATCH(SUMMARY!$A84,Sheet1DATA!$A:$A,0),MATCH(SUMMARY!W$1,Sheet1DATA!$1:$1,0))</f>
        <v>-</v>
      </c>
      <c r="X84" s="36" t="str">
        <f t="array" ref="X84">INDEX(Sheet1DATA!$1:$1048576,MATCH(SUMMARY!$A84,Sheet1DATA!$A:$A,0),MATCH(SUMMARY!X$1,Sheet1DATA!$1:$1,0))</f>
        <v>-</v>
      </c>
      <c r="Y84" s="36" t="str">
        <f t="array" ref="Y84">INDEX(Sheet1DATA!$1:$1048576,MATCH(SUMMARY!$A84,Sheet1DATA!$A:$A,0),MATCH(SUMMARY!Y$1,Sheet1DATA!$1:$1,0))</f>
        <v>-</v>
      </c>
      <c r="Z84" s="36" t="str">
        <f t="array" ref="Z84">INDEX(Sheet1DATA!$1:$1048576,MATCH(SUMMARY!$A84,Sheet1DATA!$A:$A,0),MATCH(SUMMARY!Z$1,Sheet1DATA!$1:$1,0))</f>
        <v>-</v>
      </c>
      <c r="AA84" s="36" t="str">
        <f t="array" ref="AA84">INDEX(Sheet1DATA!$1:$1048576,MATCH(SUMMARY!$A84,Sheet1DATA!$A:$A,0),MATCH(SUMMARY!AA$1,Sheet1DATA!$1:$1,0))</f>
        <v>-</v>
      </c>
      <c r="AB84" s="36" t="str">
        <f t="array" ref="AB84">INDEX(Sheet1DATA!$1:$1048576,MATCH(SUMMARY!$A84,Sheet1DATA!$A:$A,0),MATCH(SUMMARY!AB$1,Sheet1DATA!$1:$1,0))</f>
        <v>-</v>
      </c>
      <c r="AC84" s="36" t="str">
        <f t="array" ref="AC84">INDEX(Sheet1DATA!$1:$1048576,MATCH(SUMMARY!$A84,Sheet1DATA!$A:$A,0),MATCH(SUMMARY!AC$1,Sheet1DATA!$1:$1,0))</f>
        <v>-</v>
      </c>
      <c r="AD84" s="36" t="str">
        <f t="array" ref="AD84">INDEX(Sheet1DATA!$1:$1048576,MATCH(SUMMARY!$A84,Sheet1DATA!$A:$A,0),MATCH(SUMMARY!AD$1,Sheet1DATA!$1:$1,0))</f>
        <v>-</v>
      </c>
    </row>
    <row r="85" ht="14.25" customHeight="1">
      <c r="A85" s="114" t="s">
        <v>1260</v>
      </c>
      <c r="B85" s="114" t="str">
        <f t="array" ref="B85">INDEX('2020 Candidates'!F:F,MATCH(SUMMARY!A85,'2020 Candidates'!G:G,0))</f>
        <v>Fine Gael</v>
      </c>
      <c r="C85" s="114" t="str">
        <f t="array" ref="C85">INDEX('2020 Candidates'!A:A,MATCH(SUMMARY!A85,'2020 Candidates'!G:G,0))</f>
        <v>Wexford</v>
      </c>
      <c r="D85" s="115">
        <f>VLOOKUP(B85,PartyScore!A:D,4,0)</f>
        <v>0.01425972402</v>
      </c>
      <c r="E85" s="16" t="b">
        <f t="shared" si="1"/>
        <v>1</v>
      </c>
      <c r="F85" s="36">
        <f t="shared" si="2"/>
        <v>0</v>
      </c>
      <c r="G85" s="36">
        <f t="shared" si="3"/>
        <v>7</v>
      </c>
      <c r="H85" s="36">
        <f t="shared" si="4"/>
        <v>0</v>
      </c>
      <c r="I85" s="116">
        <f t="shared" si="5"/>
        <v>0</v>
      </c>
      <c r="J85" s="36" t="str">
        <f t="array" ref="J85">INDEX(Sheet1DATA!$1:$1048576,MATCH(SUMMARY!$A85,Sheet1DATA!$A:$A,0),MATCH(SUMMARY!J$1,Sheet1DATA!$1:$1,0))</f>
        <v>×</v>
      </c>
      <c r="K85" s="36" t="str">
        <f t="array" ref="K85">INDEX(Sheet1DATA!$1:$1048576,MATCH(SUMMARY!$A85,Sheet1DATA!$A:$A,0),MATCH(SUMMARY!K$1,Sheet1DATA!$1:$1,0))</f>
        <v>×</v>
      </c>
      <c r="L85" s="36" t="str">
        <f t="array" ref="L85">INDEX(Sheet1DATA!$1:$1048576,MATCH(SUMMARY!$A85,Sheet1DATA!$A:$A,0),MATCH(SUMMARY!L$1,Sheet1DATA!$1:$1,0))</f>
        <v>×</v>
      </c>
      <c r="M85" s="36" t="str">
        <f t="array" ref="M85">INDEX(Sheet1DATA!$1:$1048576,MATCH(SUMMARY!$A85,Sheet1DATA!$A:$A,0),MATCH(SUMMARY!M$1,Sheet1DATA!$1:$1,0))</f>
        <v>×</v>
      </c>
      <c r="N85" s="36" t="str">
        <f t="array" ref="N85">INDEX(Sheet1DATA!$1:$1048576,MATCH(SUMMARY!$A85,Sheet1DATA!$A:$A,0),MATCH(SUMMARY!N$1,Sheet1DATA!$1:$1,0))</f>
        <v>×</v>
      </c>
      <c r="O85" s="36" t="str">
        <f t="array" ref="O85">INDEX(Sheet1DATA!$1:$1048576,MATCH(SUMMARY!$A85,Sheet1DATA!$A:$A,0),MATCH(SUMMARY!O$1,Sheet1DATA!$1:$1,0))</f>
        <v>×</v>
      </c>
      <c r="P85" s="36" t="str">
        <f t="array" ref="P85">INDEX(Sheet1DATA!$1:$1048576,MATCH(SUMMARY!$A85,Sheet1DATA!$A:$A,0),MATCH(SUMMARY!P$1,Sheet1DATA!$1:$1,0))</f>
        <v>×</v>
      </c>
      <c r="Q85" s="36" t="str">
        <f t="array" ref="Q85">INDEX(Sheet1DATA!$1:$1048576,MATCH(SUMMARY!$A85,Sheet1DATA!$A:$A,0),MATCH(SUMMARY!Q$1,Sheet1DATA!$1:$1,0))</f>
        <v>-</v>
      </c>
      <c r="R85" s="36" t="str">
        <f t="array" ref="R85">INDEX(Sheet1DATA!$1:$1048576,MATCH(SUMMARY!$A85,Sheet1DATA!$A:$A,0),MATCH(SUMMARY!R$1,Sheet1DATA!$1:$1,0))</f>
        <v>-</v>
      </c>
      <c r="S85" s="36" t="str">
        <f t="array" ref="S85">INDEX(Sheet1DATA!$1:$1048576,MATCH(SUMMARY!$A85,Sheet1DATA!$A:$A,0),MATCH(SUMMARY!S$1,Sheet1DATA!$1:$1,0))</f>
        <v>-</v>
      </c>
      <c r="T85" s="36" t="str">
        <f t="array" ref="T85">INDEX(Sheet1DATA!$1:$1048576,MATCH(SUMMARY!$A85,Sheet1DATA!$A:$A,0),MATCH(SUMMARY!T$1,Sheet1DATA!$1:$1,0))</f>
        <v>-</v>
      </c>
      <c r="U85" s="36" t="str">
        <f t="array" ref="U85">INDEX(Sheet1DATA!$1:$1048576,MATCH(SUMMARY!$A85,Sheet1DATA!$A:$A,0),MATCH(SUMMARY!U$1,Sheet1DATA!$1:$1,0))</f>
        <v>-</v>
      </c>
      <c r="V85" s="36" t="str">
        <f t="array" ref="V85">INDEX(Sheet1DATA!$1:$1048576,MATCH(SUMMARY!$A85,Sheet1DATA!$A:$A,0),MATCH(SUMMARY!V$1,Sheet1DATA!$1:$1,0))</f>
        <v>-</v>
      </c>
      <c r="W85" s="36" t="str">
        <f t="array" ref="W85">INDEX(Sheet1DATA!$1:$1048576,MATCH(SUMMARY!$A85,Sheet1DATA!$A:$A,0),MATCH(SUMMARY!W$1,Sheet1DATA!$1:$1,0))</f>
        <v>-</v>
      </c>
      <c r="X85" s="36" t="str">
        <f t="array" ref="X85">INDEX(Sheet1DATA!$1:$1048576,MATCH(SUMMARY!$A85,Sheet1DATA!$A:$A,0),MATCH(SUMMARY!X$1,Sheet1DATA!$1:$1,0))</f>
        <v>-</v>
      </c>
      <c r="Y85" s="36" t="str">
        <f t="array" ref="Y85">INDEX(Sheet1DATA!$1:$1048576,MATCH(SUMMARY!$A85,Sheet1DATA!$A:$A,0),MATCH(SUMMARY!Y$1,Sheet1DATA!$1:$1,0))</f>
        <v>-</v>
      </c>
      <c r="Z85" s="36" t="str">
        <f t="array" ref="Z85">INDEX(Sheet1DATA!$1:$1048576,MATCH(SUMMARY!$A85,Sheet1DATA!$A:$A,0),MATCH(SUMMARY!Z$1,Sheet1DATA!$1:$1,0))</f>
        <v>-</v>
      </c>
      <c r="AA85" s="36" t="str">
        <f t="array" ref="AA85">INDEX(Sheet1DATA!$1:$1048576,MATCH(SUMMARY!$A85,Sheet1DATA!$A:$A,0),MATCH(SUMMARY!AA$1,Sheet1DATA!$1:$1,0))</f>
        <v>-</v>
      </c>
      <c r="AB85" s="36" t="str">
        <f t="array" ref="AB85">INDEX(Sheet1DATA!$1:$1048576,MATCH(SUMMARY!$A85,Sheet1DATA!$A:$A,0),MATCH(SUMMARY!AB$1,Sheet1DATA!$1:$1,0))</f>
        <v>-</v>
      </c>
      <c r="AC85" s="36" t="str">
        <f t="array" ref="AC85">INDEX(Sheet1DATA!$1:$1048576,MATCH(SUMMARY!$A85,Sheet1DATA!$A:$A,0),MATCH(SUMMARY!AC$1,Sheet1DATA!$1:$1,0))</f>
        <v>-</v>
      </c>
      <c r="AD85" s="36" t="str">
        <f t="array" ref="AD85">INDEX(Sheet1DATA!$1:$1048576,MATCH(SUMMARY!$A85,Sheet1DATA!$A:$A,0),MATCH(SUMMARY!AD$1,Sheet1DATA!$1:$1,0))</f>
        <v>-</v>
      </c>
    </row>
    <row r="86" ht="14.25" hidden="1" customHeight="1">
      <c r="A86" s="114" t="s">
        <v>383</v>
      </c>
      <c r="B86" s="114" t="str">
        <f t="array" ref="B86">INDEX('2020 Candidates'!F:F,MATCH(SUMMARY!A86,'2020 Candidates'!G:G,0))</f>
        <v>Renua</v>
      </c>
      <c r="C86" s="114" t="str">
        <f t="array" ref="C86">INDEX('2020 Candidates'!A:A,MATCH(SUMMARY!A86,'2020 Candidates'!G:G,0))</f>
        <v>Galway West (5 seats)</v>
      </c>
      <c r="D86" s="115">
        <f>VLOOKUP(B86,PartyScore!A:D,4,0)</f>
        <v>0</v>
      </c>
      <c r="E86" s="16" t="b">
        <f t="shared" si="1"/>
        <v>0</v>
      </c>
      <c r="F86" s="36">
        <f t="shared" si="2"/>
        <v>0</v>
      </c>
      <c r="G86" s="36">
        <f t="shared" si="3"/>
        <v>0</v>
      </c>
      <c r="H86" s="36">
        <f t="shared" si="4"/>
        <v>0</v>
      </c>
      <c r="I86" s="116" t="str">
        <f t="shared" si="5"/>
        <v>-</v>
      </c>
      <c r="J86" s="36" t="str">
        <f t="array" ref="J86">INDEX(Sheet1DATA!$1:$1048576,MATCH(SUMMARY!$A86,Sheet1DATA!$A:$A,0),MATCH(SUMMARY!J$1,Sheet1DATA!$1:$1,0))</f>
        <v>-</v>
      </c>
      <c r="K86" s="36" t="str">
        <f t="array" ref="K86">INDEX(Sheet1DATA!$1:$1048576,MATCH(SUMMARY!$A86,Sheet1DATA!$A:$A,0),MATCH(SUMMARY!K$1,Sheet1DATA!$1:$1,0))</f>
        <v>-</v>
      </c>
      <c r="L86" s="36" t="str">
        <f t="array" ref="L86">INDEX(Sheet1DATA!$1:$1048576,MATCH(SUMMARY!$A86,Sheet1DATA!$A:$A,0),MATCH(SUMMARY!L$1,Sheet1DATA!$1:$1,0))</f>
        <v>-</v>
      </c>
      <c r="M86" s="36" t="str">
        <f t="array" ref="M86">INDEX(Sheet1DATA!$1:$1048576,MATCH(SUMMARY!$A86,Sheet1DATA!$A:$A,0),MATCH(SUMMARY!M$1,Sheet1DATA!$1:$1,0))</f>
        <v>-</v>
      </c>
      <c r="N86" s="36" t="str">
        <f t="array" ref="N86">INDEX(Sheet1DATA!$1:$1048576,MATCH(SUMMARY!$A86,Sheet1DATA!$A:$A,0),MATCH(SUMMARY!N$1,Sheet1DATA!$1:$1,0))</f>
        <v>-</v>
      </c>
      <c r="O86" s="36" t="str">
        <f t="array" ref="O86">INDEX(Sheet1DATA!$1:$1048576,MATCH(SUMMARY!$A86,Sheet1DATA!$A:$A,0),MATCH(SUMMARY!O$1,Sheet1DATA!$1:$1,0))</f>
        <v>-</v>
      </c>
      <c r="P86" s="36" t="str">
        <f t="array" ref="P86">INDEX(Sheet1DATA!$1:$1048576,MATCH(SUMMARY!$A86,Sheet1DATA!$A:$A,0),MATCH(SUMMARY!P$1,Sheet1DATA!$1:$1,0))</f>
        <v>-</v>
      </c>
      <c r="Q86" s="36" t="str">
        <f t="array" ref="Q86">INDEX(Sheet1DATA!$1:$1048576,MATCH(SUMMARY!$A86,Sheet1DATA!$A:$A,0),MATCH(SUMMARY!Q$1,Sheet1DATA!$1:$1,0))</f>
        <v>-</v>
      </c>
      <c r="R86" s="36" t="str">
        <f t="array" ref="R86">INDEX(Sheet1DATA!$1:$1048576,MATCH(SUMMARY!$A86,Sheet1DATA!$A:$A,0),MATCH(SUMMARY!R$1,Sheet1DATA!$1:$1,0))</f>
        <v>-</v>
      </c>
      <c r="S86" s="36" t="str">
        <f t="array" ref="S86">INDEX(Sheet1DATA!$1:$1048576,MATCH(SUMMARY!$A86,Sheet1DATA!$A:$A,0),MATCH(SUMMARY!S$1,Sheet1DATA!$1:$1,0))</f>
        <v>-</v>
      </c>
      <c r="T86" s="36" t="str">
        <f t="array" ref="T86">INDEX(Sheet1DATA!$1:$1048576,MATCH(SUMMARY!$A86,Sheet1DATA!$A:$A,0),MATCH(SUMMARY!T$1,Sheet1DATA!$1:$1,0))</f>
        <v>-</v>
      </c>
      <c r="U86" s="36" t="str">
        <f t="array" ref="U86">INDEX(Sheet1DATA!$1:$1048576,MATCH(SUMMARY!$A86,Sheet1DATA!$A:$A,0),MATCH(SUMMARY!U$1,Sheet1DATA!$1:$1,0))</f>
        <v>-</v>
      </c>
      <c r="V86" s="36" t="str">
        <f t="array" ref="V86">INDEX(Sheet1DATA!$1:$1048576,MATCH(SUMMARY!$A86,Sheet1DATA!$A:$A,0),MATCH(SUMMARY!V$1,Sheet1DATA!$1:$1,0))</f>
        <v>-</v>
      </c>
      <c r="W86" s="36" t="str">
        <f t="array" ref="W86">INDEX(Sheet1DATA!$1:$1048576,MATCH(SUMMARY!$A86,Sheet1DATA!$A:$A,0),MATCH(SUMMARY!W$1,Sheet1DATA!$1:$1,0))</f>
        <v>-</v>
      </c>
      <c r="X86" s="36" t="str">
        <f t="array" ref="X86">INDEX(Sheet1DATA!$1:$1048576,MATCH(SUMMARY!$A86,Sheet1DATA!$A:$A,0),MATCH(SUMMARY!X$1,Sheet1DATA!$1:$1,0))</f>
        <v>-</v>
      </c>
      <c r="Y86" s="36" t="str">
        <f t="array" ref="Y86">INDEX(Sheet1DATA!$1:$1048576,MATCH(SUMMARY!$A86,Sheet1DATA!$A:$A,0),MATCH(SUMMARY!Y$1,Sheet1DATA!$1:$1,0))</f>
        <v>-</v>
      </c>
      <c r="Z86" s="36" t="str">
        <f t="array" ref="Z86">INDEX(Sheet1DATA!$1:$1048576,MATCH(SUMMARY!$A86,Sheet1DATA!$A:$A,0),MATCH(SUMMARY!Z$1,Sheet1DATA!$1:$1,0))</f>
        <v>-</v>
      </c>
      <c r="AA86" s="36" t="str">
        <f t="array" ref="AA86">INDEX(Sheet1DATA!$1:$1048576,MATCH(SUMMARY!$A86,Sheet1DATA!$A:$A,0),MATCH(SUMMARY!AA$1,Sheet1DATA!$1:$1,0))</f>
        <v>-</v>
      </c>
      <c r="AB86" s="36" t="str">
        <f t="array" ref="AB86">INDEX(Sheet1DATA!$1:$1048576,MATCH(SUMMARY!$A86,Sheet1DATA!$A:$A,0),MATCH(SUMMARY!AB$1,Sheet1DATA!$1:$1,0))</f>
        <v>-</v>
      </c>
      <c r="AC86" s="36" t="str">
        <f t="array" ref="AC86">INDEX(Sheet1DATA!$1:$1048576,MATCH(SUMMARY!$A86,Sheet1DATA!$A:$A,0),MATCH(SUMMARY!AC$1,Sheet1DATA!$1:$1,0))</f>
        <v>-</v>
      </c>
      <c r="AD86" s="36" t="str">
        <f t="array" ref="AD86">INDEX(Sheet1DATA!$1:$1048576,MATCH(SUMMARY!$A86,Sheet1DATA!$A:$A,0),MATCH(SUMMARY!AD$1,Sheet1DATA!$1:$1,0))</f>
        <v>-</v>
      </c>
    </row>
    <row r="87" ht="14.25" hidden="1" customHeight="1">
      <c r="A87" s="114" t="s">
        <v>391</v>
      </c>
      <c r="B87" s="114" t="str">
        <f t="array" ref="B87">INDEX('2020 Candidates'!F:F,MATCH(SUMMARY!A87,'2020 Candidates'!G:G,0))</f>
        <v>Social Democrats</v>
      </c>
      <c r="C87" s="114" t="str">
        <f t="array" ref="C87">INDEX('2020 Candidates'!A:A,MATCH(SUMMARY!A87,'2020 Candidates'!G:G,0))</f>
        <v>Dublin South-Central (4 seats)</v>
      </c>
      <c r="D87" s="115">
        <f>VLOOKUP(B87,PartyScore!A:D,4,0)</f>
        <v>0.09523809524</v>
      </c>
      <c r="E87" s="16" t="b">
        <f t="shared" si="1"/>
        <v>0</v>
      </c>
      <c r="F87" s="36">
        <f t="shared" si="2"/>
        <v>0</v>
      </c>
      <c r="G87" s="36">
        <f t="shared" si="3"/>
        <v>0</v>
      </c>
      <c r="H87" s="36">
        <f t="shared" si="4"/>
        <v>0</v>
      </c>
      <c r="I87" s="116" t="str">
        <f t="shared" si="5"/>
        <v>-</v>
      </c>
      <c r="J87" s="36" t="str">
        <f t="array" ref="J87">INDEX(Sheet1DATA!$1:$1048576,MATCH(SUMMARY!$A87,Sheet1DATA!$A:$A,0),MATCH(SUMMARY!J$1,Sheet1DATA!$1:$1,0))</f>
        <v>-</v>
      </c>
      <c r="K87" s="36" t="str">
        <f t="array" ref="K87">INDEX(Sheet1DATA!$1:$1048576,MATCH(SUMMARY!$A87,Sheet1DATA!$A:$A,0),MATCH(SUMMARY!K$1,Sheet1DATA!$1:$1,0))</f>
        <v>-</v>
      </c>
      <c r="L87" s="36" t="str">
        <f t="array" ref="L87">INDEX(Sheet1DATA!$1:$1048576,MATCH(SUMMARY!$A87,Sheet1DATA!$A:$A,0),MATCH(SUMMARY!L$1,Sheet1DATA!$1:$1,0))</f>
        <v>-</v>
      </c>
      <c r="M87" s="36" t="str">
        <f t="array" ref="M87">INDEX(Sheet1DATA!$1:$1048576,MATCH(SUMMARY!$A87,Sheet1DATA!$A:$A,0),MATCH(SUMMARY!M$1,Sheet1DATA!$1:$1,0))</f>
        <v>-</v>
      </c>
      <c r="N87" s="36" t="str">
        <f t="array" ref="N87">INDEX(Sheet1DATA!$1:$1048576,MATCH(SUMMARY!$A87,Sheet1DATA!$A:$A,0),MATCH(SUMMARY!N$1,Sheet1DATA!$1:$1,0))</f>
        <v>-</v>
      </c>
      <c r="O87" s="36" t="str">
        <f t="array" ref="O87">INDEX(Sheet1DATA!$1:$1048576,MATCH(SUMMARY!$A87,Sheet1DATA!$A:$A,0),MATCH(SUMMARY!O$1,Sheet1DATA!$1:$1,0))</f>
        <v>-</v>
      </c>
      <c r="P87" s="36" t="str">
        <f t="array" ref="P87">INDEX(Sheet1DATA!$1:$1048576,MATCH(SUMMARY!$A87,Sheet1DATA!$A:$A,0),MATCH(SUMMARY!P$1,Sheet1DATA!$1:$1,0))</f>
        <v>-</v>
      </c>
      <c r="Q87" s="36" t="str">
        <f t="array" ref="Q87">INDEX(Sheet1DATA!$1:$1048576,MATCH(SUMMARY!$A87,Sheet1DATA!$A:$A,0),MATCH(SUMMARY!Q$1,Sheet1DATA!$1:$1,0))</f>
        <v>-</v>
      </c>
      <c r="R87" s="36" t="str">
        <f t="array" ref="R87">INDEX(Sheet1DATA!$1:$1048576,MATCH(SUMMARY!$A87,Sheet1DATA!$A:$A,0),MATCH(SUMMARY!R$1,Sheet1DATA!$1:$1,0))</f>
        <v>-</v>
      </c>
      <c r="S87" s="36" t="str">
        <f t="array" ref="S87">INDEX(Sheet1DATA!$1:$1048576,MATCH(SUMMARY!$A87,Sheet1DATA!$A:$A,0),MATCH(SUMMARY!S$1,Sheet1DATA!$1:$1,0))</f>
        <v>-</v>
      </c>
      <c r="T87" s="36" t="str">
        <f t="array" ref="T87">INDEX(Sheet1DATA!$1:$1048576,MATCH(SUMMARY!$A87,Sheet1DATA!$A:$A,0),MATCH(SUMMARY!T$1,Sheet1DATA!$1:$1,0))</f>
        <v>-</v>
      </c>
      <c r="U87" s="36" t="str">
        <f t="array" ref="U87">INDEX(Sheet1DATA!$1:$1048576,MATCH(SUMMARY!$A87,Sheet1DATA!$A:$A,0),MATCH(SUMMARY!U$1,Sheet1DATA!$1:$1,0))</f>
        <v>-</v>
      </c>
      <c r="V87" s="36" t="str">
        <f t="array" ref="V87">INDEX(Sheet1DATA!$1:$1048576,MATCH(SUMMARY!$A87,Sheet1DATA!$A:$A,0),MATCH(SUMMARY!V$1,Sheet1DATA!$1:$1,0))</f>
        <v>-</v>
      </c>
      <c r="W87" s="36" t="str">
        <f t="array" ref="W87">INDEX(Sheet1DATA!$1:$1048576,MATCH(SUMMARY!$A87,Sheet1DATA!$A:$A,0),MATCH(SUMMARY!W$1,Sheet1DATA!$1:$1,0))</f>
        <v>-</v>
      </c>
      <c r="X87" s="36" t="str">
        <f t="array" ref="X87">INDEX(Sheet1DATA!$1:$1048576,MATCH(SUMMARY!$A87,Sheet1DATA!$A:$A,0),MATCH(SUMMARY!X$1,Sheet1DATA!$1:$1,0))</f>
        <v>-</v>
      </c>
      <c r="Y87" s="36" t="str">
        <f t="array" ref="Y87">INDEX(Sheet1DATA!$1:$1048576,MATCH(SUMMARY!$A87,Sheet1DATA!$A:$A,0),MATCH(SUMMARY!Y$1,Sheet1DATA!$1:$1,0))</f>
        <v>-</v>
      </c>
      <c r="Z87" s="36" t="str">
        <f t="array" ref="Z87">INDEX(Sheet1DATA!$1:$1048576,MATCH(SUMMARY!$A87,Sheet1DATA!$A:$A,0),MATCH(SUMMARY!Z$1,Sheet1DATA!$1:$1,0))</f>
        <v>-</v>
      </c>
      <c r="AA87" s="36" t="str">
        <f t="array" ref="AA87">INDEX(Sheet1DATA!$1:$1048576,MATCH(SUMMARY!$A87,Sheet1DATA!$A:$A,0),MATCH(SUMMARY!AA$1,Sheet1DATA!$1:$1,0))</f>
        <v>-</v>
      </c>
      <c r="AB87" s="36" t="str">
        <f t="array" ref="AB87">INDEX(Sheet1DATA!$1:$1048576,MATCH(SUMMARY!$A87,Sheet1DATA!$A:$A,0),MATCH(SUMMARY!AB$1,Sheet1DATA!$1:$1,0))</f>
        <v>-</v>
      </c>
      <c r="AC87" s="36" t="str">
        <f t="array" ref="AC87">INDEX(Sheet1DATA!$1:$1048576,MATCH(SUMMARY!$A87,Sheet1DATA!$A:$A,0),MATCH(SUMMARY!AC$1,Sheet1DATA!$1:$1,0))</f>
        <v>-</v>
      </c>
      <c r="AD87" s="36" t="str">
        <f t="array" ref="AD87">INDEX(Sheet1DATA!$1:$1048576,MATCH(SUMMARY!$A87,Sheet1DATA!$A:$A,0),MATCH(SUMMARY!AD$1,Sheet1DATA!$1:$1,0))</f>
        <v>-</v>
      </c>
    </row>
    <row r="88" ht="14.25" hidden="1" customHeight="1">
      <c r="A88" s="114" t="s">
        <v>399</v>
      </c>
      <c r="B88" s="114" t="str">
        <f t="array" ref="B88">INDEX('2020 Candidates'!F:F,MATCH(SUMMARY!A88,'2020 Candidates'!G:G,0))</f>
        <v>Green Party</v>
      </c>
      <c r="C88" s="114" t="str">
        <f t="array" ref="C88">INDEX('2020 Candidates'!A:A,MATCH(SUMMARY!A88,'2020 Candidates'!G:G,0))</f>
        <v>Louth (5 seats)</v>
      </c>
      <c r="D88" s="115">
        <f>VLOOKUP(B88,PartyScore!A:D,4,0)</f>
        <v>0.05714285714</v>
      </c>
      <c r="E88" s="16" t="b">
        <f t="shared" si="1"/>
        <v>0</v>
      </c>
      <c r="F88" s="36">
        <f t="shared" si="2"/>
        <v>0</v>
      </c>
      <c r="G88" s="36">
        <f t="shared" si="3"/>
        <v>0</v>
      </c>
      <c r="H88" s="36">
        <f t="shared" si="4"/>
        <v>0</v>
      </c>
      <c r="I88" s="116" t="str">
        <f t="shared" si="5"/>
        <v>-</v>
      </c>
      <c r="J88" s="36" t="str">
        <f t="array" ref="J88">INDEX(Sheet1DATA!$1:$1048576,MATCH(SUMMARY!$A88,Sheet1DATA!$A:$A,0),MATCH(SUMMARY!J$1,Sheet1DATA!$1:$1,0))</f>
        <v>-</v>
      </c>
      <c r="K88" s="36" t="str">
        <f t="array" ref="K88">INDEX(Sheet1DATA!$1:$1048576,MATCH(SUMMARY!$A88,Sheet1DATA!$A:$A,0),MATCH(SUMMARY!K$1,Sheet1DATA!$1:$1,0))</f>
        <v>-</v>
      </c>
      <c r="L88" s="36" t="str">
        <f t="array" ref="L88">INDEX(Sheet1DATA!$1:$1048576,MATCH(SUMMARY!$A88,Sheet1DATA!$A:$A,0),MATCH(SUMMARY!L$1,Sheet1DATA!$1:$1,0))</f>
        <v>-</v>
      </c>
      <c r="M88" s="36" t="str">
        <f t="array" ref="M88">INDEX(Sheet1DATA!$1:$1048576,MATCH(SUMMARY!$A88,Sheet1DATA!$A:$A,0),MATCH(SUMMARY!M$1,Sheet1DATA!$1:$1,0))</f>
        <v>-</v>
      </c>
      <c r="N88" s="36" t="str">
        <f t="array" ref="N88">INDEX(Sheet1DATA!$1:$1048576,MATCH(SUMMARY!$A88,Sheet1DATA!$A:$A,0),MATCH(SUMMARY!N$1,Sheet1DATA!$1:$1,0))</f>
        <v>-</v>
      </c>
      <c r="O88" s="36" t="str">
        <f t="array" ref="O88">INDEX(Sheet1DATA!$1:$1048576,MATCH(SUMMARY!$A88,Sheet1DATA!$A:$A,0),MATCH(SUMMARY!O$1,Sheet1DATA!$1:$1,0))</f>
        <v>-</v>
      </c>
      <c r="P88" s="36" t="str">
        <f t="array" ref="P88">INDEX(Sheet1DATA!$1:$1048576,MATCH(SUMMARY!$A88,Sheet1DATA!$A:$A,0),MATCH(SUMMARY!P$1,Sheet1DATA!$1:$1,0))</f>
        <v>-</v>
      </c>
      <c r="Q88" s="36" t="str">
        <f t="array" ref="Q88">INDEX(Sheet1DATA!$1:$1048576,MATCH(SUMMARY!$A88,Sheet1DATA!$A:$A,0),MATCH(SUMMARY!Q$1,Sheet1DATA!$1:$1,0))</f>
        <v>-</v>
      </c>
      <c r="R88" s="36" t="str">
        <f t="array" ref="R88">INDEX(Sheet1DATA!$1:$1048576,MATCH(SUMMARY!$A88,Sheet1DATA!$A:$A,0),MATCH(SUMMARY!R$1,Sheet1DATA!$1:$1,0))</f>
        <v>-</v>
      </c>
      <c r="S88" s="36" t="str">
        <f t="array" ref="S88">INDEX(Sheet1DATA!$1:$1048576,MATCH(SUMMARY!$A88,Sheet1DATA!$A:$A,0),MATCH(SUMMARY!S$1,Sheet1DATA!$1:$1,0))</f>
        <v>-</v>
      </c>
      <c r="T88" s="36" t="str">
        <f t="array" ref="T88">INDEX(Sheet1DATA!$1:$1048576,MATCH(SUMMARY!$A88,Sheet1DATA!$A:$A,0),MATCH(SUMMARY!T$1,Sheet1DATA!$1:$1,0))</f>
        <v>-</v>
      </c>
      <c r="U88" s="36" t="str">
        <f t="array" ref="U88">INDEX(Sheet1DATA!$1:$1048576,MATCH(SUMMARY!$A88,Sheet1DATA!$A:$A,0),MATCH(SUMMARY!U$1,Sheet1DATA!$1:$1,0))</f>
        <v>-</v>
      </c>
      <c r="V88" s="36" t="str">
        <f t="array" ref="V88">INDEX(Sheet1DATA!$1:$1048576,MATCH(SUMMARY!$A88,Sheet1DATA!$A:$A,0),MATCH(SUMMARY!V$1,Sheet1DATA!$1:$1,0))</f>
        <v>-</v>
      </c>
      <c r="W88" s="36" t="str">
        <f t="array" ref="W88">INDEX(Sheet1DATA!$1:$1048576,MATCH(SUMMARY!$A88,Sheet1DATA!$A:$A,0),MATCH(SUMMARY!W$1,Sheet1DATA!$1:$1,0))</f>
        <v>-</v>
      </c>
      <c r="X88" s="36" t="str">
        <f t="array" ref="X88">INDEX(Sheet1DATA!$1:$1048576,MATCH(SUMMARY!$A88,Sheet1DATA!$A:$A,0),MATCH(SUMMARY!X$1,Sheet1DATA!$1:$1,0))</f>
        <v>-</v>
      </c>
      <c r="Y88" s="36" t="str">
        <f t="array" ref="Y88">INDEX(Sheet1DATA!$1:$1048576,MATCH(SUMMARY!$A88,Sheet1DATA!$A:$A,0),MATCH(SUMMARY!Y$1,Sheet1DATA!$1:$1,0))</f>
        <v>-</v>
      </c>
      <c r="Z88" s="36" t="str">
        <f t="array" ref="Z88">INDEX(Sheet1DATA!$1:$1048576,MATCH(SUMMARY!$A88,Sheet1DATA!$A:$A,0),MATCH(SUMMARY!Z$1,Sheet1DATA!$1:$1,0))</f>
        <v>-</v>
      </c>
      <c r="AA88" s="36" t="str">
        <f t="array" ref="AA88">INDEX(Sheet1DATA!$1:$1048576,MATCH(SUMMARY!$A88,Sheet1DATA!$A:$A,0),MATCH(SUMMARY!AA$1,Sheet1DATA!$1:$1,0))</f>
        <v>-</v>
      </c>
      <c r="AB88" s="36" t="str">
        <f t="array" ref="AB88">INDEX(Sheet1DATA!$1:$1048576,MATCH(SUMMARY!$A88,Sheet1DATA!$A:$A,0),MATCH(SUMMARY!AB$1,Sheet1DATA!$1:$1,0))</f>
        <v>-</v>
      </c>
      <c r="AC88" s="36" t="str">
        <f t="array" ref="AC88">INDEX(Sheet1DATA!$1:$1048576,MATCH(SUMMARY!$A88,Sheet1DATA!$A:$A,0),MATCH(SUMMARY!AC$1,Sheet1DATA!$1:$1,0))</f>
        <v>-</v>
      </c>
      <c r="AD88" s="36" t="str">
        <f t="array" ref="AD88">INDEX(Sheet1DATA!$1:$1048576,MATCH(SUMMARY!$A88,Sheet1DATA!$A:$A,0),MATCH(SUMMARY!AD$1,Sheet1DATA!$1:$1,0))</f>
        <v>-</v>
      </c>
    </row>
    <row r="89" ht="14.25" customHeight="1">
      <c r="A89" s="114" t="s">
        <v>32</v>
      </c>
      <c r="B89" s="114" t="str">
        <f t="array" ref="B89">INDEX('2020 Candidates'!F:F,MATCH(SUMMARY!A89,'2020 Candidates'!G:G,0))</f>
        <v>Fine Gael</v>
      </c>
      <c r="C89" s="114" t="str">
        <f t="array" ref="C89">INDEX('2020 Candidates'!A:A,MATCH(SUMMARY!A89,'2020 Candidates'!G:G,0))</f>
        <v>Carlow-Kilkenny (5 seats)</v>
      </c>
      <c r="D89" s="115">
        <f>VLOOKUP(B89,PartyScore!A:D,4,0)</f>
        <v>0.01425972402</v>
      </c>
      <c r="E89" s="16" t="b">
        <f t="shared" si="1"/>
        <v>1</v>
      </c>
      <c r="F89" s="36">
        <f t="shared" si="2"/>
        <v>0</v>
      </c>
      <c r="G89" s="36">
        <f t="shared" si="3"/>
        <v>15</v>
      </c>
      <c r="H89" s="36">
        <f t="shared" si="4"/>
        <v>5</v>
      </c>
      <c r="I89" s="116">
        <f t="shared" si="5"/>
        <v>0</v>
      </c>
      <c r="J89" s="36" t="str">
        <f t="array" ref="J89">INDEX(Sheet1DATA!$1:$1048576,MATCH(SUMMARY!$A89,Sheet1DATA!$A:$A,0),MATCH(SUMMARY!J$1,Sheet1DATA!$1:$1,0))</f>
        <v>×</v>
      </c>
      <c r="K89" s="36" t="str">
        <f t="array" ref="K89">INDEX(Sheet1DATA!$1:$1048576,MATCH(SUMMARY!$A89,Sheet1DATA!$A:$A,0),MATCH(SUMMARY!K$1,Sheet1DATA!$1:$1,0))</f>
        <v>×</v>
      </c>
      <c r="L89" s="36" t="str">
        <f t="array" ref="L89">INDEX(Sheet1DATA!$1:$1048576,MATCH(SUMMARY!$A89,Sheet1DATA!$A:$A,0),MATCH(SUMMARY!L$1,Sheet1DATA!$1:$1,0))</f>
        <v>×</v>
      </c>
      <c r="M89" s="36" t="str">
        <f t="array" ref="M89">INDEX(Sheet1DATA!$1:$1048576,MATCH(SUMMARY!$A89,Sheet1DATA!$A:$A,0),MATCH(SUMMARY!M$1,Sheet1DATA!$1:$1,0))</f>
        <v>Ø</v>
      </c>
      <c r="N89" s="36" t="str">
        <f t="array" ref="N89">INDEX(Sheet1DATA!$1:$1048576,MATCH(SUMMARY!$A89,Sheet1DATA!$A:$A,0),MATCH(SUMMARY!N$1,Sheet1DATA!$1:$1,0))</f>
        <v>Ø</v>
      </c>
      <c r="O89" s="36" t="str">
        <f t="array" ref="O89">INDEX(Sheet1DATA!$1:$1048576,MATCH(SUMMARY!$A89,Sheet1DATA!$A:$A,0),MATCH(SUMMARY!O$1,Sheet1DATA!$1:$1,0))</f>
        <v>Ø</v>
      </c>
      <c r="P89" s="36" t="str">
        <f t="array" ref="P89">INDEX(Sheet1DATA!$1:$1048576,MATCH(SUMMARY!$A89,Sheet1DATA!$A:$A,0),MATCH(SUMMARY!P$1,Sheet1DATA!$1:$1,0))</f>
        <v>×</v>
      </c>
      <c r="Q89" s="36" t="str">
        <f t="array" ref="Q89">INDEX(Sheet1DATA!$1:$1048576,MATCH(SUMMARY!$A89,Sheet1DATA!$A:$A,0),MATCH(SUMMARY!Q$1,Sheet1DATA!$1:$1,0))</f>
        <v>Ø</v>
      </c>
      <c r="R89" s="36" t="str">
        <f t="array" ref="R89">INDEX(Sheet1DATA!$1:$1048576,MATCH(SUMMARY!$A89,Sheet1DATA!$A:$A,0),MATCH(SUMMARY!R$1,Sheet1DATA!$1:$1,0))</f>
        <v>×</v>
      </c>
      <c r="S89" s="36" t="str">
        <f t="array" ref="S89">INDEX(Sheet1DATA!$1:$1048576,MATCH(SUMMARY!$A89,Sheet1DATA!$A:$A,0),MATCH(SUMMARY!S$1,Sheet1DATA!$1:$1,0))</f>
        <v>×</v>
      </c>
      <c r="T89" s="36" t="str">
        <f t="array" ref="T89">INDEX(Sheet1DATA!$1:$1048576,MATCH(SUMMARY!$A89,Sheet1DATA!$A:$A,0),MATCH(SUMMARY!T$1,Sheet1DATA!$1:$1,0))</f>
        <v>×</v>
      </c>
      <c r="U89" s="36" t="str">
        <f t="array" ref="U89">INDEX(Sheet1DATA!$1:$1048576,MATCH(SUMMARY!$A89,Sheet1DATA!$A:$A,0),MATCH(SUMMARY!U$1,Sheet1DATA!$1:$1,0))</f>
        <v>×</v>
      </c>
      <c r="V89" s="36" t="str">
        <f t="array" ref="V89">INDEX(Sheet1DATA!$1:$1048576,MATCH(SUMMARY!$A89,Sheet1DATA!$A:$A,0),MATCH(SUMMARY!V$1,Sheet1DATA!$1:$1,0))</f>
        <v>×</v>
      </c>
      <c r="W89" s="36" t="str">
        <f t="array" ref="W89">INDEX(Sheet1DATA!$1:$1048576,MATCH(SUMMARY!$A89,Sheet1DATA!$A:$A,0),MATCH(SUMMARY!W$1,Sheet1DATA!$1:$1,0))</f>
        <v>Ø</v>
      </c>
      <c r="X89" s="36" t="str">
        <f t="array" ref="X89">INDEX(Sheet1DATA!$1:$1048576,MATCH(SUMMARY!$A89,Sheet1DATA!$A:$A,0),MATCH(SUMMARY!X$1,Sheet1DATA!$1:$1,0))</f>
        <v>×</v>
      </c>
      <c r="Y89" s="36" t="str">
        <f t="array" ref="Y89">INDEX(Sheet1DATA!$1:$1048576,MATCH(SUMMARY!$A89,Sheet1DATA!$A:$A,0),MATCH(SUMMARY!Y$1,Sheet1DATA!$1:$1,0))</f>
        <v>×</v>
      </c>
      <c r="Z89" s="36" t="str">
        <f t="array" ref="Z89">INDEX(Sheet1DATA!$1:$1048576,MATCH(SUMMARY!$A89,Sheet1DATA!$A:$A,0),MATCH(SUMMARY!Z$1,Sheet1DATA!$1:$1,0))</f>
        <v>×</v>
      </c>
      <c r="AA89" s="36" t="str">
        <f t="array" ref="AA89">INDEX(Sheet1DATA!$1:$1048576,MATCH(SUMMARY!$A89,Sheet1DATA!$A:$A,0),MATCH(SUMMARY!AA$1,Sheet1DATA!$1:$1,0))</f>
        <v>×</v>
      </c>
      <c r="AB89" s="36" t="str">
        <f t="array" ref="AB89">INDEX(Sheet1DATA!$1:$1048576,MATCH(SUMMARY!$A89,Sheet1DATA!$A:$A,0),MATCH(SUMMARY!AB$1,Sheet1DATA!$1:$1,0))</f>
        <v>×</v>
      </c>
      <c r="AC89" s="36" t="str">
        <f t="array" ref="AC89">INDEX(Sheet1DATA!$1:$1048576,MATCH(SUMMARY!$A89,Sheet1DATA!$A:$A,0),MATCH(SUMMARY!AC$1,Sheet1DATA!$1:$1,0))</f>
        <v>×</v>
      </c>
      <c r="AD89" s="36" t="str">
        <f t="array" ref="AD89">INDEX(Sheet1DATA!$1:$1048576,MATCH(SUMMARY!$A89,Sheet1DATA!$A:$A,0),MATCH(SUMMARY!AD$1,Sheet1DATA!$1:$1,0))</f>
        <v>-</v>
      </c>
    </row>
    <row r="90" ht="14.25" hidden="1" customHeight="1">
      <c r="A90" s="114" t="s">
        <v>403</v>
      </c>
      <c r="B90" s="114" t="str">
        <f t="array" ref="B90">INDEX('2020 Candidates'!F:F,MATCH(SUMMARY!A90,'2020 Candidates'!G:G,0))</f>
        <v>Sinn Fein</v>
      </c>
      <c r="C90" s="114" t="str">
        <f t="array" ref="C90">INDEX('2020 Candidates'!A:A,MATCH(SUMMARY!A90,'2020 Candidates'!G:G,0))</f>
        <v>Dublin South-Central (4 seats)</v>
      </c>
      <c r="D90" s="115">
        <f>VLOOKUP(B90,PartyScore!A:D,4,0)</f>
        <v>0.3109221466</v>
      </c>
      <c r="E90" s="16" t="b">
        <f t="shared" si="1"/>
        <v>0</v>
      </c>
      <c r="F90" s="36">
        <f t="shared" si="2"/>
        <v>0</v>
      </c>
      <c r="G90" s="36">
        <f t="shared" si="3"/>
        <v>0</v>
      </c>
      <c r="H90" s="36">
        <f t="shared" si="4"/>
        <v>0</v>
      </c>
      <c r="I90" s="116" t="str">
        <f t="shared" si="5"/>
        <v>-</v>
      </c>
      <c r="J90" s="36" t="str">
        <f t="array" ref="J90">INDEX(Sheet1DATA!$1:$1048576,MATCH(SUMMARY!$A90,Sheet1DATA!$A:$A,0),MATCH(SUMMARY!J$1,Sheet1DATA!$1:$1,0))</f>
        <v>-</v>
      </c>
      <c r="K90" s="36" t="str">
        <f t="array" ref="K90">INDEX(Sheet1DATA!$1:$1048576,MATCH(SUMMARY!$A90,Sheet1DATA!$A:$A,0),MATCH(SUMMARY!K$1,Sheet1DATA!$1:$1,0))</f>
        <v>-</v>
      </c>
      <c r="L90" s="36" t="str">
        <f t="array" ref="L90">INDEX(Sheet1DATA!$1:$1048576,MATCH(SUMMARY!$A90,Sheet1DATA!$A:$A,0),MATCH(SUMMARY!L$1,Sheet1DATA!$1:$1,0))</f>
        <v>-</v>
      </c>
      <c r="M90" s="36" t="str">
        <f t="array" ref="M90">INDEX(Sheet1DATA!$1:$1048576,MATCH(SUMMARY!$A90,Sheet1DATA!$A:$A,0),MATCH(SUMMARY!M$1,Sheet1DATA!$1:$1,0))</f>
        <v>-</v>
      </c>
      <c r="N90" s="36" t="str">
        <f t="array" ref="N90">INDEX(Sheet1DATA!$1:$1048576,MATCH(SUMMARY!$A90,Sheet1DATA!$A:$A,0),MATCH(SUMMARY!N$1,Sheet1DATA!$1:$1,0))</f>
        <v>-</v>
      </c>
      <c r="O90" s="36" t="str">
        <f t="array" ref="O90">INDEX(Sheet1DATA!$1:$1048576,MATCH(SUMMARY!$A90,Sheet1DATA!$A:$A,0),MATCH(SUMMARY!O$1,Sheet1DATA!$1:$1,0))</f>
        <v>-</v>
      </c>
      <c r="P90" s="36" t="str">
        <f t="array" ref="P90">INDEX(Sheet1DATA!$1:$1048576,MATCH(SUMMARY!$A90,Sheet1DATA!$A:$A,0),MATCH(SUMMARY!P$1,Sheet1DATA!$1:$1,0))</f>
        <v>-</v>
      </c>
      <c r="Q90" s="36" t="str">
        <f t="array" ref="Q90">INDEX(Sheet1DATA!$1:$1048576,MATCH(SUMMARY!$A90,Sheet1DATA!$A:$A,0),MATCH(SUMMARY!Q$1,Sheet1DATA!$1:$1,0))</f>
        <v>-</v>
      </c>
      <c r="R90" s="36" t="str">
        <f t="array" ref="R90">INDEX(Sheet1DATA!$1:$1048576,MATCH(SUMMARY!$A90,Sheet1DATA!$A:$A,0),MATCH(SUMMARY!R$1,Sheet1DATA!$1:$1,0))</f>
        <v>-</v>
      </c>
      <c r="S90" s="36" t="str">
        <f t="array" ref="S90">INDEX(Sheet1DATA!$1:$1048576,MATCH(SUMMARY!$A90,Sheet1DATA!$A:$A,0),MATCH(SUMMARY!S$1,Sheet1DATA!$1:$1,0))</f>
        <v>-</v>
      </c>
      <c r="T90" s="36" t="str">
        <f t="array" ref="T90">INDEX(Sheet1DATA!$1:$1048576,MATCH(SUMMARY!$A90,Sheet1DATA!$A:$A,0),MATCH(SUMMARY!T$1,Sheet1DATA!$1:$1,0))</f>
        <v>-</v>
      </c>
      <c r="U90" s="36" t="str">
        <f t="array" ref="U90">INDEX(Sheet1DATA!$1:$1048576,MATCH(SUMMARY!$A90,Sheet1DATA!$A:$A,0),MATCH(SUMMARY!U$1,Sheet1DATA!$1:$1,0))</f>
        <v>-</v>
      </c>
      <c r="V90" s="36" t="str">
        <f t="array" ref="V90">INDEX(Sheet1DATA!$1:$1048576,MATCH(SUMMARY!$A90,Sheet1DATA!$A:$A,0),MATCH(SUMMARY!V$1,Sheet1DATA!$1:$1,0))</f>
        <v>-</v>
      </c>
      <c r="W90" s="36" t="str">
        <f t="array" ref="W90">INDEX(Sheet1DATA!$1:$1048576,MATCH(SUMMARY!$A90,Sheet1DATA!$A:$A,0),MATCH(SUMMARY!W$1,Sheet1DATA!$1:$1,0))</f>
        <v>-</v>
      </c>
      <c r="X90" s="36" t="str">
        <f t="array" ref="X90">INDEX(Sheet1DATA!$1:$1048576,MATCH(SUMMARY!$A90,Sheet1DATA!$A:$A,0),MATCH(SUMMARY!X$1,Sheet1DATA!$1:$1,0))</f>
        <v>-</v>
      </c>
      <c r="Y90" s="36" t="str">
        <f t="array" ref="Y90">INDEX(Sheet1DATA!$1:$1048576,MATCH(SUMMARY!$A90,Sheet1DATA!$A:$A,0),MATCH(SUMMARY!Y$1,Sheet1DATA!$1:$1,0))</f>
        <v>-</v>
      </c>
      <c r="Z90" s="36" t="str">
        <f t="array" ref="Z90">INDEX(Sheet1DATA!$1:$1048576,MATCH(SUMMARY!$A90,Sheet1DATA!$A:$A,0),MATCH(SUMMARY!Z$1,Sheet1DATA!$1:$1,0))</f>
        <v>-</v>
      </c>
      <c r="AA90" s="36" t="str">
        <f t="array" ref="AA90">INDEX(Sheet1DATA!$1:$1048576,MATCH(SUMMARY!$A90,Sheet1DATA!$A:$A,0),MATCH(SUMMARY!AA$1,Sheet1DATA!$1:$1,0))</f>
        <v>-</v>
      </c>
      <c r="AB90" s="36" t="str">
        <f t="array" ref="AB90">INDEX(Sheet1DATA!$1:$1048576,MATCH(SUMMARY!$A90,Sheet1DATA!$A:$A,0),MATCH(SUMMARY!AB$1,Sheet1DATA!$1:$1,0))</f>
        <v>-</v>
      </c>
      <c r="AC90" s="36" t="str">
        <f t="array" ref="AC90">INDEX(Sheet1DATA!$1:$1048576,MATCH(SUMMARY!$A90,Sheet1DATA!$A:$A,0),MATCH(SUMMARY!AC$1,Sheet1DATA!$1:$1,0))</f>
        <v>-</v>
      </c>
      <c r="AD90" s="36" t="str">
        <f t="array" ref="AD90">INDEX(Sheet1DATA!$1:$1048576,MATCH(SUMMARY!$A90,Sheet1DATA!$A:$A,0),MATCH(SUMMARY!AD$1,Sheet1DATA!$1:$1,0))</f>
        <v>-</v>
      </c>
    </row>
    <row r="91" ht="14.25" hidden="1" customHeight="1">
      <c r="A91" s="114" t="s">
        <v>413</v>
      </c>
      <c r="B91" s="114" t="str">
        <f t="array" ref="B91">INDEX('2020 Candidates'!F:F,MATCH(SUMMARY!A91,'2020 Candidates'!G:G,0))</f>
        <v>Fianna Fail</v>
      </c>
      <c r="C91" s="114" t="str">
        <f t="array" ref="C91">INDEX('2020 Candidates'!A:A,MATCH(SUMMARY!A91,'2020 Candidates'!G:G,0))</f>
        <v>Dun Laoghaire (4 seats)</v>
      </c>
      <c r="D91" s="115">
        <f>VLOOKUP(B91,PartyScore!A:D,4,0)</f>
        <v>0.3502904352</v>
      </c>
      <c r="E91" s="16" t="b">
        <f t="shared" si="1"/>
        <v>0</v>
      </c>
      <c r="F91" s="36">
        <f t="shared" si="2"/>
        <v>0</v>
      </c>
      <c r="G91" s="36">
        <f t="shared" si="3"/>
        <v>0</v>
      </c>
      <c r="H91" s="36">
        <f t="shared" si="4"/>
        <v>0</v>
      </c>
      <c r="I91" s="116" t="str">
        <f t="shared" si="5"/>
        <v>-</v>
      </c>
      <c r="J91" s="36" t="str">
        <f t="array" ref="J91">INDEX(Sheet1DATA!$1:$1048576,MATCH(SUMMARY!$A91,Sheet1DATA!$A:$A,0),MATCH(SUMMARY!J$1,Sheet1DATA!$1:$1,0))</f>
        <v>-</v>
      </c>
      <c r="K91" s="36" t="str">
        <f t="array" ref="K91">INDEX(Sheet1DATA!$1:$1048576,MATCH(SUMMARY!$A91,Sheet1DATA!$A:$A,0),MATCH(SUMMARY!K$1,Sheet1DATA!$1:$1,0))</f>
        <v>-</v>
      </c>
      <c r="L91" s="36" t="str">
        <f t="array" ref="L91">INDEX(Sheet1DATA!$1:$1048576,MATCH(SUMMARY!$A91,Sheet1DATA!$A:$A,0),MATCH(SUMMARY!L$1,Sheet1DATA!$1:$1,0))</f>
        <v>-</v>
      </c>
      <c r="M91" s="36" t="str">
        <f t="array" ref="M91">INDEX(Sheet1DATA!$1:$1048576,MATCH(SUMMARY!$A91,Sheet1DATA!$A:$A,0),MATCH(SUMMARY!M$1,Sheet1DATA!$1:$1,0))</f>
        <v>-</v>
      </c>
      <c r="N91" s="36" t="str">
        <f t="array" ref="N91">INDEX(Sheet1DATA!$1:$1048576,MATCH(SUMMARY!$A91,Sheet1DATA!$A:$A,0),MATCH(SUMMARY!N$1,Sheet1DATA!$1:$1,0))</f>
        <v>-</v>
      </c>
      <c r="O91" s="36" t="str">
        <f t="array" ref="O91">INDEX(Sheet1DATA!$1:$1048576,MATCH(SUMMARY!$A91,Sheet1DATA!$A:$A,0),MATCH(SUMMARY!O$1,Sheet1DATA!$1:$1,0))</f>
        <v>-</v>
      </c>
      <c r="P91" s="36" t="str">
        <f t="array" ref="P91">INDEX(Sheet1DATA!$1:$1048576,MATCH(SUMMARY!$A91,Sheet1DATA!$A:$A,0),MATCH(SUMMARY!P$1,Sheet1DATA!$1:$1,0))</f>
        <v>-</v>
      </c>
      <c r="Q91" s="36" t="str">
        <f t="array" ref="Q91">INDEX(Sheet1DATA!$1:$1048576,MATCH(SUMMARY!$A91,Sheet1DATA!$A:$A,0),MATCH(SUMMARY!Q$1,Sheet1DATA!$1:$1,0))</f>
        <v>-</v>
      </c>
      <c r="R91" s="36" t="str">
        <f t="array" ref="R91">INDEX(Sheet1DATA!$1:$1048576,MATCH(SUMMARY!$A91,Sheet1DATA!$A:$A,0),MATCH(SUMMARY!R$1,Sheet1DATA!$1:$1,0))</f>
        <v>-</v>
      </c>
      <c r="S91" s="36" t="str">
        <f t="array" ref="S91">INDEX(Sheet1DATA!$1:$1048576,MATCH(SUMMARY!$A91,Sheet1DATA!$A:$A,0),MATCH(SUMMARY!S$1,Sheet1DATA!$1:$1,0))</f>
        <v>-</v>
      </c>
      <c r="T91" s="36" t="str">
        <f t="array" ref="T91">INDEX(Sheet1DATA!$1:$1048576,MATCH(SUMMARY!$A91,Sheet1DATA!$A:$A,0),MATCH(SUMMARY!T$1,Sheet1DATA!$1:$1,0))</f>
        <v>-</v>
      </c>
      <c r="U91" s="36" t="str">
        <f t="array" ref="U91">INDEX(Sheet1DATA!$1:$1048576,MATCH(SUMMARY!$A91,Sheet1DATA!$A:$A,0),MATCH(SUMMARY!U$1,Sheet1DATA!$1:$1,0))</f>
        <v>-</v>
      </c>
      <c r="V91" s="36" t="str">
        <f t="array" ref="V91">INDEX(Sheet1DATA!$1:$1048576,MATCH(SUMMARY!$A91,Sheet1DATA!$A:$A,0),MATCH(SUMMARY!V$1,Sheet1DATA!$1:$1,0))</f>
        <v>-</v>
      </c>
      <c r="W91" s="36" t="str">
        <f t="array" ref="W91">INDEX(Sheet1DATA!$1:$1048576,MATCH(SUMMARY!$A91,Sheet1DATA!$A:$A,0),MATCH(SUMMARY!W$1,Sheet1DATA!$1:$1,0))</f>
        <v>-</v>
      </c>
      <c r="X91" s="36" t="str">
        <f t="array" ref="X91">INDEX(Sheet1DATA!$1:$1048576,MATCH(SUMMARY!$A91,Sheet1DATA!$A:$A,0),MATCH(SUMMARY!X$1,Sheet1DATA!$1:$1,0))</f>
        <v>-</v>
      </c>
      <c r="Y91" s="36" t="str">
        <f t="array" ref="Y91">INDEX(Sheet1DATA!$1:$1048576,MATCH(SUMMARY!$A91,Sheet1DATA!$A:$A,0),MATCH(SUMMARY!Y$1,Sheet1DATA!$1:$1,0))</f>
        <v>-</v>
      </c>
      <c r="Z91" s="36" t="str">
        <f t="array" ref="Z91">INDEX(Sheet1DATA!$1:$1048576,MATCH(SUMMARY!$A91,Sheet1DATA!$A:$A,0),MATCH(SUMMARY!Z$1,Sheet1DATA!$1:$1,0))</f>
        <v>-</v>
      </c>
      <c r="AA91" s="36" t="str">
        <f t="array" ref="AA91">INDEX(Sheet1DATA!$1:$1048576,MATCH(SUMMARY!$A91,Sheet1DATA!$A:$A,0),MATCH(SUMMARY!AA$1,Sheet1DATA!$1:$1,0))</f>
        <v>-</v>
      </c>
      <c r="AB91" s="36" t="str">
        <f t="array" ref="AB91">INDEX(Sheet1DATA!$1:$1048576,MATCH(SUMMARY!$A91,Sheet1DATA!$A:$A,0),MATCH(SUMMARY!AB$1,Sheet1DATA!$1:$1,0))</f>
        <v>-</v>
      </c>
      <c r="AC91" s="36" t="str">
        <f t="array" ref="AC91">INDEX(Sheet1DATA!$1:$1048576,MATCH(SUMMARY!$A91,Sheet1DATA!$A:$A,0),MATCH(SUMMARY!AC$1,Sheet1DATA!$1:$1,0))</f>
        <v>-</v>
      </c>
      <c r="AD91" s="36" t="str">
        <f t="array" ref="AD91">INDEX(Sheet1DATA!$1:$1048576,MATCH(SUMMARY!$A91,Sheet1DATA!$A:$A,0),MATCH(SUMMARY!AD$1,Sheet1DATA!$1:$1,0))</f>
        <v>-</v>
      </c>
    </row>
    <row r="92" ht="14.25" hidden="1" customHeight="1">
      <c r="A92" s="114" t="s">
        <v>418</v>
      </c>
      <c r="B92" s="114" t="str">
        <f t="array" ref="B92">INDEX('2020 Candidates'!F:F,MATCH(SUMMARY!A92,'2020 Candidates'!G:G,0))</f>
        <v>Fine Gael</v>
      </c>
      <c r="C92" s="114" t="str">
        <f t="array" ref="C92">INDEX('2020 Candidates'!A:A,MATCH(SUMMARY!A92,'2020 Candidates'!G:G,0))</f>
        <v>Mayo (4 seats)</v>
      </c>
      <c r="D92" s="115">
        <f>VLOOKUP(B92,PartyScore!A:D,4,0)</f>
        <v>0.01425972402</v>
      </c>
      <c r="E92" s="16" t="b">
        <f t="shared" si="1"/>
        <v>0</v>
      </c>
      <c r="F92" s="36">
        <f t="shared" si="2"/>
        <v>0</v>
      </c>
      <c r="G92" s="36">
        <f t="shared" si="3"/>
        <v>0</v>
      </c>
      <c r="H92" s="36">
        <f t="shared" si="4"/>
        <v>0</v>
      </c>
      <c r="I92" s="116" t="str">
        <f t="shared" si="5"/>
        <v>-</v>
      </c>
      <c r="J92" s="36" t="str">
        <f t="array" ref="J92">INDEX(Sheet1DATA!$1:$1048576,MATCH(SUMMARY!$A92,Sheet1DATA!$A:$A,0),MATCH(SUMMARY!J$1,Sheet1DATA!$1:$1,0))</f>
        <v>-</v>
      </c>
      <c r="K92" s="36" t="str">
        <f t="array" ref="K92">INDEX(Sheet1DATA!$1:$1048576,MATCH(SUMMARY!$A92,Sheet1DATA!$A:$A,0),MATCH(SUMMARY!K$1,Sheet1DATA!$1:$1,0))</f>
        <v>-</v>
      </c>
      <c r="L92" s="36" t="str">
        <f t="array" ref="L92">INDEX(Sheet1DATA!$1:$1048576,MATCH(SUMMARY!$A92,Sheet1DATA!$A:$A,0),MATCH(SUMMARY!L$1,Sheet1DATA!$1:$1,0))</f>
        <v>-</v>
      </c>
      <c r="M92" s="36" t="str">
        <f t="array" ref="M92">INDEX(Sheet1DATA!$1:$1048576,MATCH(SUMMARY!$A92,Sheet1DATA!$A:$A,0),MATCH(SUMMARY!M$1,Sheet1DATA!$1:$1,0))</f>
        <v>-</v>
      </c>
      <c r="N92" s="36" t="str">
        <f t="array" ref="N92">INDEX(Sheet1DATA!$1:$1048576,MATCH(SUMMARY!$A92,Sheet1DATA!$A:$A,0),MATCH(SUMMARY!N$1,Sheet1DATA!$1:$1,0))</f>
        <v>-</v>
      </c>
      <c r="O92" s="36" t="str">
        <f t="array" ref="O92">INDEX(Sheet1DATA!$1:$1048576,MATCH(SUMMARY!$A92,Sheet1DATA!$A:$A,0),MATCH(SUMMARY!O$1,Sheet1DATA!$1:$1,0))</f>
        <v>-</v>
      </c>
      <c r="P92" s="36" t="str">
        <f t="array" ref="P92">INDEX(Sheet1DATA!$1:$1048576,MATCH(SUMMARY!$A92,Sheet1DATA!$A:$A,0),MATCH(SUMMARY!P$1,Sheet1DATA!$1:$1,0))</f>
        <v>-</v>
      </c>
      <c r="Q92" s="36" t="str">
        <f t="array" ref="Q92">INDEX(Sheet1DATA!$1:$1048576,MATCH(SUMMARY!$A92,Sheet1DATA!$A:$A,0),MATCH(SUMMARY!Q$1,Sheet1DATA!$1:$1,0))</f>
        <v>-</v>
      </c>
      <c r="R92" s="36" t="str">
        <f t="array" ref="R92">INDEX(Sheet1DATA!$1:$1048576,MATCH(SUMMARY!$A92,Sheet1DATA!$A:$A,0),MATCH(SUMMARY!R$1,Sheet1DATA!$1:$1,0))</f>
        <v>-</v>
      </c>
      <c r="S92" s="36" t="str">
        <f t="array" ref="S92">INDEX(Sheet1DATA!$1:$1048576,MATCH(SUMMARY!$A92,Sheet1DATA!$A:$A,0),MATCH(SUMMARY!S$1,Sheet1DATA!$1:$1,0))</f>
        <v>-</v>
      </c>
      <c r="T92" s="36" t="str">
        <f t="array" ref="T92">INDEX(Sheet1DATA!$1:$1048576,MATCH(SUMMARY!$A92,Sheet1DATA!$A:$A,0),MATCH(SUMMARY!T$1,Sheet1DATA!$1:$1,0))</f>
        <v>-</v>
      </c>
      <c r="U92" s="36" t="str">
        <f t="array" ref="U92">INDEX(Sheet1DATA!$1:$1048576,MATCH(SUMMARY!$A92,Sheet1DATA!$A:$A,0),MATCH(SUMMARY!U$1,Sheet1DATA!$1:$1,0))</f>
        <v>-</v>
      </c>
      <c r="V92" s="36" t="str">
        <f t="array" ref="V92">INDEX(Sheet1DATA!$1:$1048576,MATCH(SUMMARY!$A92,Sheet1DATA!$A:$A,0),MATCH(SUMMARY!V$1,Sheet1DATA!$1:$1,0))</f>
        <v>-</v>
      </c>
      <c r="W92" s="36" t="str">
        <f t="array" ref="W92">INDEX(Sheet1DATA!$1:$1048576,MATCH(SUMMARY!$A92,Sheet1DATA!$A:$A,0),MATCH(SUMMARY!W$1,Sheet1DATA!$1:$1,0))</f>
        <v>-</v>
      </c>
      <c r="X92" s="36" t="str">
        <f t="array" ref="X92">INDEX(Sheet1DATA!$1:$1048576,MATCH(SUMMARY!$A92,Sheet1DATA!$A:$A,0),MATCH(SUMMARY!X$1,Sheet1DATA!$1:$1,0))</f>
        <v>-</v>
      </c>
      <c r="Y92" s="36" t="str">
        <f t="array" ref="Y92">INDEX(Sheet1DATA!$1:$1048576,MATCH(SUMMARY!$A92,Sheet1DATA!$A:$A,0),MATCH(SUMMARY!Y$1,Sheet1DATA!$1:$1,0))</f>
        <v>-</v>
      </c>
      <c r="Z92" s="36" t="str">
        <f t="array" ref="Z92">INDEX(Sheet1DATA!$1:$1048576,MATCH(SUMMARY!$A92,Sheet1DATA!$A:$A,0),MATCH(SUMMARY!Z$1,Sheet1DATA!$1:$1,0))</f>
        <v>-</v>
      </c>
      <c r="AA92" s="36" t="str">
        <f t="array" ref="AA92">INDEX(Sheet1DATA!$1:$1048576,MATCH(SUMMARY!$A92,Sheet1DATA!$A:$A,0),MATCH(SUMMARY!AA$1,Sheet1DATA!$1:$1,0))</f>
        <v>-</v>
      </c>
      <c r="AB92" s="36" t="str">
        <f t="array" ref="AB92">INDEX(Sheet1DATA!$1:$1048576,MATCH(SUMMARY!$A92,Sheet1DATA!$A:$A,0),MATCH(SUMMARY!AB$1,Sheet1DATA!$1:$1,0))</f>
        <v>-</v>
      </c>
      <c r="AC92" s="36" t="str">
        <f t="array" ref="AC92">INDEX(Sheet1DATA!$1:$1048576,MATCH(SUMMARY!$A92,Sheet1DATA!$A:$A,0),MATCH(SUMMARY!AC$1,Sheet1DATA!$1:$1,0))</f>
        <v>-</v>
      </c>
      <c r="AD92" s="36" t="str">
        <f t="array" ref="AD92">INDEX(Sheet1DATA!$1:$1048576,MATCH(SUMMARY!$A92,Sheet1DATA!$A:$A,0),MATCH(SUMMARY!AD$1,Sheet1DATA!$1:$1,0))</f>
        <v>-</v>
      </c>
    </row>
    <row r="93" ht="14.25" customHeight="1">
      <c r="A93" s="114" t="s">
        <v>368</v>
      </c>
      <c r="B93" s="114" t="str">
        <f t="array" ref="B93">INDEX('2020 Candidates'!F:F,MATCH(SUMMARY!A93,'2020 Candidates'!G:G,0))</f>
        <v>Sinn Fein</v>
      </c>
      <c r="C93" s="114" t="str">
        <f t="array" ref="C93">INDEX('2020 Candidates'!A:A,MATCH(SUMMARY!A93,'2020 Candidates'!G:G,0))</f>
        <v>Donegal (5 seats)</v>
      </c>
      <c r="D93" s="115">
        <f>VLOOKUP(B93,PartyScore!A:D,4,0)</f>
        <v>0.3109221466</v>
      </c>
      <c r="E93" s="16" t="b">
        <f t="shared" si="1"/>
        <v>1</v>
      </c>
      <c r="F93" s="36">
        <f t="shared" si="2"/>
        <v>14</v>
      </c>
      <c r="G93" s="36">
        <f t="shared" si="3"/>
        <v>0</v>
      </c>
      <c r="H93" s="36">
        <f t="shared" si="4"/>
        <v>6</v>
      </c>
      <c r="I93" s="116">
        <f t="shared" si="5"/>
        <v>1</v>
      </c>
      <c r="J93" s="36" t="str">
        <f t="array" ref="J93">INDEX(Sheet1DATA!$1:$1048576,MATCH(SUMMARY!$A93,Sheet1DATA!$A:$A,0),MATCH(SUMMARY!J$1,Sheet1DATA!$1:$1,0))</f>
        <v>√</v>
      </c>
      <c r="K93" s="36" t="str">
        <f t="array" ref="K93">INDEX(Sheet1DATA!$1:$1048576,MATCH(SUMMARY!$A93,Sheet1DATA!$A:$A,0),MATCH(SUMMARY!K$1,Sheet1DATA!$1:$1,0))</f>
        <v>√</v>
      </c>
      <c r="L93" s="36" t="str">
        <f t="array" ref="L93">INDEX(Sheet1DATA!$1:$1048576,MATCH(SUMMARY!$A93,Sheet1DATA!$A:$A,0),MATCH(SUMMARY!L$1,Sheet1DATA!$1:$1,0))</f>
        <v>√</v>
      </c>
      <c r="M93" s="36" t="str">
        <f t="array" ref="M93">INDEX(Sheet1DATA!$1:$1048576,MATCH(SUMMARY!$A93,Sheet1DATA!$A:$A,0),MATCH(SUMMARY!M$1,Sheet1DATA!$1:$1,0))</f>
        <v>Ø</v>
      </c>
      <c r="N93" s="36" t="str">
        <f t="array" ref="N93">INDEX(Sheet1DATA!$1:$1048576,MATCH(SUMMARY!$A93,Sheet1DATA!$A:$A,0),MATCH(SUMMARY!N$1,Sheet1DATA!$1:$1,0))</f>
        <v>Ø</v>
      </c>
      <c r="O93" s="36" t="str">
        <f t="array" ref="O93">INDEX(Sheet1DATA!$1:$1048576,MATCH(SUMMARY!$A93,Sheet1DATA!$A:$A,0),MATCH(SUMMARY!O$1,Sheet1DATA!$1:$1,0))</f>
        <v>Ø</v>
      </c>
      <c r="P93" s="36" t="str">
        <f t="array" ref="P93">INDEX(Sheet1DATA!$1:$1048576,MATCH(SUMMARY!$A93,Sheet1DATA!$A:$A,0),MATCH(SUMMARY!P$1,Sheet1DATA!$1:$1,0))</f>
        <v>Ø</v>
      </c>
      <c r="Q93" s="36" t="str">
        <f t="array" ref="Q93">INDEX(Sheet1DATA!$1:$1048576,MATCH(SUMMARY!$A93,Sheet1DATA!$A:$A,0),MATCH(SUMMARY!Q$1,Sheet1DATA!$1:$1,0))</f>
        <v>√</v>
      </c>
      <c r="R93" s="36" t="str">
        <f t="array" ref="R93">INDEX(Sheet1DATA!$1:$1048576,MATCH(SUMMARY!$A93,Sheet1DATA!$A:$A,0),MATCH(SUMMARY!R$1,Sheet1DATA!$1:$1,0))</f>
        <v>√</v>
      </c>
      <c r="S93" s="36" t="str">
        <f t="array" ref="S93">INDEX(Sheet1DATA!$1:$1048576,MATCH(SUMMARY!$A93,Sheet1DATA!$A:$A,0),MATCH(SUMMARY!S$1,Sheet1DATA!$1:$1,0))</f>
        <v>√</v>
      </c>
      <c r="T93" s="36" t="str">
        <f t="array" ref="T93">INDEX(Sheet1DATA!$1:$1048576,MATCH(SUMMARY!$A93,Sheet1DATA!$A:$A,0),MATCH(SUMMARY!T$1,Sheet1DATA!$1:$1,0))</f>
        <v>√</v>
      </c>
      <c r="U93" s="36" t="str">
        <f t="array" ref="U93">INDEX(Sheet1DATA!$1:$1048576,MATCH(SUMMARY!$A93,Sheet1DATA!$A:$A,0),MATCH(SUMMARY!U$1,Sheet1DATA!$1:$1,0))</f>
        <v>√</v>
      </c>
      <c r="V93" s="36" t="str">
        <f t="array" ref="V93">INDEX(Sheet1DATA!$1:$1048576,MATCH(SUMMARY!$A93,Sheet1DATA!$A:$A,0),MATCH(SUMMARY!V$1,Sheet1DATA!$1:$1,0))</f>
        <v>√</v>
      </c>
      <c r="W93" s="36" t="str">
        <f t="array" ref="W93">INDEX(Sheet1DATA!$1:$1048576,MATCH(SUMMARY!$A93,Sheet1DATA!$A:$A,0),MATCH(SUMMARY!W$1,Sheet1DATA!$1:$1,0))</f>
        <v>√</v>
      </c>
      <c r="X93" s="36" t="str">
        <f t="array" ref="X93">INDEX(Sheet1DATA!$1:$1048576,MATCH(SUMMARY!$A93,Sheet1DATA!$A:$A,0),MATCH(SUMMARY!X$1,Sheet1DATA!$1:$1,0))</f>
        <v>Ø</v>
      </c>
      <c r="Y93" s="36" t="str">
        <f t="array" ref="Y93">INDEX(Sheet1DATA!$1:$1048576,MATCH(SUMMARY!$A93,Sheet1DATA!$A:$A,0),MATCH(SUMMARY!Y$1,Sheet1DATA!$1:$1,0))</f>
        <v>√</v>
      </c>
      <c r="Z93" s="36" t="str">
        <f t="array" ref="Z93">INDEX(Sheet1DATA!$1:$1048576,MATCH(SUMMARY!$A93,Sheet1DATA!$A:$A,0),MATCH(SUMMARY!Z$1,Sheet1DATA!$1:$1,0))</f>
        <v>√</v>
      </c>
      <c r="AA93" s="36" t="str">
        <f t="array" ref="AA93">INDEX(Sheet1DATA!$1:$1048576,MATCH(SUMMARY!$A93,Sheet1DATA!$A:$A,0),MATCH(SUMMARY!AA$1,Sheet1DATA!$1:$1,0))</f>
        <v>√</v>
      </c>
      <c r="AB93" s="36" t="str">
        <f t="array" ref="AB93">INDEX(Sheet1DATA!$1:$1048576,MATCH(SUMMARY!$A93,Sheet1DATA!$A:$A,0),MATCH(SUMMARY!AB$1,Sheet1DATA!$1:$1,0))</f>
        <v>Ø</v>
      </c>
      <c r="AC93" s="36" t="str">
        <f t="array" ref="AC93">INDEX(Sheet1DATA!$1:$1048576,MATCH(SUMMARY!$A93,Sheet1DATA!$A:$A,0),MATCH(SUMMARY!AC$1,Sheet1DATA!$1:$1,0))</f>
        <v>√</v>
      </c>
      <c r="AD93" s="36" t="str">
        <f t="array" ref="AD93">INDEX(Sheet1DATA!$1:$1048576,MATCH(SUMMARY!$A93,Sheet1DATA!$A:$A,0),MATCH(SUMMARY!AD$1,Sheet1DATA!$1:$1,0))</f>
        <v>-</v>
      </c>
    </row>
    <row r="94" ht="14.25" customHeight="1">
      <c r="A94" s="114" t="s">
        <v>1081</v>
      </c>
      <c r="B94" s="114" t="str">
        <f t="array" ref="B94">INDEX('2020 Candidates'!F:F,MATCH(SUMMARY!A94,'2020 Candidates'!G:G,0))</f>
        <v>Fine Gael</v>
      </c>
      <c r="C94" s="114" t="str">
        <f t="array" ref="C94">INDEX('2020 Candidates'!A:A,MATCH(SUMMARY!A94,'2020 Candidates'!G:G,0))</f>
        <v>Meath East (3 seats)</v>
      </c>
      <c r="D94" s="115">
        <f>VLOOKUP(B94,PartyScore!A:D,4,0)</f>
        <v>0.01425972402</v>
      </c>
      <c r="E94" s="16" t="b">
        <f t="shared" si="1"/>
        <v>1</v>
      </c>
      <c r="F94" s="36">
        <f t="shared" si="2"/>
        <v>0</v>
      </c>
      <c r="G94" s="36">
        <f t="shared" si="3"/>
        <v>14</v>
      </c>
      <c r="H94" s="36">
        <f t="shared" si="4"/>
        <v>6</v>
      </c>
      <c r="I94" s="116">
        <f t="shared" si="5"/>
        <v>0</v>
      </c>
      <c r="J94" s="36" t="str">
        <f t="array" ref="J94">INDEX(Sheet1DATA!$1:$1048576,MATCH(SUMMARY!$A94,Sheet1DATA!$A:$A,0),MATCH(SUMMARY!J$1,Sheet1DATA!$1:$1,0))</f>
        <v>×</v>
      </c>
      <c r="K94" s="36" t="str">
        <f t="array" ref="K94">INDEX(Sheet1DATA!$1:$1048576,MATCH(SUMMARY!$A94,Sheet1DATA!$A:$A,0),MATCH(SUMMARY!K$1,Sheet1DATA!$1:$1,0))</f>
        <v>×</v>
      </c>
      <c r="L94" s="36" t="str">
        <f t="array" ref="L94">INDEX(Sheet1DATA!$1:$1048576,MATCH(SUMMARY!$A94,Sheet1DATA!$A:$A,0),MATCH(SUMMARY!L$1,Sheet1DATA!$1:$1,0))</f>
        <v>×</v>
      </c>
      <c r="M94" s="36" t="str">
        <f t="array" ref="M94">INDEX(Sheet1DATA!$1:$1048576,MATCH(SUMMARY!$A94,Sheet1DATA!$A:$A,0),MATCH(SUMMARY!M$1,Sheet1DATA!$1:$1,0))</f>
        <v>Ø</v>
      </c>
      <c r="N94" s="36" t="str">
        <f t="array" ref="N94">INDEX(Sheet1DATA!$1:$1048576,MATCH(SUMMARY!$A94,Sheet1DATA!$A:$A,0),MATCH(SUMMARY!N$1,Sheet1DATA!$1:$1,0))</f>
        <v>Ø</v>
      </c>
      <c r="O94" s="36" t="str">
        <f t="array" ref="O94">INDEX(Sheet1DATA!$1:$1048576,MATCH(SUMMARY!$A94,Sheet1DATA!$A:$A,0),MATCH(SUMMARY!O$1,Sheet1DATA!$1:$1,0))</f>
        <v>Ø</v>
      </c>
      <c r="P94" s="36" t="str">
        <f t="array" ref="P94">INDEX(Sheet1DATA!$1:$1048576,MATCH(SUMMARY!$A94,Sheet1DATA!$A:$A,0),MATCH(SUMMARY!P$1,Sheet1DATA!$1:$1,0))</f>
        <v>Ø</v>
      </c>
      <c r="Q94" s="36" t="str">
        <f t="array" ref="Q94">INDEX(Sheet1DATA!$1:$1048576,MATCH(SUMMARY!$A94,Sheet1DATA!$A:$A,0),MATCH(SUMMARY!Q$1,Sheet1DATA!$1:$1,0))</f>
        <v>×</v>
      </c>
      <c r="R94" s="36" t="str">
        <f t="array" ref="R94">INDEX(Sheet1DATA!$1:$1048576,MATCH(SUMMARY!$A94,Sheet1DATA!$A:$A,0),MATCH(SUMMARY!R$1,Sheet1DATA!$1:$1,0))</f>
        <v>Ø</v>
      </c>
      <c r="S94" s="36" t="str">
        <f t="array" ref="S94">INDEX(Sheet1DATA!$1:$1048576,MATCH(SUMMARY!$A94,Sheet1DATA!$A:$A,0),MATCH(SUMMARY!S$1,Sheet1DATA!$1:$1,0))</f>
        <v>×</v>
      </c>
      <c r="T94" s="36" t="str">
        <f t="array" ref="T94">INDEX(Sheet1DATA!$1:$1048576,MATCH(SUMMARY!$A94,Sheet1DATA!$A:$A,0),MATCH(SUMMARY!T$1,Sheet1DATA!$1:$1,0))</f>
        <v>×</v>
      </c>
      <c r="U94" s="36" t="str">
        <f t="array" ref="U94">INDEX(Sheet1DATA!$1:$1048576,MATCH(SUMMARY!$A94,Sheet1DATA!$A:$A,0),MATCH(SUMMARY!U$1,Sheet1DATA!$1:$1,0))</f>
        <v>×</v>
      </c>
      <c r="V94" s="36" t="str">
        <f t="array" ref="V94">INDEX(Sheet1DATA!$1:$1048576,MATCH(SUMMARY!$A94,Sheet1DATA!$A:$A,0),MATCH(SUMMARY!V$1,Sheet1DATA!$1:$1,0))</f>
        <v>×</v>
      </c>
      <c r="W94" s="36" t="str">
        <f t="array" ref="W94">INDEX(Sheet1DATA!$1:$1048576,MATCH(SUMMARY!$A94,Sheet1DATA!$A:$A,0),MATCH(SUMMARY!W$1,Sheet1DATA!$1:$1,0))</f>
        <v>×</v>
      </c>
      <c r="X94" s="36" t="str">
        <f t="array" ref="X94">INDEX(Sheet1DATA!$1:$1048576,MATCH(SUMMARY!$A94,Sheet1DATA!$A:$A,0),MATCH(SUMMARY!X$1,Sheet1DATA!$1:$1,0))</f>
        <v>Ø</v>
      </c>
      <c r="Y94" s="36" t="str">
        <f t="array" ref="Y94">INDEX(Sheet1DATA!$1:$1048576,MATCH(SUMMARY!$A94,Sheet1DATA!$A:$A,0),MATCH(SUMMARY!Y$1,Sheet1DATA!$1:$1,0))</f>
        <v>×</v>
      </c>
      <c r="Z94" s="36" t="str">
        <f t="array" ref="Z94">INDEX(Sheet1DATA!$1:$1048576,MATCH(SUMMARY!$A94,Sheet1DATA!$A:$A,0),MATCH(SUMMARY!Z$1,Sheet1DATA!$1:$1,0))</f>
        <v>×</v>
      </c>
      <c r="AA94" s="36" t="str">
        <f t="array" ref="AA94">INDEX(Sheet1DATA!$1:$1048576,MATCH(SUMMARY!$A94,Sheet1DATA!$A:$A,0),MATCH(SUMMARY!AA$1,Sheet1DATA!$1:$1,0))</f>
        <v>×</v>
      </c>
      <c r="AB94" s="36" t="str">
        <f t="array" ref="AB94">INDEX(Sheet1DATA!$1:$1048576,MATCH(SUMMARY!$A94,Sheet1DATA!$A:$A,0),MATCH(SUMMARY!AB$1,Sheet1DATA!$1:$1,0))</f>
        <v>×</v>
      </c>
      <c r="AC94" s="36" t="str">
        <f t="array" ref="AC94">INDEX(Sheet1DATA!$1:$1048576,MATCH(SUMMARY!$A94,Sheet1DATA!$A:$A,0),MATCH(SUMMARY!AC$1,Sheet1DATA!$1:$1,0))</f>
        <v>×</v>
      </c>
      <c r="AD94" s="36" t="str">
        <f t="array" ref="AD94">INDEX(Sheet1DATA!$1:$1048576,MATCH(SUMMARY!$A94,Sheet1DATA!$A:$A,0),MATCH(SUMMARY!AD$1,Sheet1DATA!$1:$1,0))</f>
        <v>-</v>
      </c>
    </row>
    <row r="95" ht="14.25" hidden="1" customHeight="1">
      <c r="A95" s="114" t="s">
        <v>424</v>
      </c>
      <c r="B95" s="114" t="str">
        <f t="array" ref="B95">INDEX('2020 Candidates'!F:F,MATCH(SUMMARY!A95,'2020 Candidates'!G:G,0))</f>
        <v>Fine Gael</v>
      </c>
      <c r="C95" s="114" t="str">
        <f t="array" ref="C95">INDEX('2020 Candidates'!A:A,MATCH(SUMMARY!A95,'2020 Candidates'!G:G,0))</f>
        <v>Roscommon-Galway (3 seats)</v>
      </c>
      <c r="D95" s="115">
        <f>VLOOKUP(B95,PartyScore!A:D,4,0)</f>
        <v>0.01425972402</v>
      </c>
      <c r="E95" s="16" t="b">
        <f t="shared" si="1"/>
        <v>0</v>
      </c>
      <c r="F95" s="36">
        <f t="shared" si="2"/>
        <v>0</v>
      </c>
      <c r="G95" s="36">
        <f t="shared" si="3"/>
        <v>0</v>
      </c>
      <c r="H95" s="36">
        <f t="shared" si="4"/>
        <v>0</v>
      </c>
      <c r="I95" s="116" t="str">
        <f t="shared" si="5"/>
        <v>-</v>
      </c>
      <c r="J95" s="36" t="str">
        <f t="array" ref="J95">INDEX(Sheet1DATA!$1:$1048576,MATCH(SUMMARY!$A95,Sheet1DATA!$A:$A,0),MATCH(SUMMARY!J$1,Sheet1DATA!$1:$1,0))</f>
        <v>-</v>
      </c>
      <c r="K95" s="36" t="str">
        <f t="array" ref="K95">INDEX(Sheet1DATA!$1:$1048576,MATCH(SUMMARY!$A95,Sheet1DATA!$A:$A,0),MATCH(SUMMARY!K$1,Sheet1DATA!$1:$1,0))</f>
        <v>-</v>
      </c>
      <c r="L95" s="36" t="str">
        <f t="array" ref="L95">INDEX(Sheet1DATA!$1:$1048576,MATCH(SUMMARY!$A95,Sheet1DATA!$A:$A,0),MATCH(SUMMARY!L$1,Sheet1DATA!$1:$1,0))</f>
        <v>-</v>
      </c>
      <c r="M95" s="36" t="str">
        <f t="array" ref="M95">INDEX(Sheet1DATA!$1:$1048576,MATCH(SUMMARY!$A95,Sheet1DATA!$A:$A,0),MATCH(SUMMARY!M$1,Sheet1DATA!$1:$1,0))</f>
        <v>-</v>
      </c>
      <c r="N95" s="36" t="str">
        <f t="array" ref="N95">INDEX(Sheet1DATA!$1:$1048576,MATCH(SUMMARY!$A95,Sheet1DATA!$A:$A,0),MATCH(SUMMARY!N$1,Sheet1DATA!$1:$1,0))</f>
        <v>-</v>
      </c>
      <c r="O95" s="36" t="str">
        <f t="array" ref="O95">INDEX(Sheet1DATA!$1:$1048576,MATCH(SUMMARY!$A95,Sheet1DATA!$A:$A,0),MATCH(SUMMARY!O$1,Sheet1DATA!$1:$1,0))</f>
        <v>-</v>
      </c>
      <c r="P95" s="36" t="str">
        <f t="array" ref="P95">INDEX(Sheet1DATA!$1:$1048576,MATCH(SUMMARY!$A95,Sheet1DATA!$A:$A,0),MATCH(SUMMARY!P$1,Sheet1DATA!$1:$1,0))</f>
        <v>-</v>
      </c>
      <c r="Q95" s="36" t="str">
        <f t="array" ref="Q95">INDEX(Sheet1DATA!$1:$1048576,MATCH(SUMMARY!$A95,Sheet1DATA!$A:$A,0),MATCH(SUMMARY!Q$1,Sheet1DATA!$1:$1,0))</f>
        <v>-</v>
      </c>
      <c r="R95" s="36" t="str">
        <f t="array" ref="R95">INDEX(Sheet1DATA!$1:$1048576,MATCH(SUMMARY!$A95,Sheet1DATA!$A:$A,0),MATCH(SUMMARY!R$1,Sheet1DATA!$1:$1,0))</f>
        <v>-</v>
      </c>
      <c r="S95" s="36" t="str">
        <f t="array" ref="S95">INDEX(Sheet1DATA!$1:$1048576,MATCH(SUMMARY!$A95,Sheet1DATA!$A:$A,0),MATCH(SUMMARY!S$1,Sheet1DATA!$1:$1,0))</f>
        <v>-</v>
      </c>
      <c r="T95" s="36" t="str">
        <f t="array" ref="T95">INDEX(Sheet1DATA!$1:$1048576,MATCH(SUMMARY!$A95,Sheet1DATA!$A:$A,0),MATCH(SUMMARY!T$1,Sheet1DATA!$1:$1,0))</f>
        <v>-</v>
      </c>
      <c r="U95" s="36" t="str">
        <f t="array" ref="U95">INDEX(Sheet1DATA!$1:$1048576,MATCH(SUMMARY!$A95,Sheet1DATA!$A:$A,0),MATCH(SUMMARY!U$1,Sheet1DATA!$1:$1,0))</f>
        <v>-</v>
      </c>
      <c r="V95" s="36" t="str">
        <f t="array" ref="V95">INDEX(Sheet1DATA!$1:$1048576,MATCH(SUMMARY!$A95,Sheet1DATA!$A:$A,0),MATCH(SUMMARY!V$1,Sheet1DATA!$1:$1,0))</f>
        <v>-</v>
      </c>
      <c r="W95" s="36" t="str">
        <f t="array" ref="W95">INDEX(Sheet1DATA!$1:$1048576,MATCH(SUMMARY!$A95,Sheet1DATA!$A:$A,0),MATCH(SUMMARY!W$1,Sheet1DATA!$1:$1,0))</f>
        <v>-</v>
      </c>
      <c r="X95" s="36" t="str">
        <f t="array" ref="X95">INDEX(Sheet1DATA!$1:$1048576,MATCH(SUMMARY!$A95,Sheet1DATA!$A:$A,0),MATCH(SUMMARY!X$1,Sheet1DATA!$1:$1,0))</f>
        <v>-</v>
      </c>
      <c r="Y95" s="36" t="str">
        <f t="array" ref="Y95">INDEX(Sheet1DATA!$1:$1048576,MATCH(SUMMARY!$A95,Sheet1DATA!$A:$A,0),MATCH(SUMMARY!Y$1,Sheet1DATA!$1:$1,0))</f>
        <v>-</v>
      </c>
      <c r="Z95" s="36" t="str">
        <f t="array" ref="Z95">INDEX(Sheet1DATA!$1:$1048576,MATCH(SUMMARY!$A95,Sheet1DATA!$A:$A,0),MATCH(SUMMARY!Z$1,Sheet1DATA!$1:$1,0))</f>
        <v>-</v>
      </c>
      <c r="AA95" s="36" t="str">
        <f t="array" ref="AA95">INDEX(Sheet1DATA!$1:$1048576,MATCH(SUMMARY!$A95,Sheet1DATA!$A:$A,0),MATCH(SUMMARY!AA$1,Sheet1DATA!$1:$1,0))</f>
        <v>-</v>
      </c>
      <c r="AB95" s="36" t="str">
        <f t="array" ref="AB95">INDEX(Sheet1DATA!$1:$1048576,MATCH(SUMMARY!$A95,Sheet1DATA!$A:$A,0),MATCH(SUMMARY!AB$1,Sheet1DATA!$1:$1,0))</f>
        <v>-</v>
      </c>
      <c r="AC95" s="36" t="str">
        <f t="array" ref="AC95">INDEX(Sheet1DATA!$1:$1048576,MATCH(SUMMARY!$A95,Sheet1DATA!$A:$A,0),MATCH(SUMMARY!AC$1,Sheet1DATA!$1:$1,0))</f>
        <v>-</v>
      </c>
      <c r="AD95" s="36" t="str">
        <f t="array" ref="AD95">INDEX(Sheet1DATA!$1:$1048576,MATCH(SUMMARY!$A95,Sheet1DATA!$A:$A,0),MATCH(SUMMARY!AD$1,Sheet1DATA!$1:$1,0))</f>
        <v>-</v>
      </c>
    </row>
    <row r="96" ht="14.25" hidden="1" customHeight="1">
      <c r="A96" s="114" t="s">
        <v>428</v>
      </c>
      <c r="B96" s="114" t="str">
        <f t="array" ref="B96">INDEX('2020 Candidates'!F:F,MATCH(SUMMARY!A96,'2020 Candidates'!G:G,0))</f>
        <v>Sinn Fein</v>
      </c>
      <c r="C96" s="114" t="str">
        <f t="array" ref="C96">INDEX('2020 Candidates'!A:A,MATCH(SUMMARY!A96,'2020 Candidates'!G:G,0))</f>
        <v>Dublin West (4 seats)</v>
      </c>
      <c r="D96" s="115">
        <f>VLOOKUP(B96,PartyScore!A:D,4,0)</f>
        <v>0.3109221466</v>
      </c>
      <c r="E96" s="16" t="b">
        <f t="shared" si="1"/>
        <v>0</v>
      </c>
      <c r="F96" s="36">
        <f t="shared" si="2"/>
        <v>0</v>
      </c>
      <c r="G96" s="36">
        <f t="shared" si="3"/>
        <v>0</v>
      </c>
      <c r="H96" s="36">
        <f t="shared" si="4"/>
        <v>0</v>
      </c>
      <c r="I96" s="116" t="str">
        <f t="shared" si="5"/>
        <v>-</v>
      </c>
      <c r="J96" s="36" t="str">
        <f t="array" ref="J96">INDEX(Sheet1DATA!$1:$1048576,MATCH(SUMMARY!$A96,Sheet1DATA!$A:$A,0),MATCH(SUMMARY!J$1,Sheet1DATA!$1:$1,0))</f>
        <v>-</v>
      </c>
      <c r="K96" s="36" t="str">
        <f t="array" ref="K96">INDEX(Sheet1DATA!$1:$1048576,MATCH(SUMMARY!$A96,Sheet1DATA!$A:$A,0),MATCH(SUMMARY!K$1,Sheet1DATA!$1:$1,0))</f>
        <v>-</v>
      </c>
      <c r="L96" s="36" t="str">
        <f t="array" ref="L96">INDEX(Sheet1DATA!$1:$1048576,MATCH(SUMMARY!$A96,Sheet1DATA!$A:$A,0),MATCH(SUMMARY!L$1,Sheet1DATA!$1:$1,0))</f>
        <v>-</v>
      </c>
      <c r="M96" s="36" t="str">
        <f t="array" ref="M96">INDEX(Sheet1DATA!$1:$1048576,MATCH(SUMMARY!$A96,Sheet1DATA!$A:$A,0),MATCH(SUMMARY!M$1,Sheet1DATA!$1:$1,0))</f>
        <v>-</v>
      </c>
      <c r="N96" s="36" t="str">
        <f t="array" ref="N96">INDEX(Sheet1DATA!$1:$1048576,MATCH(SUMMARY!$A96,Sheet1DATA!$A:$A,0),MATCH(SUMMARY!N$1,Sheet1DATA!$1:$1,0))</f>
        <v>-</v>
      </c>
      <c r="O96" s="36" t="str">
        <f t="array" ref="O96">INDEX(Sheet1DATA!$1:$1048576,MATCH(SUMMARY!$A96,Sheet1DATA!$A:$A,0),MATCH(SUMMARY!O$1,Sheet1DATA!$1:$1,0))</f>
        <v>-</v>
      </c>
      <c r="P96" s="36" t="str">
        <f t="array" ref="P96">INDEX(Sheet1DATA!$1:$1048576,MATCH(SUMMARY!$A96,Sheet1DATA!$A:$A,0),MATCH(SUMMARY!P$1,Sheet1DATA!$1:$1,0))</f>
        <v>-</v>
      </c>
      <c r="Q96" s="36" t="str">
        <f t="array" ref="Q96">INDEX(Sheet1DATA!$1:$1048576,MATCH(SUMMARY!$A96,Sheet1DATA!$A:$A,0),MATCH(SUMMARY!Q$1,Sheet1DATA!$1:$1,0))</f>
        <v>-</v>
      </c>
      <c r="R96" s="36" t="str">
        <f t="array" ref="R96">INDEX(Sheet1DATA!$1:$1048576,MATCH(SUMMARY!$A96,Sheet1DATA!$A:$A,0),MATCH(SUMMARY!R$1,Sheet1DATA!$1:$1,0))</f>
        <v>-</v>
      </c>
      <c r="S96" s="36" t="str">
        <f t="array" ref="S96">INDEX(Sheet1DATA!$1:$1048576,MATCH(SUMMARY!$A96,Sheet1DATA!$A:$A,0),MATCH(SUMMARY!S$1,Sheet1DATA!$1:$1,0))</f>
        <v>-</v>
      </c>
      <c r="T96" s="36" t="str">
        <f t="array" ref="T96">INDEX(Sheet1DATA!$1:$1048576,MATCH(SUMMARY!$A96,Sheet1DATA!$A:$A,0),MATCH(SUMMARY!T$1,Sheet1DATA!$1:$1,0))</f>
        <v>-</v>
      </c>
      <c r="U96" s="36" t="str">
        <f t="array" ref="U96">INDEX(Sheet1DATA!$1:$1048576,MATCH(SUMMARY!$A96,Sheet1DATA!$A:$A,0),MATCH(SUMMARY!U$1,Sheet1DATA!$1:$1,0))</f>
        <v>-</v>
      </c>
      <c r="V96" s="36" t="str">
        <f t="array" ref="V96">INDEX(Sheet1DATA!$1:$1048576,MATCH(SUMMARY!$A96,Sheet1DATA!$A:$A,0),MATCH(SUMMARY!V$1,Sheet1DATA!$1:$1,0))</f>
        <v>-</v>
      </c>
      <c r="W96" s="36" t="str">
        <f t="array" ref="W96">INDEX(Sheet1DATA!$1:$1048576,MATCH(SUMMARY!$A96,Sheet1DATA!$A:$A,0),MATCH(SUMMARY!W$1,Sheet1DATA!$1:$1,0))</f>
        <v>-</v>
      </c>
      <c r="X96" s="36" t="str">
        <f t="array" ref="X96">INDEX(Sheet1DATA!$1:$1048576,MATCH(SUMMARY!$A96,Sheet1DATA!$A:$A,0),MATCH(SUMMARY!X$1,Sheet1DATA!$1:$1,0))</f>
        <v>-</v>
      </c>
      <c r="Y96" s="36" t="str">
        <f t="array" ref="Y96">INDEX(Sheet1DATA!$1:$1048576,MATCH(SUMMARY!$A96,Sheet1DATA!$A:$A,0),MATCH(SUMMARY!Y$1,Sheet1DATA!$1:$1,0))</f>
        <v>-</v>
      </c>
      <c r="Z96" s="36" t="str">
        <f t="array" ref="Z96">INDEX(Sheet1DATA!$1:$1048576,MATCH(SUMMARY!$A96,Sheet1DATA!$A:$A,0),MATCH(SUMMARY!Z$1,Sheet1DATA!$1:$1,0))</f>
        <v>-</v>
      </c>
      <c r="AA96" s="36" t="str">
        <f t="array" ref="AA96">INDEX(Sheet1DATA!$1:$1048576,MATCH(SUMMARY!$A96,Sheet1DATA!$A:$A,0),MATCH(SUMMARY!AA$1,Sheet1DATA!$1:$1,0))</f>
        <v>-</v>
      </c>
      <c r="AB96" s="36" t="str">
        <f t="array" ref="AB96">INDEX(Sheet1DATA!$1:$1048576,MATCH(SUMMARY!$A96,Sheet1DATA!$A:$A,0),MATCH(SUMMARY!AB$1,Sheet1DATA!$1:$1,0))</f>
        <v>-</v>
      </c>
      <c r="AC96" s="36" t="str">
        <f t="array" ref="AC96">INDEX(Sheet1DATA!$1:$1048576,MATCH(SUMMARY!$A96,Sheet1DATA!$A:$A,0),MATCH(SUMMARY!AC$1,Sheet1DATA!$1:$1,0))</f>
        <v>-</v>
      </c>
      <c r="AD96" s="36" t="str">
        <f t="array" ref="AD96">INDEX(Sheet1DATA!$1:$1048576,MATCH(SUMMARY!$A96,Sheet1DATA!$A:$A,0),MATCH(SUMMARY!AD$1,Sheet1DATA!$1:$1,0))</f>
        <v>-</v>
      </c>
    </row>
    <row r="97" ht="14.25" customHeight="1">
      <c r="A97" s="114" t="s">
        <v>1309</v>
      </c>
      <c r="B97" s="114" t="str">
        <f t="array" ref="B97">INDEX('2020 Candidates'!F:F,MATCH(SUMMARY!A97,'2020 Candidates'!G:G,0))</f>
        <v>Fianna Fail</v>
      </c>
      <c r="C97" s="114" t="str">
        <f t="array" ref="C97">INDEX('2020 Candidates'!A:A,MATCH(SUMMARY!A97,'2020 Candidates'!G:G,0))</f>
        <v>Wicklow</v>
      </c>
      <c r="D97" s="115">
        <f>VLOOKUP(B97,PartyScore!A:D,4,0)</f>
        <v>0.3502904352</v>
      </c>
      <c r="E97" s="16" t="b">
        <f t="shared" si="1"/>
        <v>1</v>
      </c>
      <c r="F97" s="36">
        <f t="shared" si="2"/>
        <v>6</v>
      </c>
      <c r="G97" s="36">
        <f t="shared" si="3"/>
        <v>4</v>
      </c>
      <c r="H97" s="36">
        <f t="shared" si="4"/>
        <v>10</v>
      </c>
      <c r="I97" s="116">
        <f t="shared" si="5"/>
        <v>0.6</v>
      </c>
      <c r="J97" s="36" t="str">
        <f t="array" ref="J97">INDEX(Sheet1DATA!$1:$1048576,MATCH(SUMMARY!$A97,Sheet1DATA!$A:$A,0),MATCH(SUMMARY!J$1,Sheet1DATA!$1:$1,0))</f>
        <v>√</v>
      </c>
      <c r="K97" s="36" t="str">
        <f t="array" ref="K97">INDEX(Sheet1DATA!$1:$1048576,MATCH(SUMMARY!$A97,Sheet1DATA!$A:$A,0),MATCH(SUMMARY!K$1,Sheet1DATA!$1:$1,0))</f>
        <v>√</v>
      </c>
      <c r="L97" s="36" t="str">
        <f t="array" ref="L97">INDEX(Sheet1DATA!$1:$1048576,MATCH(SUMMARY!$A97,Sheet1DATA!$A:$A,0),MATCH(SUMMARY!L$1,Sheet1DATA!$1:$1,0))</f>
        <v>√</v>
      </c>
      <c r="M97" s="36" t="str">
        <f t="array" ref="M97">INDEX(Sheet1DATA!$1:$1048576,MATCH(SUMMARY!$A97,Sheet1DATA!$A:$A,0),MATCH(SUMMARY!M$1,Sheet1DATA!$1:$1,0))</f>
        <v>×</v>
      </c>
      <c r="N97" s="36" t="str">
        <f t="array" ref="N97">INDEX(Sheet1DATA!$1:$1048576,MATCH(SUMMARY!$A97,Sheet1DATA!$A:$A,0),MATCH(SUMMARY!N$1,Sheet1DATA!$1:$1,0))</f>
        <v>×</v>
      </c>
      <c r="O97" s="36" t="str">
        <f t="array" ref="O97">INDEX(Sheet1DATA!$1:$1048576,MATCH(SUMMARY!$A97,Sheet1DATA!$A:$A,0),MATCH(SUMMARY!O$1,Sheet1DATA!$1:$1,0))</f>
        <v>×</v>
      </c>
      <c r="P97" s="36" t="str">
        <f t="array" ref="P97">INDEX(Sheet1DATA!$1:$1048576,MATCH(SUMMARY!$A97,Sheet1DATA!$A:$A,0),MATCH(SUMMARY!P$1,Sheet1DATA!$1:$1,0))</f>
        <v>×</v>
      </c>
      <c r="Q97" s="36" t="str">
        <f t="array" ref="Q97">INDEX(Sheet1DATA!$1:$1048576,MATCH(SUMMARY!$A97,Sheet1DATA!$A:$A,0),MATCH(SUMMARY!Q$1,Sheet1DATA!$1:$1,0))</f>
        <v>√</v>
      </c>
      <c r="R97" s="36" t="str">
        <f t="array" ref="R97">INDEX(Sheet1DATA!$1:$1048576,MATCH(SUMMARY!$A97,Sheet1DATA!$A:$A,0),MATCH(SUMMARY!R$1,Sheet1DATA!$1:$1,0))</f>
        <v>Ø</v>
      </c>
      <c r="S97" s="36" t="str">
        <f t="array" ref="S97">INDEX(Sheet1DATA!$1:$1048576,MATCH(SUMMARY!$A97,Sheet1DATA!$A:$A,0),MATCH(SUMMARY!S$1,Sheet1DATA!$1:$1,0))</f>
        <v>Ø</v>
      </c>
      <c r="T97" s="36" t="str">
        <f t="array" ref="T97">INDEX(Sheet1DATA!$1:$1048576,MATCH(SUMMARY!$A97,Sheet1DATA!$A:$A,0),MATCH(SUMMARY!T$1,Sheet1DATA!$1:$1,0))</f>
        <v>Ø</v>
      </c>
      <c r="U97" s="36" t="str">
        <f t="array" ref="U97">INDEX(Sheet1DATA!$1:$1048576,MATCH(SUMMARY!$A97,Sheet1DATA!$A:$A,0),MATCH(SUMMARY!U$1,Sheet1DATA!$1:$1,0))</f>
        <v>Ø</v>
      </c>
      <c r="V97" s="36" t="str">
        <f t="array" ref="V97">INDEX(Sheet1DATA!$1:$1048576,MATCH(SUMMARY!$A97,Sheet1DATA!$A:$A,0),MATCH(SUMMARY!V$1,Sheet1DATA!$1:$1,0))</f>
        <v>Ø</v>
      </c>
      <c r="W97" s="36" t="str">
        <f t="array" ref="W97">INDEX(Sheet1DATA!$1:$1048576,MATCH(SUMMARY!$A97,Sheet1DATA!$A:$A,0),MATCH(SUMMARY!W$1,Sheet1DATA!$1:$1,0))</f>
        <v>√</v>
      </c>
      <c r="X97" s="36" t="str">
        <f t="array" ref="X97">INDEX(Sheet1DATA!$1:$1048576,MATCH(SUMMARY!$A97,Sheet1DATA!$A:$A,0),MATCH(SUMMARY!X$1,Sheet1DATA!$1:$1,0))</f>
        <v>Ø</v>
      </c>
      <c r="Y97" s="36" t="str">
        <f t="array" ref="Y97">INDEX(Sheet1DATA!$1:$1048576,MATCH(SUMMARY!$A97,Sheet1DATA!$A:$A,0),MATCH(SUMMARY!Y$1,Sheet1DATA!$1:$1,0))</f>
        <v>√</v>
      </c>
      <c r="Z97" s="36" t="str">
        <f t="array" ref="Z97">INDEX(Sheet1DATA!$1:$1048576,MATCH(SUMMARY!$A97,Sheet1DATA!$A:$A,0),MATCH(SUMMARY!Z$1,Sheet1DATA!$1:$1,0))</f>
        <v>Ø</v>
      </c>
      <c r="AA97" s="36" t="str">
        <f t="array" ref="AA97">INDEX(Sheet1DATA!$1:$1048576,MATCH(SUMMARY!$A97,Sheet1DATA!$A:$A,0),MATCH(SUMMARY!AA$1,Sheet1DATA!$1:$1,0))</f>
        <v>Ø</v>
      </c>
      <c r="AB97" s="36" t="str">
        <f t="array" ref="AB97">INDEX(Sheet1DATA!$1:$1048576,MATCH(SUMMARY!$A97,Sheet1DATA!$A:$A,0),MATCH(SUMMARY!AB$1,Sheet1DATA!$1:$1,0))</f>
        <v>Ø</v>
      </c>
      <c r="AC97" s="36" t="str">
        <f t="array" ref="AC97">INDEX(Sheet1DATA!$1:$1048576,MATCH(SUMMARY!$A97,Sheet1DATA!$A:$A,0),MATCH(SUMMARY!AC$1,Sheet1DATA!$1:$1,0))</f>
        <v>Ø</v>
      </c>
      <c r="AD97" s="36" t="str">
        <f t="array" ref="AD97">INDEX(Sheet1DATA!$1:$1048576,MATCH(SUMMARY!$A97,Sheet1DATA!$A:$A,0),MATCH(SUMMARY!AD$1,Sheet1DATA!$1:$1,0))</f>
        <v>-</v>
      </c>
    </row>
    <row r="98" ht="14.25" customHeight="1">
      <c r="A98" s="114" t="s">
        <v>395</v>
      </c>
      <c r="B98" s="114" t="str">
        <f t="array" ref="B98">INDEX('2020 Candidates'!F:F,MATCH(SUMMARY!A98,'2020 Candidates'!G:G,0))</f>
        <v>Fine Gael</v>
      </c>
      <c r="C98" s="114" t="str">
        <f t="array" ref="C98">INDEX('2020 Candidates'!A:A,MATCH(SUMMARY!A98,'2020 Candidates'!G:G,0))</f>
        <v>Dublin Central (4 seats)</v>
      </c>
      <c r="D98" s="115">
        <f>VLOOKUP(B98,PartyScore!A:D,4,0)</f>
        <v>0.01425972402</v>
      </c>
      <c r="E98" s="16" t="b">
        <f t="shared" si="1"/>
        <v>1</v>
      </c>
      <c r="F98" s="36">
        <f t="shared" si="2"/>
        <v>0</v>
      </c>
      <c r="G98" s="36">
        <f t="shared" si="3"/>
        <v>8</v>
      </c>
      <c r="H98" s="36">
        <f t="shared" si="4"/>
        <v>12</v>
      </c>
      <c r="I98" s="116">
        <f t="shared" si="5"/>
        <v>0</v>
      </c>
      <c r="J98" s="36" t="str">
        <f t="array" ref="J98">INDEX(Sheet1DATA!$1:$1048576,MATCH(SUMMARY!$A98,Sheet1DATA!$A:$A,0),MATCH(SUMMARY!J$1,Sheet1DATA!$1:$1,0))</f>
        <v>×</v>
      </c>
      <c r="K98" s="36" t="str">
        <f t="array" ref="K98">INDEX(Sheet1DATA!$1:$1048576,MATCH(SUMMARY!$A98,Sheet1DATA!$A:$A,0),MATCH(SUMMARY!K$1,Sheet1DATA!$1:$1,0))</f>
        <v>×</v>
      </c>
      <c r="L98" s="36" t="str">
        <f t="array" ref="L98">INDEX(Sheet1DATA!$1:$1048576,MATCH(SUMMARY!$A98,Sheet1DATA!$A:$A,0),MATCH(SUMMARY!L$1,Sheet1DATA!$1:$1,0))</f>
        <v>×</v>
      </c>
      <c r="M98" s="36" t="str">
        <f t="array" ref="M98">INDEX(Sheet1DATA!$1:$1048576,MATCH(SUMMARY!$A98,Sheet1DATA!$A:$A,0),MATCH(SUMMARY!M$1,Sheet1DATA!$1:$1,0))</f>
        <v>Ø</v>
      </c>
      <c r="N98" s="36" t="str">
        <f t="array" ref="N98">INDEX(Sheet1DATA!$1:$1048576,MATCH(SUMMARY!$A98,Sheet1DATA!$A:$A,0),MATCH(SUMMARY!N$1,Sheet1DATA!$1:$1,0))</f>
        <v>Ø</v>
      </c>
      <c r="O98" s="36" t="str">
        <f t="array" ref="O98">INDEX(Sheet1DATA!$1:$1048576,MATCH(SUMMARY!$A98,Sheet1DATA!$A:$A,0),MATCH(SUMMARY!O$1,Sheet1DATA!$1:$1,0))</f>
        <v>Ø</v>
      </c>
      <c r="P98" s="36" t="str">
        <f t="array" ref="P98">INDEX(Sheet1DATA!$1:$1048576,MATCH(SUMMARY!$A98,Sheet1DATA!$A:$A,0),MATCH(SUMMARY!P$1,Sheet1DATA!$1:$1,0))</f>
        <v>×</v>
      </c>
      <c r="Q98" s="36" t="str">
        <f t="array" ref="Q98">INDEX(Sheet1DATA!$1:$1048576,MATCH(SUMMARY!$A98,Sheet1DATA!$A:$A,0),MATCH(SUMMARY!Q$1,Sheet1DATA!$1:$1,0))</f>
        <v>×</v>
      </c>
      <c r="R98" s="36" t="str">
        <f t="array" ref="R98">INDEX(Sheet1DATA!$1:$1048576,MATCH(SUMMARY!$A98,Sheet1DATA!$A:$A,0),MATCH(SUMMARY!R$1,Sheet1DATA!$1:$1,0))</f>
        <v>Ø</v>
      </c>
      <c r="S98" s="36" t="str">
        <f t="array" ref="S98">INDEX(Sheet1DATA!$1:$1048576,MATCH(SUMMARY!$A98,Sheet1DATA!$A:$A,0),MATCH(SUMMARY!S$1,Sheet1DATA!$1:$1,0))</f>
        <v>Ø</v>
      </c>
      <c r="T98" s="36" t="str">
        <f t="array" ref="T98">INDEX(Sheet1DATA!$1:$1048576,MATCH(SUMMARY!$A98,Sheet1DATA!$A:$A,0),MATCH(SUMMARY!T$1,Sheet1DATA!$1:$1,0))</f>
        <v>Ø</v>
      </c>
      <c r="U98" s="36" t="str">
        <f t="array" ref="U98">INDEX(Sheet1DATA!$1:$1048576,MATCH(SUMMARY!$A98,Sheet1DATA!$A:$A,0),MATCH(SUMMARY!U$1,Sheet1DATA!$1:$1,0))</f>
        <v>Ø</v>
      </c>
      <c r="V98" s="36" t="str">
        <f t="array" ref="V98">INDEX(Sheet1DATA!$1:$1048576,MATCH(SUMMARY!$A98,Sheet1DATA!$A:$A,0),MATCH(SUMMARY!V$1,Sheet1DATA!$1:$1,0))</f>
        <v>×</v>
      </c>
      <c r="W98" s="36" t="str">
        <f t="array" ref="W98">INDEX(Sheet1DATA!$1:$1048576,MATCH(SUMMARY!$A98,Sheet1DATA!$A:$A,0),MATCH(SUMMARY!W$1,Sheet1DATA!$1:$1,0))</f>
        <v>Ø</v>
      </c>
      <c r="X98" s="36" t="str">
        <f t="array" ref="X98">INDEX(Sheet1DATA!$1:$1048576,MATCH(SUMMARY!$A98,Sheet1DATA!$A:$A,0),MATCH(SUMMARY!X$1,Sheet1DATA!$1:$1,0))</f>
        <v>Ø</v>
      </c>
      <c r="Y98" s="36" t="str">
        <f t="array" ref="Y98">INDEX(Sheet1DATA!$1:$1048576,MATCH(SUMMARY!$A98,Sheet1DATA!$A:$A,0),MATCH(SUMMARY!Y$1,Sheet1DATA!$1:$1,0))</f>
        <v>Ø</v>
      </c>
      <c r="Z98" s="36" t="str">
        <f t="array" ref="Z98">INDEX(Sheet1DATA!$1:$1048576,MATCH(SUMMARY!$A98,Sheet1DATA!$A:$A,0),MATCH(SUMMARY!Z$1,Sheet1DATA!$1:$1,0))</f>
        <v>Ø</v>
      </c>
      <c r="AA98" s="36" t="str">
        <f t="array" ref="AA98">INDEX(Sheet1DATA!$1:$1048576,MATCH(SUMMARY!$A98,Sheet1DATA!$A:$A,0),MATCH(SUMMARY!AA$1,Sheet1DATA!$1:$1,0))</f>
        <v>×</v>
      </c>
      <c r="AB98" s="36" t="str">
        <f t="array" ref="AB98">INDEX(Sheet1DATA!$1:$1048576,MATCH(SUMMARY!$A98,Sheet1DATA!$A:$A,0),MATCH(SUMMARY!AB$1,Sheet1DATA!$1:$1,0))</f>
        <v>×</v>
      </c>
      <c r="AC98" s="36" t="str">
        <f t="array" ref="AC98">INDEX(Sheet1DATA!$1:$1048576,MATCH(SUMMARY!$A98,Sheet1DATA!$A:$A,0),MATCH(SUMMARY!AC$1,Sheet1DATA!$1:$1,0))</f>
        <v>Ø</v>
      </c>
      <c r="AD98" s="36" t="str">
        <f t="array" ref="AD98">INDEX(Sheet1DATA!$1:$1048576,MATCH(SUMMARY!$A98,Sheet1DATA!$A:$A,0),MATCH(SUMMARY!AD$1,Sheet1DATA!$1:$1,0))</f>
        <v>-</v>
      </c>
    </row>
    <row r="99" ht="14.25" customHeight="1">
      <c r="A99" s="114" t="s">
        <v>163</v>
      </c>
      <c r="B99" s="114" t="str">
        <f t="array" ref="B99">INDEX('2020 Candidates'!F:F,MATCH(SUMMARY!A99,'2020 Candidates'!G:G,0))</f>
        <v>Fianna Fail</v>
      </c>
      <c r="C99" s="114" t="str">
        <f t="array" ref="C99">INDEX('2020 Candidates'!A:A,MATCH(SUMMARY!A99,'2020 Candidates'!G:G,0))</f>
        <v>Clare (4 seats)</v>
      </c>
      <c r="D99" s="115">
        <f>VLOOKUP(B99,PartyScore!A:D,4,0)</f>
        <v>0.3502904352</v>
      </c>
      <c r="E99" s="16" t="b">
        <f t="shared" si="1"/>
        <v>1</v>
      </c>
      <c r="F99" s="36">
        <f t="shared" si="2"/>
        <v>5</v>
      </c>
      <c r="G99" s="36">
        <f t="shared" si="3"/>
        <v>4</v>
      </c>
      <c r="H99" s="36">
        <f t="shared" si="4"/>
        <v>11</v>
      </c>
      <c r="I99" s="116">
        <f t="shared" si="5"/>
        <v>0.5555555556</v>
      </c>
      <c r="J99" s="36" t="str">
        <f t="array" ref="J99">INDEX(Sheet1DATA!$1:$1048576,MATCH(SUMMARY!$A99,Sheet1DATA!$A:$A,0),MATCH(SUMMARY!J$1,Sheet1DATA!$1:$1,0))</f>
        <v>√</v>
      </c>
      <c r="K99" s="36" t="str">
        <f t="array" ref="K99">INDEX(Sheet1DATA!$1:$1048576,MATCH(SUMMARY!$A99,Sheet1DATA!$A:$A,0),MATCH(SUMMARY!K$1,Sheet1DATA!$1:$1,0))</f>
        <v>√</v>
      </c>
      <c r="L99" s="36" t="str">
        <f t="array" ref="L99">INDEX(Sheet1DATA!$1:$1048576,MATCH(SUMMARY!$A99,Sheet1DATA!$A:$A,0),MATCH(SUMMARY!L$1,Sheet1DATA!$1:$1,0))</f>
        <v>√</v>
      </c>
      <c r="M99" s="36" t="str">
        <f t="array" ref="M99">INDEX(Sheet1DATA!$1:$1048576,MATCH(SUMMARY!$A99,Sheet1DATA!$A:$A,0),MATCH(SUMMARY!M$1,Sheet1DATA!$1:$1,0))</f>
        <v>×</v>
      </c>
      <c r="N99" s="36" t="str">
        <f t="array" ref="N99">INDEX(Sheet1DATA!$1:$1048576,MATCH(SUMMARY!$A99,Sheet1DATA!$A:$A,0),MATCH(SUMMARY!N$1,Sheet1DATA!$1:$1,0))</f>
        <v>×</v>
      </c>
      <c r="O99" s="36" t="str">
        <f t="array" ref="O99">INDEX(Sheet1DATA!$1:$1048576,MATCH(SUMMARY!$A99,Sheet1DATA!$A:$A,0),MATCH(SUMMARY!O$1,Sheet1DATA!$1:$1,0))</f>
        <v>×</v>
      </c>
      <c r="P99" s="36" t="str">
        <f t="array" ref="P99">INDEX(Sheet1DATA!$1:$1048576,MATCH(SUMMARY!$A99,Sheet1DATA!$A:$A,0),MATCH(SUMMARY!P$1,Sheet1DATA!$1:$1,0))</f>
        <v>×</v>
      </c>
      <c r="Q99" s="36" t="str">
        <f t="array" ref="Q99">INDEX(Sheet1DATA!$1:$1048576,MATCH(SUMMARY!$A99,Sheet1DATA!$A:$A,0),MATCH(SUMMARY!Q$1,Sheet1DATA!$1:$1,0))</f>
        <v>Ø</v>
      </c>
      <c r="R99" s="36" t="str">
        <f t="array" ref="R99">INDEX(Sheet1DATA!$1:$1048576,MATCH(SUMMARY!$A99,Sheet1DATA!$A:$A,0),MATCH(SUMMARY!R$1,Sheet1DATA!$1:$1,0))</f>
        <v>√</v>
      </c>
      <c r="S99" s="36" t="str">
        <f t="array" ref="S99">INDEX(Sheet1DATA!$1:$1048576,MATCH(SUMMARY!$A99,Sheet1DATA!$A:$A,0),MATCH(SUMMARY!S$1,Sheet1DATA!$1:$1,0))</f>
        <v>√</v>
      </c>
      <c r="T99" s="36" t="str">
        <f t="array" ref="T99">INDEX(Sheet1DATA!$1:$1048576,MATCH(SUMMARY!$A99,Sheet1DATA!$A:$A,0),MATCH(SUMMARY!T$1,Sheet1DATA!$1:$1,0))</f>
        <v>Ø</v>
      </c>
      <c r="U99" s="36" t="str">
        <f t="array" ref="U99">INDEX(Sheet1DATA!$1:$1048576,MATCH(SUMMARY!$A99,Sheet1DATA!$A:$A,0),MATCH(SUMMARY!U$1,Sheet1DATA!$1:$1,0))</f>
        <v>Ø</v>
      </c>
      <c r="V99" s="36" t="str">
        <f t="array" ref="V99">INDEX(Sheet1DATA!$1:$1048576,MATCH(SUMMARY!$A99,Sheet1DATA!$A:$A,0),MATCH(SUMMARY!V$1,Sheet1DATA!$1:$1,0))</f>
        <v>Ø</v>
      </c>
      <c r="W99" s="36" t="str">
        <f t="array" ref="W99">INDEX(Sheet1DATA!$1:$1048576,MATCH(SUMMARY!$A99,Sheet1DATA!$A:$A,0),MATCH(SUMMARY!W$1,Sheet1DATA!$1:$1,0))</f>
        <v>Ø</v>
      </c>
      <c r="X99" s="36" t="str">
        <f t="array" ref="X99">INDEX(Sheet1DATA!$1:$1048576,MATCH(SUMMARY!$A99,Sheet1DATA!$A:$A,0),MATCH(SUMMARY!X$1,Sheet1DATA!$1:$1,0))</f>
        <v>Ø</v>
      </c>
      <c r="Y99" s="36" t="str">
        <f t="array" ref="Y99">INDEX(Sheet1DATA!$1:$1048576,MATCH(SUMMARY!$A99,Sheet1DATA!$A:$A,0),MATCH(SUMMARY!Y$1,Sheet1DATA!$1:$1,0))</f>
        <v>Ø</v>
      </c>
      <c r="Z99" s="36" t="str">
        <f t="array" ref="Z99">INDEX(Sheet1DATA!$1:$1048576,MATCH(SUMMARY!$A99,Sheet1DATA!$A:$A,0),MATCH(SUMMARY!Z$1,Sheet1DATA!$1:$1,0))</f>
        <v>Ø</v>
      </c>
      <c r="AA99" s="36" t="str">
        <f t="array" ref="AA99">INDEX(Sheet1DATA!$1:$1048576,MATCH(SUMMARY!$A99,Sheet1DATA!$A:$A,0),MATCH(SUMMARY!AA$1,Sheet1DATA!$1:$1,0))</f>
        <v>Ø</v>
      </c>
      <c r="AB99" s="36" t="str">
        <f t="array" ref="AB99">INDEX(Sheet1DATA!$1:$1048576,MATCH(SUMMARY!$A99,Sheet1DATA!$A:$A,0),MATCH(SUMMARY!AB$1,Sheet1DATA!$1:$1,0))</f>
        <v>Ø</v>
      </c>
      <c r="AC99" s="36" t="str">
        <f t="array" ref="AC99">INDEX(Sheet1DATA!$1:$1048576,MATCH(SUMMARY!$A99,Sheet1DATA!$A:$A,0),MATCH(SUMMARY!AC$1,Sheet1DATA!$1:$1,0))</f>
        <v>Ø</v>
      </c>
      <c r="AD99" s="36" t="str">
        <f t="array" ref="AD99">INDEX(Sheet1DATA!$1:$1048576,MATCH(SUMMARY!$A99,Sheet1DATA!$A:$A,0),MATCH(SUMMARY!AD$1,Sheet1DATA!$1:$1,0))</f>
        <v>-</v>
      </c>
    </row>
    <row r="100" ht="14.25" customHeight="1">
      <c r="A100" s="114" t="s">
        <v>1300</v>
      </c>
      <c r="B100" s="114" t="str">
        <f t="array" ref="B100">INDEX('2020 Candidates'!F:F,MATCH(SUMMARY!A100,'2020 Candidates'!G:G,0))</f>
        <v>Fine Gael</v>
      </c>
      <c r="C100" s="114" t="str">
        <f t="array" ref="C100">INDEX('2020 Candidates'!A:A,MATCH(SUMMARY!A100,'2020 Candidates'!G:G,0))</f>
        <v>Wicklow</v>
      </c>
      <c r="D100" s="115">
        <f>VLOOKUP(B100,PartyScore!A:D,4,0)</f>
        <v>0.01425972402</v>
      </c>
      <c r="E100" s="16" t="b">
        <f t="shared" si="1"/>
        <v>1</v>
      </c>
      <c r="F100" s="36">
        <f t="shared" si="2"/>
        <v>0</v>
      </c>
      <c r="G100" s="36">
        <f t="shared" si="3"/>
        <v>13</v>
      </c>
      <c r="H100" s="36">
        <f t="shared" si="4"/>
        <v>7</v>
      </c>
      <c r="I100" s="116">
        <f t="shared" si="5"/>
        <v>0</v>
      </c>
      <c r="J100" s="36" t="str">
        <f t="array" ref="J100">INDEX(Sheet1DATA!$1:$1048576,MATCH(SUMMARY!$A100,Sheet1DATA!$A:$A,0),MATCH(SUMMARY!J$1,Sheet1DATA!$1:$1,0))</f>
        <v>×</v>
      </c>
      <c r="K100" s="36" t="str">
        <f t="array" ref="K100">INDEX(Sheet1DATA!$1:$1048576,MATCH(SUMMARY!$A100,Sheet1DATA!$A:$A,0),MATCH(SUMMARY!K$1,Sheet1DATA!$1:$1,0))</f>
        <v>Ø</v>
      </c>
      <c r="L100" s="36" t="str">
        <f t="array" ref="L100">INDEX(Sheet1DATA!$1:$1048576,MATCH(SUMMARY!$A100,Sheet1DATA!$A:$A,0),MATCH(SUMMARY!L$1,Sheet1DATA!$1:$1,0))</f>
        <v>×</v>
      </c>
      <c r="M100" s="36" t="str">
        <f t="array" ref="M100">INDEX(Sheet1DATA!$1:$1048576,MATCH(SUMMARY!$A100,Sheet1DATA!$A:$A,0),MATCH(SUMMARY!M$1,Sheet1DATA!$1:$1,0))</f>
        <v>Ø</v>
      </c>
      <c r="N100" s="36" t="str">
        <f t="array" ref="N100">INDEX(Sheet1DATA!$1:$1048576,MATCH(SUMMARY!$A100,Sheet1DATA!$A:$A,0),MATCH(SUMMARY!N$1,Sheet1DATA!$1:$1,0))</f>
        <v>Ø</v>
      </c>
      <c r="O100" s="36" t="str">
        <f t="array" ref="O100">INDEX(Sheet1DATA!$1:$1048576,MATCH(SUMMARY!$A100,Sheet1DATA!$A:$A,0),MATCH(SUMMARY!O$1,Sheet1DATA!$1:$1,0))</f>
        <v>Ø</v>
      </c>
      <c r="P100" s="36" t="str">
        <f t="array" ref="P100">INDEX(Sheet1DATA!$1:$1048576,MATCH(SUMMARY!$A100,Sheet1DATA!$A:$A,0),MATCH(SUMMARY!P$1,Sheet1DATA!$1:$1,0))</f>
        <v>Ø</v>
      </c>
      <c r="Q100" s="36" t="str">
        <f t="array" ref="Q100">INDEX(Sheet1DATA!$1:$1048576,MATCH(SUMMARY!$A100,Sheet1DATA!$A:$A,0),MATCH(SUMMARY!Q$1,Sheet1DATA!$1:$1,0))</f>
        <v>×</v>
      </c>
      <c r="R100" s="36" t="str">
        <f t="array" ref="R100">INDEX(Sheet1DATA!$1:$1048576,MATCH(SUMMARY!$A100,Sheet1DATA!$A:$A,0),MATCH(SUMMARY!R$1,Sheet1DATA!$1:$1,0))</f>
        <v>×</v>
      </c>
      <c r="S100" s="36" t="str">
        <f t="array" ref="S100">INDEX(Sheet1DATA!$1:$1048576,MATCH(SUMMARY!$A100,Sheet1DATA!$A:$A,0),MATCH(SUMMARY!S$1,Sheet1DATA!$1:$1,0))</f>
        <v>×</v>
      </c>
      <c r="T100" s="36" t="str">
        <f t="array" ref="T100">INDEX(Sheet1DATA!$1:$1048576,MATCH(SUMMARY!$A100,Sheet1DATA!$A:$A,0),MATCH(SUMMARY!T$1,Sheet1DATA!$1:$1,0))</f>
        <v>×</v>
      </c>
      <c r="U100" s="36" t="str">
        <f t="array" ref="U100">INDEX(Sheet1DATA!$1:$1048576,MATCH(SUMMARY!$A100,Sheet1DATA!$A:$A,0),MATCH(SUMMARY!U$1,Sheet1DATA!$1:$1,0))</f>
        <v>×</v>
      </c>
      <c r="V100" s="36" t="str">
        <f t="array" ref="V100">INDEX(Sheet1DATA!$1:$1048576,MATCH(SUMMARY!$A100,Sheet1DATA!$A:$A,0),MATCH(SUMMARY!V$1,Sheet1DATA!$1:$1,0))</f>
        <v>×</v>
      </c>
      <c r="W100" s="36" t="str">
        <f t="array" ref="W100">INDEX(Sheet1DATA!$1:$1048576,MATCH(SUMMARY!$A100,Sheet1DATA!$A:$A,0),MATCH(SUMMARY!W$1,Sheet1DATA!$1:$1,0))</f>
        <v>×</v>
      </c>
      <c r="X100" s="36" t="str">
        <f t="array" ref="X100">INDEX(Sheet1DATA!$1:$1048576,MATCH(SUMMARY!$A100,Sheet1DATA!$A:$A,0),MATCH(SUMMARY!X$1,Sheet1DATA!$1:$1,0))</f>
        <v>×</v>
      </c>
      <c r="Y100" s="36" t="str">
        <f t="array" ref="Y100">INDEX(Sheet1DATA!$1:$1048576,MATCH(SUMMARY!$A100,Sheet1DATA!$A:$A,0),MATCH(SUMMARY!Y$1,Sheet1DATA!$1:$1,0))</f>
        <v>Ø</v>
      </c>
      <c r="Z100" s="36" t="str">
        <f t="array" ref="Z100">INDEX(Sheet1DATA!$1:$1048576,MATCH(SUMMARY!$A100,Sheet1DATA!$A:$A,0),MATCH(SUMMARY!Z$1,Sheet1DATA!$1:$1,0))</f>
        <v>Ø</v>
      </c>
      <c r="AA100" s="36" t="str">
        <f t="array" ref="AA100">INDEX(Sheet1DATA!$1:$1048576,MATCH(SUMMARY!$A100,Sheet1DATA!$A:$A,0),MATCH(SUMMARY!AA$1,Sheet1DATA!$1:$1,0))</f>
        <v>×</v>
      </c>
      <c r="AB100" s="36" t="str">
        <f t="array" ref="AB100">INDEX(Sheet1DATA!$1:$1048576,MATCH(SUMMARY!$A100,Sheet1DATA!$A:$A,0),MATCH(SUMMARY!AB$1,Sheet1DATA!$1:$1,0))</f>
        <v>×</v>
      </c>
      <c r="AC100" s="36" t="str">
        <f t="array" ref="AC100">INDEX(Sheet1DATA!$1:$1048576,MATCH(SUMMARY!$A100,Sheet1DATA!$A:$A,0),MATCH(SUMMARY!AC$1,Sheet1DATA!$1:$1,0))</f>
        <v>×</v>
      </c>
      <c r="AD100" s="36" t="str">
        <f t="array" ref="AD100">INDEX(Sheet1DATA!$1:$1048576,MATCH(SUMMARY!$A100,Sheet1DATA!$A:$A,0),MATCH(SUMMARY!AD$1,Sheet1DATA!$1:$1,0))</f>
        <v>-</v>
      </c>
    </row>
    <row r="101" ht="14.25" hidden="1" customHeight="1">
      <c r="A101" s="114" t="s">
        <v>432</v>
      </c>
      <c r="B101" s="114" t="str">
        <f t="array" ref="B101">INDEX('2020 Candidates'!F:F,MATCH(SUMMARY!A101,'2020 Candidates'!G:G,0))</f>
        <v>Green Party</v>
      </c>
      <c r="C101" s="114" t="str">
        <f t="array" ref="C101">INDEX('2020 Candidates'!A:A,MATCH(SUMMARY!A101,'2020 Candidates'!G:G,0))</f>
        <v>Wexford</v>
      </c>
      <c r="D101" s="115">
        <f>VLOOKUP(B101,PartyScore!A:D,4,0)</f>
        <v>0.05714285714</v>
      </c>
      <c r="E101" s="16" t="b">
        <f t="shared" si="1"/>
        <v>0</v>
      </c>
      <c r="F101" s="36">
        <f t="shared" si="2"/>
        <v>0</v>
      </c>
      <c r="G101" s="36">
        <f t="shared" si="3"/>
        <v>0</v>
      </c>
      <c r="H101" s="36">
        <f t="shared" si="4"/>
        <v>0</v>
      </c>
      <c r="I101" s="116" t="str">
        <f t="shared" si="5"/>
        <v>-</v>
      </c>
      <c r="J101" s="36" t="str">
        <f t="array" ref="J101">INDEX(Sheet1DATA!$1:$1048576,MATCH(SUMMARY!$A101,Sheet1DATA!$A:$A,0),MATCH(SUMMARY!J$1,Sheet1DATA!$1:$1,0))</f>
        <v>-</v>
      </c>
      <c r="K101" s="36" t="str">
        <f t="array" ref="K101">INDEX(Sheet1DATA!$1:$1048576,MATCH(SUMMARY!$A101,Sheet1DATA!$A:$A,0),MATCH(SUMMARY!K$1,Sheet1DATA!$1:$1,0))</f>
        <v>-</v>
      </c>
      <c r="L101" s="36" t="str">
        <f t="array" ref="L101">INDEX(Sheet1DATA!$1:$1048576,MATCH(SUMMARY!$A101,Sheet1DATA!$A:$A,0),MATCH(SUMMARY!L$1,Sheet1DATA!$1:$1,0))</f>
        <v>-</v>
      </c>
      <c r="M101" s="36" t="str">
        <f t="array" ref="M101">INDEX(Sheet1DATA!$1:$1048576,MATCH(SUMMARY!$A101,Sheet1DATA!$A:$A,0),MATCH(SUMMARY!M$1,Sheet1DATA!$1:$1,0))</f>
        <v>-</v>
      </c>
      <c r="N101" s="36" t="str">
        <f t="array" ref="N101">INDEX(Sheet1DATA!$1:$1048576,MATCH(SUMMARY!$A101,Sheet1DATA!$A:$A,0),MATCH(SUMMARY!N$1,Sheet1DATA!$1:$1,0))</f>
        <v>-</v>
      </c>
      <c r="O101" s="36" t="str">
        <f t="array" ref="O101">INDEX(Sheet1DATA!$1:$1048576,MATCH(SUMMARY!$A101,Sheet1DATA!$A:$A,0),MATCH(SUMMARY!O$1,Sheet1DATA!$1:$1,0))</f>
        <v>-</v>
      </c>
      <c r="P101" s="36" t="str">
        <f t="array" ref="P101">INDEX(Sheet1DATA!$1:$1048576,MATCH(SUMMARY!$A101,Sheet1DATA!$A:$A,0),MATCH(SUMMARY!P$1,Sheet1DATA!$1:$1,0))</f>
        <v>-</v>
      </c>
      <c r="Q101" s="36" t="str">
        <f t="array" ref="Q101">INDEX(Sheet1DATA!$1:$1048576,MATCH(SUMMARY!$A101,Sheet1DATA!$A:$A,0),MATCH(SUMMARY!Q$1,Sheet1DATA!$1:$1,0))</f>
        <v>-</v>
      </c>
      <c r="R101" s="36" t="str">
        <f t="array" ref="R101">INDEX(Sheet1DATA!$1:$1048576,MATCH(SUMMARY!$A101,Sheet1DATA!$A:$A,0),MATCH(SUMMARY!R$1,Sheet1DATA!$1:$1,0))</f>
        <v>-</v>
      </c>
      <c r="S101" s="36" t="str">
        <f t="array" ref="S101">INDEX(Sheet1DATA!$1:$1048576,MATCH(SUMMARY!$A101,Sheet1DATA!$A:$A,0),MATCH(SUMMARY!S$1,Sheet1DATA!$1:$1,0))</f>
        <v>-</v>
      </c>
      <c r="T101" s="36" t="str">
        <f t="array" ref="T101">INDEX(Sheet1DATA!$1:$1048576,MATCH(SUMMARY!$A101,Sheet1DATA!$A:$A,0),MATCH(SUMMARY!T$1,Sheet1DATA!$1:$1,0))</f>
        <v>-</v>
      </c>
      <c r="U101" s="36" t="str">
        <f t="array" ref="U101">INDEX(Sheet1DATA!$1:$1048576,MATCH(SUMMARY!$A101,Sheet1DATA!$A:$A,0),MATCH(SUMMARY!U$1,Sheet1DATA!$1:$1,0))</f>
        <v>-</v>
      </c>
      <c r="V101" s="36" t="str">
        <f t="array" ref="V101">INDEX(Sheet1DATA!$1:$1048576,MATCH(SUMMARY!$A101,Sheet1DATA!$A:$A,0),MATCH(SUMMARY!V$1,Sheet1DATA!$1:$1,0))</f>
        <v>-</v>
      </c>
      <c r="W101" s="36" t="str">
        <f t="array" ref="W101">INDEX(Sheet1DATA!$1:$1048576,MATCH(SUMMARY!$A101,Sheet1DATA!$A:$A,0),MATCH(SUMMARY!W$1,Sheet1DATA!$1:$1,0))</f>
        <v>-</v>
      </c>
      <c r="X101" s="36" t="str">
        <f t="array" ref="X101">INDEX(Sheet1DATA!$1:$1048576,MATCH(SUMMARY!$A101,Sheet1DATA!$A:$A,0),MATCH(SUMMARY!X$1,Sheet1DATA!$1:$1,0))</f>
        <v>-</v>
      </c>
      <c r="Y101" s="36" t="str">
        <f t="array" ref="Y101">INDEX(Sheet1DATA!$1:$1048576,MATCH(SUMMARY!$A101,Sheet1DATA!$A:$A,0),MATCH(SUMMARY!Y$1,Sheet1DATA!$1:$1,0))</f>
        <v>-</v>
      </c>
      <c r="Z101" s="36" t="str">
        <f t="array" ref="Z101">INDEX(Sheet1DATA!$1:$1048576,MATCH(SUMMARY!$A101,Sheet1DATA!$A:$A,0),MATCH(SUMMARY!Z$1,Sheet1DATA!$1:$1,0))</f>
        <v>-</v>
      </c>
      <c r="AA101" s="36" t="str">
        <f t="array" ref="AA101">INDEX(Sheet1DATA!$1:$1048576,MATCH(SUMMARY!$A101,Sheet1DATA!$A:$A,0),MATCH(SUMMARY!AA$1,Sheet1DATA!$1:$1,0))</f>
        <v>-</v>
      </c>
      <c r="AB101" s="36" t="str">
        <f t="array" ref="AB101">INDEX(Sheet1DATA!$1:$1048576,MATCH(SUMMARY!$A101,Sheet1DATA!$A:$A,0),MATCH(SUMMARY!AB$1,Sheet1DATA!$1:$1,0))</f>
        <v>-</v>
      </c>
      <c r="AC101" s="36" t="str">
        <f t="array" ref="AC101">INDEX(Sheet1DATA!$1:$1048576,MATCH(SUMMARY!$A101,Sheet1DATA!$A:$A,0),MATCH(SUMMARY!AC$1,Sheet1DATA!$1:$1,0))</f>
        <v>-</v>
      </c>
      <c r="AD101" s="36" t="str">
        <f t="array" ref="AD101">INDEX(Sheet1DATA!$1:$1048576,MATCH(SUMMARY!$A101,Sheet1DATA!$A:$A,0),MATCH(SUMMARY!AD$1,Sheet1DATA!$1:$1,0))</f>
        <v>-</v>
      </c>
    </row>
    <row r="102" ht="14.25" hidden="1" customHeight="1">
      <c r="A102" s="114" t="s">
        <v>438</v>
      </c>
      <c r="B102" s="114" t="str">
        <f t="array" ref="B102">INDEX('2020 Candidates'!F:F,MATCH(SUMMARY!A102,'2020 Candidates'!G:G,0))</f>
        <v>Fine Gael</v>
      </c>
      <c r="C102" s="114" t="str">
        <f t="array" ref="C102">INDEX('2020 Candidates'!A:A,MATCH(SUMMARY!A102,'2020 Candidates'!G:G,0))</f>
        <v>Dublin Central (4 seats)</v>
      </c>
      <c r="D102" s="115">
        <f>VLOOKUP(B102,PartyScore!A:D,4,0)</f>
        <v>0.01425972402</v>
      </c>
      <c r="E102" s="16" t="b">
        <f t="shared" si="1"/>
        <v>0</v>
      </c>
      <c r="F102" s="36">
        <f t="shared" si="2"/>
        <v>0</v>
      </c>
      <c r="G102" s="36">
        <f t="shared" si="3"/>
        <v>0</v>
      </c>
      <c r="H102" s="36">
        <f t="shared" si="4"/>
        <v>0</v>
      </c>
      <c r="I102" s="116" t="str">
        <f t="shared" si="5"/>
        <v>-</v>
      </c>
      <c r="J102" s="36" t="str">
        <f t="array" ref="J102">INDEX(Sheet1DATA!$1:$1048576,MATCH(SUMMARY!$A102,Sheet1DATA!$A:$A,0),MATCH(SUMMARY!J$1,Sheet1DATA!$1:$1,0))</f>
        <v>-</v>
      </c>
      <c r="K102" s="36" t="str">
        <f t="array" ref="K102">INDEX(Sheet1DATA!$1:$1048576,MATCH(SUMMARY!$A102,Sheet1DATA!$A:$A,0),MATCH(SUMMARY!K$1,Sheet1DATA!$1:$1,0))</f>
        <v>-</v>
      </c>
      <c r="L102" s="36" t="str">
        <f t="array" ref="L102">INDEX(Sheet1DATA!$1:$1048576,MATCH(SUMMARY!$A102,Sheet1DATA!$A:$A,0),MATCH(SUMMARY!L$1,Sheet1DATA!$1:$1,0))</f>
        <v>-</v>
      </c>
      <c r="M102" s="36" t="str">
        <f t="array" ref="M102">INDEX(Sheet1DATA!$1:$1048576,MATCH(SUMMARY!$A102,Sheet1DATA!$A:$A,0),MATCH(SUMMARY!M$1,Sheet1DATA!$1:$1,0))</f>
        <v>-</v>
      </c>
      <c r="N102" s="36" t="str">
        <f t="array" ref="N102">INDEX(Sheet1DATA!$1:$1048576,MATCH(SUMMARY!$A102,Sheet1DATA!$A:$A,0),MATCH(SUMMARY!N$1,Sheet1DATA!$1:$1,0))</f>
        <v>-</v>
      </c>
      <c r="O102" s="36" t="str">
        <f t="array" ref="O102">INDEX(Sheet1DATA!$1:$1048576,MATCH(SUMMARY!$A102,Sheet1DATA!$A:$A,0),MATCH(SUMMARY!O$1,Sheet1DATA!$1:$1,0))</f>
        <v>-</v>
      </c>
      <c r="P102" s="36" t="str">
        <f t="array" ref="P102">INDEX(Sheet1DATA!$1:$1048576,MATCH(SUMMARY!$A102,Sheet1DATA!$A:$A,0),MATCH(SUMMARY!P$1,Sheet1DATA!$1:$1,0))</f>
        <v>-</v>
      </c>
      <c r="Q102" s="36" t="str">
        <f t="array" ref="Q102">INDEX(Sheet1DATA!$1:$1048576,MATCH(SUMMARY!$A102,Sheet1DATA!$A:$A,0),MATCH(SUMMARY!Q$1,Sheet1DATA!$1:$1,0))</f>
        <v>-</v>
      </c>
      <c r="R102" s="36" t="str">
        <f t="array" ref="R102">INDEX(Sheet1DATA!$1:$1048576,MATCH(SUMMARY!$A102,Sheet1DATA!$A:$A,0),MATCH(SUMMARY!R$1,Sheet1DATA!$1:$1,0))</f>
        <v>-</v>
      </c>
      <c r="S102" s="36" t="str">
        <f t="array" ref="S102">INDEX(Sheet1DATA!$1:$1048576,MATCH(SUMMARY!$A102,Sheet1DATA!$A:$A,0),MATCH(SUMMARY!S$1,Sheet1DATA!$1:$1,0))</f>
        <v>-</v>
      </c>
      <c r="T102" s="36" t="str">
        <f t="array" ref="T102">INDEX(Sheet1DATA!$1:$1048576,MATCH(SUMMARY!$A102,Sheet1DATA!$A:$A,0),MATCH(SUMMARY!T$1,Sheet1DATA!$1:$1,0))</f>
        <v>-</v>
      </c>
      <c r="U102" s="36" t="str">
        <f t="array" ref="U102">INDEX(Sheet1DATA!$1:$1048576,MATCH(SUMMARY!$A102,Sheet1DATA!$A:$A,0),MATCH(SUMMARY!U$1,Sheet1DATA!$1:$1,0))</f>
        <v>-</v>
      </c>
      <c r="V102" s="36" t="str">
        <f t="array" ref="V102">INDEX(Sheet1DATA!$1:$1048576,MATCH(SUMMARY!$A102,Sheet1DATA!$A:$A,0),MATCH(SUMMARY!V$1,Sheet1DATA!$1:$1,0))</f>
        <v>-</v>
      </c>
      <c r="W102" s="36" t="str">
        <f t="array" ref="W102">INDEX(Sheet1DATA!$1:$1048576,MATCH(SUMMARY!$A102,Sheet1DATA!$A:$A,0),MATCH(SUMMARY!W$1,Sheet1DATA!$1:$1,0))</f>
        <v>-</v>
      </c>
      <c r="X102" s="36" t="str">
        <f t="array" ref="X102">INDEX(Sheet1DATA!$1:$1048576,MATCH(SUMMARY!$A102,Sheet1DATA!$A:$A,0),MATCH(SUMMARY!X$1,Sheet1DATA!$1:$1,0))</f>
        <v>-</v>
      </c>
      <c r="Y102" s="36" t="str">
        <f t="array" ref="Y102">INDEX(Sheet1DATA!$1:$1048576,MATCH(SUMMARY!$A102,Sheet1DATA!$A:$A,0),MATCH(SUMMARY!Y$1,Sheet1DATA!$1:$1,0))</f>
        <v>-</v>
      </c>
      <c r="Z102" s="36" t="str">
        <f t="array" ref="Z102">INDEX(Sheet1DATA!$1:$1048576,MATCH(SUMMARY!$A102,Sheet1DATA!$A:$A,0),MATCH(SUMMARY!Z$1,Sheet1DATA!$1:$1,0))</f>
        <v>-</v>
      </c>
      <c r="AA102" s="36" t="str">
        <f t="array" ref="AA102">INDEX(Sheet1DATA!$1:$1048576,MATCH(SUMMARY!$A102,Sheet1DATA!$A:$A,0),MATCH(SUMMARY!AA$1,Sheet1DATA!$1:$1,0))</f>
        <v>-</v>
      </c>
      <c r="AB102" s="36" t="str">
        <f t="array" ref="AB102">INDEX(Sheet1DATA!$1:$1048576,MATCH(SUMMARY!$A102,Sheet1DATA!$A:$A,0),MATCH(SUMMARY!AB$1,Sheet1DATA!$1:$1,0))</f>
        <v>-</v>
      </c>
      <c r="AC102" s="36" t="str">
        <f t="array" ref="AC102">INDEX(Sheet1DATA!$1:$1048576,MATCH(SUMMARY!$A102,Sheet1DATA!$A:$A,0),MATCH(SUMMARY!AC$1,Sheet1DATA!$1:$1,0))</f>
        <v>-</v>
      </c>
      <c r="AD102" s="36" t="str">
        <f t="array" ref="AD102">INDEX(Sheet1DATA!$1:$1048576,MATCH(SUMMARY!$A102,Sheet1DATA!$A:$A,0),MATCH(SUMMARY!AD$1,Sheet1DATA!$1:$1,0))</f>
        <v>-</v>
      </c>
    </row>
    <row r="103" ht="14.25" hidden="1" customHeight="1">
      <c r="A103" s="114" t="s">
        <v>442</v>
      </c>
      <c r="B103" s="114" t="str">
        <f t="array" ref="B103">INDEX('2020 Candidates'!F:F,MATCH(SUMMARY!A103,'2020 Candidates'!G:G,0))</f>
        <v>Green Party</v>
      </c>
      <c r="C103" s="114" t="str">
        <f t="array" ref="C103">INDEX('2020 Candidates'!A:A,MATCH(SUMMARY!A103,'2020 Candidates'!G:G,0))</f>
        <v>Dublin South-West (5 seats)</v>
      </c>
      <c r="D103" s="115">
        <f>VLOOKUP(B103,PartyScore!A:D,4,0)</f>
        <v>0.05714285714</v>
      </c>
      <c r="E103" s="16" t="b">
        <f t="shared" si="1"/>
        <v>0</v>
      </c>
      <c r="F103" s="36">
        <f t="shared" si="2"/>
        <v>0</v>
      </c>
      <c r="G103" s="36">
        <f t="shared" si="3"/>
        <v>0</v>
      </c>
      <c r="H103" s="36">
        <f t="shared" si="4"/>
        <v>0</v>
      </c>
      <c r="I103" s="116" t="str">
        <f t="shared" si="5"/>
        <v>-</v>
      </c>
      <c r="J103" s="36" t="str">
        <f t="array" ref="J103">INDEX(Sheet1DATA!$1:$1048576,MATCH(SUMMARY!$A103,Sheet1DATA!$A:$A,0),MATCH(SUMMARY!J$1,Sheet1DATA!$1:$1,0))</f>
        <v>-</v>
      </c>
      <c r="K103" s="36" t="str">
        <f t="array" ref="K103">INDEX(Sheet1DATA!$1:$1048576,MATCH(SUMMARY!$A103,Sheet1DATA!$A:$A,0),MATCH(SUMMARY!K$1,Sheet1DATA!$1:$1,0))</f>
        <v>-</v>
      </c>
      <c r="L103" s="36" t="str">
        <f t="array" ref="L103">INDEX(Sheet1DATA!$1:$1048576,MATCH(SUMMARY!$A103,Sheet1DATA!$A:$A,0),MATCH(SUMMARY!L$1,Sheet1DATA!$1:$1,0))</f>
        <v>-</v>
      </c>
      <c r="M103" s="36" t="str">
        <f t="array" ref="M103">INDEX(Sheet1DATA!$1:$1048576,MATCH(SUMMARY!$A103,Sheet1DATA!$A:$A,0),MATCH(SUMMARY!M$1,Sheet1DATA!$1:$1,0))</f>
        <v>-</v>
      </c>
      <c r="N103" s="36" t="str">
        <f t="array" ref="N103">INDEX(Sheet1DATA!$1:$1048576,MATCH(SUMMARY!$A103,Sheet1DATA!$A:$A,0),MATCH(SUMMARY!N$1,Sheet1DATA!$1:$1,0))</f>
        <v>-</v>
      </c>
      <c r="O103" s="36" t="str">
        <f t="array" ref="O103">INDEX(Sheet1DATA!$1:$1048576,MATCH(SUMMARY!$A103,Sheet1DATA!$A:$A,0),MATCH(SUMMARY!O$1,Sheet1DATA!$1:$1,0))</f>
        <v>-</v>
      </c>
      <c r="P103" s="36" t="str">
        <f t="array" ref="P103">INDEX(Sheet1DATA!$1:$1048576,MATCH(SUMMARY!$A103,Sheet1DATA!$A:$A,0),MATCH(SUMMARY!P$1,Sheet1DATA!$1:$1,0))</f>
        <v>-</v>
      </c>
      <c r="Q103" s="36" t="str">
        <f t="array" ref="Q103">INDEX(Sheet1DATA!$1:$1048576,MATCH(SUMMARY!$A103,Sheet1DATA!$A:$A,0),MATCH(SUMMARY!Q$1,Sheet1DATA!$1:$1,0))</f>
        <v>-</v>
      </c>
      <c r="R103" s="36" t="str">
        <f t="array" ref="R103">INDEX(Sheet1DATA!$1:$1048576,MATCH(SUMMARY!$A103,Sheet1DATA!$A:$A,0),MATCH(SUMMARY!R$1,Sheet1DATA!$1:$1,0))</f>
        <v>-</v>
      </c>
      <c r="S103" s="36" t="str">
        <f t="array" ref="S103">INDEX(Sheet1DATA!$1:$1048576,MATCH(SUMMARY!$A103,Sheet1DATA!$A:$A,0),MATCH(SUMMARY!S$1,Sheet1DATA!$1:$1,0))</f>
        <v>-</v>
      </c>
      <c r="T103" s="36" t="str">
        <f t="array" ref="T103">INDEX(Sheet1DATA!$1:$1048576,MATCH(SUMMARY!$A103,Sheet1DATA!$A:$A,0),MATCH(SUMMARY!T$1,Sheet1DATA!$1:$1,0))</f>
        <v>-</v>
      </c>
      <c r="U103" s="36" t="str">
        <f t="array" ref="U103">INDEX(Sheet1DATA!$1:$1048576,MATCH(SUMMARY!$A103,Sheet1DATA!$A:$A,0),MATCH(SUMMARY!U$1,Sheet1DATA!$1:$1,0))</f>
        <v>-</v>
      </c>
      <c r="V103" s="36" t="str">
        <f t="array" ref="V103">INDEX(Sheet1DATA!$1:$1048576,MATCH(SUMMARY!$A103,Sheet1DATA!$A:$A,0),MATCH(SUMMARY!V$1,Sheet1DATA!$1:$1,0))</f>
        <v>-</v>
      </c>
      <c r="W103" s="36" t="str">
        <f t="array" ref="W103">INDEX(Sheet1DATA!$1:$1048576,MATCH(SUMMARY!$A103,Sheet1DATA!$A:$A,0),MATCH(SUMMARY!W$1,Sheet1DATA!$1:$1,0))</f>
        <v>-</v>
      </c>
      <c r="X103" s="36" t="str">
        <f t="array" ref="X103">INDEX(Sheet1DATA!$1:$1048576,MATCH(SUMMARY!$A103,Sheet1DATA!$A:$A,0),MATCH(SUMMARY!X$1,Sheet1DATA!$1:$1,0))</f>
        <v>-</v>
      </c>
      <c r="Y103" s="36" t="str">
        <f t="array" ref="Y103">INDEX(Sheet1DATA!$1:$1048576,MATCH(SUMMARY!$A103,Sheet1DATA!$A:$A,0),MATCH(SUMMARY!Y$1,Sheet1DATA!$1:$1,0))</f>
        <v>-</v>
      </c>
      <c r="Z103" s="36" t="str">
        <f t="array" ref="Z103">INDEX(Sheet1DATA!$1:$1048576,MATCH(SUMMARY!$A103,Sheet1DATA!$A:$A,0),MATCH(SUMMARY!Z$1,Sheet1DATA!$1:$1,0))</f>
        <v>-</v>
      </c>
      <c r="AA103" s="36" t="str">
        <f t="array" ref="AA103">INDEX(Sheet1DATA!$1:$1048576,MATCH(SUMMARY!$A103,Sheet1DATA!$A:$A,0),MATCH(SUMMARY!AA$1,Sheet1DATA!$1:$1,0))</f>
        <v>-</v>
      </c>
      <c r="AB103" s="36" t="str">
        <f t="array" ref="AB103">INDEX(Sheet1DATA!$1:$1048576,MATCH(SUMMARY!$A103,Sheet1DATA!$A:$A,0),MATCH(SUMMARY!AB$1,Sheet1DATA!$1:$1,0))</f>
        <v>-</v>
      </c>
      <c r="AC103" s="36" t="str">
        <f t="array" ref="AC103">INDEX(Sheet1DATA!$1:$1048576,MATCH(SUMMARY!$A103,Sheet1DATA!$A:$A,0),MATCH(SUMMARY!AC$1,Sheet1DATA!$1:$1,0))</f>
        <v>-</v>
      </c>
      <c r="AD103" s="36" t="str">
        <f t="array" ref="AD103">INDEX(Sheet1DATA!$1:$1048576,MATCH(SUMMARY!$A103,Sheet1DATA!$A:$A,0),MATCH(SUMMARY!AD$1,Sheet1DATA!$1:$1,0))</f>
        <v>-</v>
      </c>
    </row>
    <row r="104" ht="14.25" hidden="1" customHeight="1">
      <c r="A104" s="114" t="s">
        <v>449</v>
      </c>
      <c r="B104" s="114" t="str">
        <f t="array" ref="B104">INDEX('2020 Candidates'!F:F,MATCH(SUMMARY!A104,'2020 Candidates'!G:G,0))</f>
        <v>People Before Profit</v>
      </c>
      <c r="C104" s="114" t="str">
        <f t="array" ref="C104">INDEX('2020 Candidates'!A:A,MATCH(SUMMARY!A104,'2020 Candidates'!G:G,0))</f>
        <v>Waterford</v>
      </c>
      <c r="D104" s="115">
        <f>VLOOKUP(B104,PartyScore!A:D,4,0)</f>
        <v>0.1875</v>
      </c>
      <c r="E104" s="16" t="b">
        <f t="shared" si="1"/>
        <v>0</v>
      </c>
      <c r="F104" s="36">
        <f t="shared" si="2"/>
        <v>0</v>
      </c>
      <c r="G104" s="36">
        <f t="shared" si="3"/>
        <v>0</v>
      </c>
      <c r="H104" s="36">
        <f t="shared" si="4"/>
        <v>0</v>
      </c>
      <c r="I104" s="116" t="str">
        <f t="shared" si="5"/>
        <v>-</v>
      </c>
      <c r="J104" s="36" t="str">
        <f t="array" ref="J104">INDEX(Sheet1DATA!$1:$1048576,MATCH(SUMMARY!$A104,Sheet1DATA!$A:$A,0),MATCH(SUMMARY!J$1,Sheet1DATA!$1:$1,0))</f>
        <v>-</v>
      </c>
      <c r="K104" s="36" t="str">
        <f t="array" ref="K104">INDEX(Sheet1DATA!$1:$1048576,MATCH(SUMMARY!$A104,Sheet1DATA!$A:$A,0),MATCH(SUMMARY!K$1,Sheet1DATA!$1:$1,0))</f>
        <v>-</v>
      </c>
      <c r="L104" s="36" t="str">
        <f t="array" ref="L104">INDEX(Sheet1DATA!$1:$1048576,MATCH(SUMMARY!$A104,Sheet1DATA!$A:$A,0),MATCH(SUMMARY!L$1,Sheet1DATA!$1:$1,0))</f>
        <v>-</v>
      </c>
      <c r="M104" s="36" t="str">
        <f t="array" ref="M104">INDEX(Sheet1DATA!$1:$1048576,MATCH(SUMMARY!$A104,Sheet1DATA!$A:$A,0),MATCH(SUMMARY!M$1,Sheet1DATA!$1:$1,0))</f>
        <v>-</v>
      </c>
      <c r="N104" s="36" t="str">
        <f t="array" ref="N104">INDEX(Sheet1DATA!$1:$1048576,MATCH(SUMMARY!$A104,Sheet1DATA!$A:$A,0),MATCH(SUMMARY!N$1,Sheet1DATA!$1:$1,0))</f>
        <v>-</v>
      </c>
      <c r="O104" s="36" t="str">
        <f t="array" ref="O104">INDEX(Sheet1DATA!$1:$1048576,MATCH(SUMMARY!$A104,Sheet1DATA!$A:$A,0),MATCH(SUMMARY!O$1,Sheet1DATA!$1:$1,0))</f>
        <v>-</v>
      </c>
      <c r="P104" s="36" t="str">
        <f t="array" ref="P104">INDEX(Sheet1DATA!$1:$1048576,MATCH(SUMMARY!$A104,Sheet1DATA!$A:$A,0),MATCH(SUMMARY!P$1,Sheet1DATA!$1:$1,0))</f>
        <v>-</v>
      </c>
      <c r="Q104" s="36" t="str">
        <f t="array" ref="Q104">INDEX(Sheet1DATA!$1:$1048576,MATCH(SUMMARY!$A104,Sheet1DATA!$A:$A,0),MATCH(SUMMARY!Q$1,Sheet1DATA!$1:$1,0))</f>
        <v>-</v>
      </c>
      <c r="R104" s="36" t="str">
        <f t="array" ref="R104">INDEX(Sheet1DATA!$1:$1048576,MATCH(SUMMARY!$A104,Sheet1DATA!$A:$A,0),MATCH(SUMMARY!R$1,Sheet1DATA!$1:$1,0))</f>
        <v>-</v>
      </c>
      <c r="S104" s="36" t="str">
        <f t="array" ref="S104">INDEX(Sheet1DATA!$1:$1048576,MATCH(SUMMARY!$A104,Sheet1DATA!$A:$A,0),MATCH(SUMMARY!S$1,Sheet1DATA!$1:$1,0))</f>
        <v>-</v>
      </c>
      <c r="T104" s="36" t="str">
        <f t="array" ref="T104">INDEX(Sheet1DATA!$1:$1048576,MATCH(SUMMARY!$A104,Sheet1DATA!$A:$A,0),MATCH(SUMMARY!T$1,Sheet1DATA!$1:$1,0))</f>
        <v>-</v>
      </c>
      <c r="U104" s="36" t="str">
        <f t="array" ref="U104">INDEX(Sheet1DATA!$1:$1048576,MATCH(SUMMARY!$A104,Sheet1DATA!$A:$A,0),MATCH(SUMMARY!U$1,Sheet1DATA!$1:$1,0))</f>
        <v>-</v>
      </c>
      <c r="V104" s="36" t="str">
        <f t="array" ref="V104">INDEX(Sheet1DATA!$1:$1048576,MATCH(SUMMARY!$A104,Sheet1DATA!$A:$A,0),MATCH(SUMMARY!V$1,Sheet1DATA!$1:$1,0))</f>
        <v>-</v>
      </c>
      <c r="W104" s="36" t="str">
        <f t="array" ref="W104">INDEX(Sheet1DATA!$1:$1048576,MATCH(SUMMARY!$A104,Sheet1DATA!$A:$A,0),MATCH(SUMMARY!W$1,Sheet1DATA!$1:$1,0))</f>
        <v>-</v>
      </c>
      <c r="X104" s="36" t="str">
        <f t="array" ref="X104">INDEX(Sheet1DATA!$1:$1048576,MATCH(SUMMARY!$A104,Sheet1DATA!$A:$A,0),MATCH(SUMMARY!X$1,Sheet1DATA!$1:$1,0))</f>
        <v>-</v>
      </c>
      <c r="Y104" s="36" t="str">
        <f t="array" ref="Y104">INDEX(Sheet1DATA!$1:$1048576,MATCH(SUMMARY!$A104,Sheet1DATA!$A:$A,0),MATCH(SUMMARY!Y$1,Sheet1DATA!$1:$1,0))</f>
        <v>-</v>
      </c>
      <c r="Z104" s="36" t="str">
        <f t="array" ref="Z104">INDEX(Sheet1DATA!$1:$1048576,MATCH(SUMMARY!$A104,Sheet1DATA!$A:$A,0),MATCH(SUMMARY!Z$1,Sheet1DATA!$1:$1,0))</f>
        <v>-</v>
      </c>
      <c r="AA104" s="36" t="str">
        <f t="array" ref="AA104">INDEX(Sheet1DATA!$1:$1048576,MATCH(SUMMARY!$A104,Sheet1DATA!$A:$A,0),MATCH(SUMMARY!AA$1,Sheet1DATA!$1:$1,0))</f>
        <v>-</v>
      </c>
      <c r="AB104" s="36" t="str">
        <f t="array" ref="AB104">INDEX(Sheet1DATA!$1:$1048576,MATCH(SUMMARY!$A104,Sheet1DATA!$A:$A,0),MATCH(SUMMARY!AB$1,Sheet1DATA!$1:$1,0))</f>
        <v>-</v>
      </c>
      <c r="AC104" s="36" t="str">
        <f t="array" ref="AC104">INDEX(Sheet1DATA!$1:$1048576,MATCH(SUMMARY!$A104,Sheet1DATA!$A:$A,0),MATCH(SUMMARY!AC$1,Sheet1DATA!$1:$1,0))</f>
        <v>-</v>
      </c>
      <c r="AD104" s="36" t="str">
        <f t="array" ref="AD104">INDEX(Sheet1DATA!$1:$1048576,MATCH(SUMMARY!$A104,Sheet1DATA!$A:$A,0),MATCH(SUMMARY!AD$1,Sheet1DATA!$1:$1,0))</f>
        <v>-</v>
      </c>
    </row>
    <row r="105" ht="14.25" hidden="1" customHeight="1">
      <c r="A105" s="114" t="s">
        <v>465</v>
      </c>
      <c r="B105" s="114" t="str">
        <f t="array" ref="B105">INDEX('2020 Candidates'!F:F,MATCH(SUMMARY!A105,'2020 Candidates'!G:G,0))</f>
        <v>Social Democrats</v>
      </c>
      <c r="C105" s="114" t="str">
        <f t="array" ref="C105">INDEX('2020 Candidates'!A:A,MATCH(SUMMARY!A105,'2020 Candidates'!G:G,0))</f>
        <v>Dublin Bay South (4 seats)</v>
      </c>
      <c r="D105" s="115">
        <f>VLOOKUP(B105,PartyScore!A:D,4,0)</f>
        <v>0.09523809524</v>
      </c>
      <c r="E105" s="16" t="b">
        <f t="shared" si="1"/>
        <v>0</v>
      </c>
      <c r="F105" s="36">
        <f t="shared" si="2"/>
        <v>0</v>
      </c>
      <c r="G105" s="36">
        <f t="shared" si="3"/>
        <v>0</v>
      </c>
      <c r="H105" s="36">
        <f t="shared" si="4"/>
        <v>0</v>
      </c>
      <c r="I105" s="116" t="str">
        <f t="shared" si="5"/>
        <v>-</v>
      </c>
      <c r="J105" s="36" t="str">
        <f t="array" ref="J105">INDEX(Sheet1DATA!$1:$1048576,MATCH(SUMMARY!$A105,Sheet1DATA!$A:$A,0),MATCH(SUMMARY!J$1,Sheet1DATA!$1:$1,0))</f>
        <v>-</v>
      </c>
      <c r="K105" s="36" t="str">
        <f t="array" ref="K105">INDEX(Sheet1DATA!$1:$1048576,MATCH(SUMMARY!$A105,Sheet1DATA!$A:$A,0),MATCH(SUMMARY!K$1,Sheet1DATA!$1:$1,0))</f>
        <v>-</v>
      </c>
      <c r="L105" s="36" t="str">
        <f t="array" ref="L105">INDEX(Sheet1DATA!$1:$1048576,MATCH(SUMMARY!$A105,Sheet1DATA!$A:$A,0),MATCH(SUMMARY!L$1,Sheet1DATA!$1:$1,0))</f>
        <v>-</v>
      </c>
      <c r="M105" s="36" t="str">
        <f t="array" ref="M105">INDEX(Sheet1DATA!$1:$1048576,MATCH(SUMMARY!$A105,Sheet1DATA!$A:$A,0),MATCH(SUMMARY!M$1,Sheet1DATA!$1:$1,0))</f>
        <v>-</v>
      </c>
      <c r="N105" s="36" t="str">
        <f t="array" ref="N105">INDEX(Sheet1DATA!$1:$1048576,MATCH(SUMMARY!$A105,Sheet1DATA!$A:$A,0),MATCH(SUMMARY!N$1,Sheet1DATA!$1:$1,0))</f>
        <v>-</v>
      </c>
      <c r="O105" s="36" t="str">
        <f t="array" ref="O105">INDEX(Sheet1DATA!$1:$1048576,MATCH(SUMMARY!$A105,Sheet1DATA!$A:$A,0),MATCH(SUMMARY!O$1,Sheet1DATA!$1:$1,0))</f>
        <v>-</v>
      </c>
      <c r="P105" s="36" t="str">
        <f t="array" ref="P105">INDEX(Sheet1DATA!$1:$1048576,MATCH(SUMMARY!$A105,Sheet1DATA!$A:$A,0),MATCH(SUMMARY!P$1,Sheet1DATA!$1:$1,0))</f>
        <v>-</v>
      </c>
      <c r="Q105" s="36" t="str">
        <f t="array" ref="Q105">INDEX(Sheet1DATA!$1:$1048576,MATCH(SUMMARY!$A105,Sheet1DATA!$A:$A,0),MATCH(SUMMARY!Q$1,Sheet1DATA!$1:$1,0))</f>
        <v>-</v>
      </c>
      <c r="R105" s="36" t="str">
        <f t="array" ref="R105">INDEX(Sheet1DATA!$1:$1048576,MATCH(SUMMARY!$A105,Sheet1DATA!$A:$A,0),MATCH(SUMMARY!R$1,Sheet1DATA!$1:$1,0))</f>
        <v>-</v>
      </c>
      <c r="S105" s="36" t="str">
        <f t="array" ref="S105">INDEX(Sheet1DATA!$1:$1048576,MATCH(SUMMARY!$A105,Sheet1DATA!$A:$A,0),MATCH(SUMMARY!S$1,Sheet1DATA!$1:$1,0))</f>
        <v>-</v>
      </c>
      <c r="T105" s="36" t="str">
        <f t="array" ref="T105">INDEX(Sheet1DATA!$1:$1048576,MATCH(SUMMARY!$A105,Sheet1DATA!$A:$A,0),MATCH(SUMMARY!T$1,Sheet1DATA!$1:$1,0))</f>
        <v>-</v>
      </c>
      <c r="U105" s="36" t="str">
        <f t="array" ref="U105">INDEX(Sheet1DATA!$1:$1048576,MATCH(SUMMARY!$A105,Sheet1DATA!$A:$A,0),MATCH(SUMMARY!U$1,Sheet1DATA!$1:$1,0))</f>
        <v>-</v>
      </c>
      <c r="V105" s="36" t="str">
        <f t="array" ref="V105">INDEX(Sheet1DATA!$1:$1048576,MATCH(SUMMARY!$A105,Sheet1DATA!$A:$A,0),MATCH(SUMMARY!V$1,Sheet1DATA!$1:$1,0))</f>
        <v>-</v>
      </c>
      <c r="W105" s="36" t="str">
        <f t="array" ref="W105">INDEX(Sheet1DATA!$1:$1048576,MATCH(SUMMARY!$A105,Sheet1DATA!$A:$A,0),MATCH(SUMMARY!W$1,Sheet1DATA!$1:$1,0))</f>
        <v>-</v>
      </c>
      <c r="X105" s="36" t="str">
        <f t="array" ref="X105">INDEX(Sheet1DATA!$1:$1048576,MATCH(SUMMARY!$A105,Sheet1DATA!$A:$A,0),MATCH(SUMMARY!X$1,Sheet1DATA!$1:$1,0))</f>
        <v>-</v>
      </c>
      <c r="Y105" s="36" t="str">
        <f t="array" ref="Y105">INDEX(Sheet1DATA!$1:$1048576,MATCH(SUMMARY!$A105,Sheet1DATA!$A:$A,0),MATCH(SUMMARY!Y$1,Sheet1DATA!$1:$1,0))</f>
        <v>-</v>
      </c>
      <c r="Z105" s="36" t="str">
        <f t="array" ref="Z105">INDEX(Sheet1DATA!$1:$1048576,MATCH(SUMMARY!$A105,Sheet1DATA!$A:$A,0),MATCH(SUMMARY!Z$1,Sheet1DATA!$1:$1,0))</f>
        <v>-</v>
      </c>
      <c r="AA105" s="36" t="str">
        <f t="array" ref="AA105">INDEX(Sheet1DATA!$1:$1048576,MATCH(SUMMARY!$A105,Sheet1DATA!$A:$A,0),MATCH(SUMMARY!AA$1,Sheet1DATA!$1:$1,0))</f>
        <v>-</v>
      </c>
      <c r="AB105" s="36" t="str">
        <f t="array" ref="AB105">INDEX(Sheet1DATA!$1:$1048576,MATCH(SUMMARY!$A105,Sheet1DATA!$A:$A,0),MATCH(SUMMARY!AB$1,Sheet1DATA!$1:$1,0))</f>
        <v>-</v>
      </c>
      <c r="AC105" s="36" t="str">
        <f t="array" ref="AC105">INDEX(Sheet1DATA!$1:$1048576,MATCH(SUMMARY!$A105,Sheet1DATA!$A:$A,0),MATCH(SUMMARY!AC$1,Sheet1DATA!$1:$1,0))</f>
        <v>-</v>
      </c>
      <c r="AD105" s="36" t="str">
        <f t="array" ref="AD105">INDEX(Sheet1DATA!$1:$1048576,MATCH(SUMMARY!$A105,Sheet1DATA!$A:$A,0),MATCH(SUMMARY!AD$1,Sheet1DATA!$1:$1,0))</f>
        <v>-</v>
      </c>
    </row>
    <row r="106" ht="14.25" customHeight="1">
      <c r="A106" s="114" t="s">
        <v>470</v>
      </c>
      <c r="B106" s="114" t="str">
        <f t="array" ref="B106">INDEX('2020 Candidates'!F:F,MATCH(SUMMARY!A106,'2020 Candidates'!G:G,0))</f>
        <v>Fine Gael</v>
      </c>
      <c r="C106" s="114" t="str">
        <f t="array" ref="C106">INDEX('2020 Candidates'!A:A,MATCH(SUMMARY!A106,'2020 Candidates'!G:G,0))</f>
        <v>Kildare North (4 seats)</v>
      </c>
      <c r="D106" s="115">
        <f>VLOOKUP(B106,PartyScore!A:D,4,0)</f>
        <v>0.01425972402</v>
      </c>
      <c r="E106" s="16" t="b">
        <f t="shared" si="1"/>
        <v>1</v>
      </c>
      <c r="F106" s="36">
        <f t="shared" si="2"/>
        <v>1</v>
      </c>
      <c r="G106" s="36">
        <f t="shared" si="3"/>
        <v>20</v>
      </c>
      <c r="H106" s="36">
        <f t="shared" si="4"/>
        <v>0</v>
      </c>
      <c r="I106" s="116">
        <f t="shared" si="5"/>
        <v>0.04761904762</v>
      </c>
      <c r="J106" s="36" t="str">
        <f t="array" ref="J106">INDEX(Sheet1DATA!$1:$1048576,MATCH(SUMMARY!$A106,Sheet1DATA!$A:$A,0),MATCH(SUMMARY!J$1,Sheet1DATA!$1:$1,0))</f>
        <v>×</v>
      </c>
      <c r="K106" s="36" t="str">
        <f t="array" ref="K106">INDEX(Sheet1DATA!$1:$1048576,MATCH(SUMMARY!$A106,Sheet1DATA!$A:$A,0),MATCH(SUMMARY!K$1,Sheet1DATA!$1:$1,0))</f>
        <v>×</v>
      </c>
      <c r="L106" s="36" t="str">
        <f t="array" ref="L106">INDEX(Sheet1DATA!$1:$1048576,MATCH(SUMMARY!$A106,Sheet1DATA!$A:$A,0),MATCH(SUMMARY!L$1,Sheet1DATA!$1:$1,0))</f>
        <v>×</v>
      </c>
      <c r="M106" s="36" t="str">
        <f t="array" ref="M106">INDEX(Sheet1DATA!$1:$1048576,MATCH(SUMMARY!$A106,Sheet1DATA!$A:$A,0),MATCH(SUMMARY!M$1,Sheet1DATA!$1:$1,0))</f>
        <v>×</v>
      </c>
      <c r="N106" s="36" t="str">
        <f t="array" ref="N106">INDEX(Sheet1DATA!$1:$1048576,MATCH(SUMMARY!$A106,Sheet1DATA!$A:$A,0),MATCH(SUMMARY!N$1,Sheet1DATA!$1:$1,0))</f>
        <v>×</v>
      </c>
      <c r="O106" s="36" t="str">
        <f t="array" ref="O106">INDEX(Sheet1DATA!$1:$1048576,MATCH(SUMMARY!$A106,Sheet1DATA!$A:$A,0),MATCH(SUMMARY!O$1,Sheet1DATA!$1:$1,0))</f>
        <v>×</v>
      </c>
      <c r="P106" s="36" t="str">
        <f t="array" ref="P106">INDEX(Sheet1DATA!$1:$1048576,MATCH(SUMMARY!$A106,Sheet1DATA!$A:$A,0),MATCH(SUMMARY!P$1,Sheet1DATA!$1:$1,0))</f>
        <v>×</v>
      </c>
      <c r="Q106" s="36" t="str">
        <f t="array" ref="Q106">INDEX(Sheet1DATA!$1:$1048576,MATCH(SUMMARY!$A106,Sheet1DATA!$A:$A,0),MATCH(SUMMARY!Q$1,Sheet1DATA!$1:$1,0))</f>
        <v>×</v>
      </c>
      <c r="R106" s="36" t="str">
        <f t="array" ref="R106">INDEX(Sheet1DATA!$1:$1048576,MATCH(SUMMARY!$A106,Sheet1DATA!$A:$A,0),MATCH(SUMMARY!R$1,Sheet1DATA!$1:$1,0))</f>
        <v>×</v>
      </c>
      <c r="S106" s="36" t="str">
        <f t="array" ref="S106">INDEX(Sheet1DATA!$1:$1048576,MATCH(SUMMARY!$A106,Sheet1DATA!$A:$A,0),MATCH(SUMMARY!S$1,Sheet1DATA!$1:$1,0))</f>
        <v>×</v>
      </c>
      <c r="T106" s="36" t="str">
        <f t="array" ref="T106">INDEX(Sheet1DATA!$1:$1048576,MATCH(SUMMARY!$A106,Sheet1DATA!$A:$A,0),MATCH(SUMMARY!T$1,Sheet1DATA!$1:$1,0))</f>
        <v>×</v>
      </c>
      <c r="U106" s="36" t="str">
        <f t="array" ref="U106">INDEX(Sheet1DATA!$1:$1048576,MATCH(SUMMARY!$A106,Sheet1DATA!$A:$A,0),MATCH(SUMMARY!U$1,Sheet1DATA!$1:$1,0))</f>
        <v>×</v>
      </c>
      <c r="V106" s="36" t="str">
        <f t="array" ref="V106">INDEX(Sheet1DATA!$1:$1048576,MATCH(SUMMARY!$A106,Sheet1DATA!$A:$A,0),MATCH(SUMMARY!V$1,Sheet1DATA!$1:$1,0))</f>
        <v>×</v>
      </c>
      <c r="W106" s="36" t="str">
        <f t="array" ref="W106">INDEX(Sheet1DATA!$1:$1048576,MATCH(SUMMARY!$A106,Sheet1DATA!$A:$A,0),MATCH(SUMMARY!W$1,Sheet1DATA!$1:$1,0))</f>
        <v>×</v>
      </c>
      <c r="X106" s="36" t="str">
        <f t="array" ref="X106">INDEX(Sheet1DATA!$1:$1048576,MATCH(SUMMARY!$A106,Sheet1DATA!$A:$A,0),MATCH(SUMMARY!X$1,Sheet1DATA!$1:$1,0))</f>
        <v>×</v>
      </c>
      <c r="Y106" s="36" t="str">
        <f t="array" ref="Y106">INDEX(Sheet1DATA!$1:$1048576,MATCH(SUMMARY!$A106,Sheet1DATA!$A:$A,0),MATCH(SUMMARY!Y$1,Sheet1DATA!$1:$1,0))</f>
        <v>×</v>
      </c>
      <c r="Z106" s="36" t="str">
        <f t="array" ref="Z106">INDEX(Sheet1DATA!$1:$1048576,MATCH(SUMMARY!$A106,Sheet1DATA!$A:$A,0),MATCH(SUMMARY!Z$1,Sheet1DATA!$1:$1,0))</f>
        <v>×</v>
      </c>
      <c r="AA106" s="36" t="str">
        <f t="array" ref="AA106">INDEX(Sheet1DATA!$1:$1048576,MATCH(SUMMARY!$A106,Sheet1DATA!$A:$A,0),MATCH(SUMMARY!AA$1,Sheet1DATA!$1:$1,0))</f>
        <v>×</v>
      </c>
      <c r="AB106" s="36" t="str">
        <f t="array" ref="AB106">INDEX(Sheet1DATA!$1:$1048576,MATCH(SUMMARY!$A106,Sheet1DATA!$A:$A,0),MATCH(SUMMARY!AB$1,Sheet1DATA!$1:$1,0))</f>
        <v>×</v>
      </c>
      <c r="AC106" s="36" t="str">
        <f t="array" ref="AC106">INDEX(Sheet1DATA!$1:$1048576,MATCH(SUMMARY!$A106,Sheet1DATA!$A:$A,0),MATCH(SUMMARY!AC$1,Sheet1DATA!$1:$1,0))</f>
        <v>×</v>
      </c>
      <c r="AD106" s="36" t="str">
        <f t="array" ref="AD106">INDEX(Sheet1DATA!$1:$1048576,MATCH(SUMMARY!$A106,Sheet1DATA!$A:$A,0),MATCH(SUMMARY!AD$1,Sheet1DATA!$1:$1,0))</f>
        <v>√</v>
      </c>
    </row>
    <row r="107" ht="14.25" customHeight="1">
      <c r="A107" s="114" t="s">
        <v>558</v>
      </c>
      <c r="B107" s="114" t="str">
        <f t="array" ref="B107">INDEX('2020 Candidates'!F:F,MATCH(SUMMARY!A107,'2020 Candidates'!G:G,0))</f>
        <v>Sinn Fein</v>
      </c>
      <c r="C107" s="114" t="str">
        <f t="array" ref="C107">INDEX('2020 Candidates'!A:A,MATCH(SUMMARY!A107,'2020 Candidates'!G:G,0))</f>
        <v>Dublin North-West (3 seats)</v>
      </c>
      <c r="D107" s="115">
        <f>VLOOKUP(B107,PartyScore!A:D,4,0)</f>
        <v>0.3109221466</v>
      </c>
      <c r="E107" s="16" t="b">
        <f t="shared" si="1"/>
        <v>1</v>
      </c>
      <c r="F107" s="36">
        <f t="shared" si="2"/>
        <v>15</v>
      </c>
      <c r="G107" s="36">
        <f t="shared" si="3"/>
        <v>0</v>
      </c>
      <c r="H107" s="36">
        <f t="shared" si="4"/>
        <v>5</v>
      </c>
      <c r="I107" s="116">
        <f t="shared" si="5"/>
        <v>1</v>
      </c>
      <c r="J107" s="36" t="str">
        <f t="array" ref="J107">INDEX(Sheet1DATA!$1:$1048576,MATCH(SUMMARY!$A107,Sheet1DATA!$A:$A,0),MATCH(SUMMARY!J$1,Sheet1DATA!$1:$1,0))</f>
        <v>√</v>
      </c>
      <c r="K107" s="36" t="str">
        <f t="array" ref="K107">INDEX(Sheet1DATA!$1:$1048576,MATCH(SUMMARY!$A107,Sheet1DATA!$A:$A,0),MATCH(SUMMARY!K$1,Sheet1DATA!$1:$1,0))</f>
        <v>√</v>
      </c>
      <c r="L107" s="36" t="str">
        <f t="array" ref="L107">INDEX(Sheet1DATA!$1:$1048576,MATCH(SUMMARY!$A107,Sheet1DATA!$A:$A,0),MATCH(SUMMARY!L$1,Sheet1DATA!$1:$1,0))</f>
        <v>√</v>
      </c>
      <c r="M107" s="36" t="str">
        <f t="array" ref="M107">INDEX(Sheet1DATA!$1:$1048576,MATCH(SUMMARY!$A107,Sheet1DATA!$A:$A,0),MATCH(SUMMARY!M$1,Sheet1DATA!$1:$1,0))</f>
        <v>Ø</v>
      </c>
      <c r="N107" s="36" t="str">
        <f t="array" ref="N107">INDEX(Sheet1DATA!$1:$1048576,MATCH(SUMMARY!$A107,Sheet1DATA!$A:$A,0),MATCH(SUMMARY!N$1,Sheet1DATA!$1:$1,0))</f>
        <v>Ø</v>
      </c>
      <c r="O107" s="36" t="str">
        <f t="array" ref="O107">INDEX(Sheet1DATA!$1:$1048576,MATCH(SUMMARY!$A107,Sheet1DATA!$A:$A,0),MATCH(SUMMARY!O$1,Sheet1DATA!$1:$1,0))</f>
        <v>Ø</v>
      </c>
      <c r="P107" s="36" t="str">
        <f t="array" ref="P107">INDEX(Sheet1DATA!$1:$1048576,MATCH(SUMMARY!$A107,Sheet1DATA!$A:$A,0),MATCH(SUMMARY!P$1,Sheet1DATA!$1:$1,0))</f>
        <v>Ø</v>
      </c>
      <c r="Q107" s="36" t="str">
        <f t="array" ref="Q107">INDEX(Sheet1DATA!$1:$1048576,MATCH(SUMMARY!$A107,Sheet1DATA!$A:$A,0),MATCH(SUMMARY!Q$1,Sheet1DATA!$1:$1,0))</f>
        <v>√</v>
      </c>
      <c r="R107" s="36" t="str">
        <f t="array" ref="R107">INDEX(Sheet1DATA!$1:$1048576,MATCH(SUMMARY!$A107,Sheet1DATA!$A:$A,0),MATCH(SUMMARY!R$1,Sheet1DATA!$1:$1,0))</f>
        <v>√</v>
      </c>
      <c r="S107" s="36" t="str">
        <f t="array" ref="S107">INDEX(Sheet1DATA!$1:$1048576,MATCH(SUMMARY!$A107,Sheet1DATA!$A:$A,0),MATCH(SUMMARY!S$1,Sheet1DATA!$1:$1,0))</f>
        <v>√</v>
      </c>
      <c r="T107" s="36" t="str">
        <f t="array" ref="T107">INDEX(Sheet1DATA!$1:$1048576,MATCH(SUMMARY!$A107,Sheet1DATA!$A:$A,0),MATCH(SUMMARY!T$1,Sheet1DATA!$1:$1,0))</f>
        <v>√</v>
      </c>
      <c r="U107" s="36" t="str">
        <f t="array" ref="U107">INDEX(Sheet1DATA!$1:$1048576,MATCH(SUMMARY!$A107,Sheet1DATA!$A:$A,0),MATCH(SUMMARY!U$1,Sheet1DATA!$1:$1,0))</f>
        <v>√</v>
      </c>
      <c r="V107" s="36" t="str">
        <f t="array" ref="V107">INDEX(Sheet1DATA!$1:$1048576,MATCH(SUMMARY!$A107,Sheet1DATA!$A:$A,0),MATCH(SUMMARY!V$1,Sheet1DATA!$1:$1,0))</f>
        <v>√</v>
      </c>
      <c r="W107" s="36" t="str">
        <f t="array" ref="W107">INDEX(Sheet1DATA!$1:$1048576,MATCH(SUMMARY!$A107,Sheet1DATA!$A:$A,0),MATCH(SUMMARY!W$1,Sheet1DATA!$1:$1,0))</f>
        <v>√</v>
      </c>
      <c r="X107" s="36" t="str">
        <f t="array" ref="X107">INDEX(Sheet1DATA!$1:$1048576,MATCH(SUMMARY!$A107,Sheet1DATA!$A:$A,0),MATCH(SUMMARY!X$1,Sheet1DATA!$1:$1,0))</f>
        <v>Ø</v>
      </c>
      <c r="Y107" s="36" t="str">
        <f t="array" ref="Y107">INDEX(Sheet1DATA!$1:$1048576,MATCH(SUMMARY!$A107,Sheet1DATA!$A:$A,0),MATCH(SUMMARY!Y$1,Sheet1DATA!$1:$1,0))</f>
        <v>√</v>
      </c>
      <c r="Z107" s="36" t="str">
        <f t="array" ref="Z107">INDEX(Sheet1DATA!$1:$1048576,MATCH(SUMMARY!$A107,Sheet1DATA!$A:$A,0),MATCH(SUMMARY!Z$1,Sheet1DATA!$1:$1,0))</f>
        <v>√</v>
      </c>
      <c r="AA107" s="36" t="str">
        <f t="array" ref="AA107">INDEX(Sheet1DATA!$1:$1048576,MATCH(SUMMARY!$A107,Sheet1DATA!$A:$A,0),MATCH(SUMMARY!AA$1,Sheet1DATA!$1:$1,0))</f>
        <v>√</v>
      </c>
      <c r="AB107" s="36" t="str">
        <f t="array" ref="AB107">INDEX(Sheet1DATA!$1:$1048576,MATCH(SUMMARY!$A107,Sheet1DATA!$A:$A,0),MATCH(SUMMARY!AB$1,Sheet1DATA!$1:$1,0))</f>
        <v>√</v>
      </c>
      <c r="AC107" s="36" t="str">
        <f t="array" ref="AC107">INDEX(Sheet1DATA!$1:$1048576,MATCH(SUMMARY!$A107,Sheet1DATA!$A:$A,0),MATCH(SUMMARY!AC$1,Sheet1DATA!$1:$1,0))</f>
        <v>√</v>
      </c>
      <c r="AD107" s="36" t="str">
        <f t="array" ref="AD107">INDEX(Sheet1DATA!$1:$1048576,MATCH(SUMMARY!$A107,Sheet1DATA!$A:$A,0),MATCH(SUMMARY!AD$1,Sheet1DATA!$1:$1,0))</f>
        <v>-</v>
      </c>
    </row>
    <row r="108" ht="14.25" hidden="1" customHeight="1">
      <c r="A108" s="114" t="s">
        <v>474</v>
      </c>
      <c r="B108" s="114" t="str">
        <f t="array" ref="B108">INDEX('2020 Candidates'!F:F,MATCH(SUMMARY!A108,'2020 Candidates'!G:G,0))</f>
        <v>Fianna Fail</v>
      </c>
      <c r="C108" s="114" t="str">
        <f t="array" ref="C108">INDEX('2020 Candidates'!A:A,MATCH(SUMMARY!A108,'2020 Candidates'!G:G,0))</f>
        <v>Sligo-Leitrim (4 seats)</v>
      </c>
      <c r="D108" s="115">
        <f>VLOOKUP(B108,PartyScore!A:D,4,0)</f>
        <v>0.3502904352</v>
      </c>
      <c r="E108" s="16" t="b">
        <f t="shared" si="1"/>
        <v>0</v>
      </c>
      <c r="F108" s="36">
        <f t="shared" si="2"/>
        <v>0</v>
      </c>
      <c r="G108" s="36">
        <f t="shared" si="3"/>
        <v>0</v>
      </c>
      <c r="H108" s="36">
        <f t="shared" si="4"/>
        <v>0</v>
      </c>
      <c r="I108" s="116" t="str">
        <f t="shared" si="5"/>
        <v>-</v>
      </c>
      <c r="J108" s="36" t="str">
        <f t="array" ref="J108">INDEX(Sheet1DATA!$1:$1048576,MATCH(SUMMARY!$A108,Sheet1DATA!$A:$A,0),MATCH(SUMMARY!J$1,Sheet1DATA!$1:$1,0))</f>
        <v>-</v>
      </c>
      <c r="K108" s="36" t="str">
        <f t="array" ref="K108">INDEX(Sheet1DATA!$1:$1048576,MATCH(SUMMARY!$A108,Sheet1DATA!$A:$A,0),MATCH(SUMMARY!K$1,Sheet1DATA!$1:$1,0))</f>
        <v>-</v>
      </c>
      <c r="L108" s="36" t="str">
        <f t="array" ref="L108">INDEX(Sheet1DATA!$1:$1048576,MATCH(SUMMARY!$A108,Sheet1DATA!$A:$A,0),MATCH(SUMMARY!L$1,Sheet1DATA!$1:$1,0))</f>
        <v>-</v>
      </c>
      <c r="M108" s="36" t="str">
        <f t="array" ref="M108">INDEX(Sheet1DATA!$1:$1048576,MATCH(SUMMARY!$A108,Sheet1DATA!$A:$A,0),MATCH(SUMMARY!M$1,Sheet1DATA!$1:$1,0))</f>
        <v>-</v>
      </c>
      <c r="N108" s="36" t="str">
        <f t="array" ref="N108">INDEX(Sheet1DATA!$1:$1048576,MATCH(SUMMARY!$A108,Sheet1DATA!$A:$A,0),MATCH(SUMMARY!N$1,Sheet1DATA!$1:$1,0))</f>
        <v>-</v>
      </c>
      <c r="O108" s="36" t="str">
        <f t="array" ref="O108">INDEX(Sheet1DATA!$1:$1048576,MATCH(SUMMARY!$A108,Sheet1DATA!$A:$A,0),MATCH(SUMMARY!O$1,Sheet1DATA!$1:$1,0))</f>
        <v>-</v>
      </c>
      <c r="P108" s="36" t="str">
        <f t="array" ref="P108">INDEX(Sheet1DATA!$1:$1048576,MATCH(SUMMARY!$A108,Sheet1DATA!$A:$A,0),MATCH(SUMMARY!P$1,Sheet1DATA!$1:$1,0))</f>
        <v>-</v>
      </c>
      <c r="Q108" s="36" t="str">
        <f t="array" ref="Q108">INDEX(Sheet1DATA!$1:$1048576,MATCH(SUMMARY!$A108,Sheet1DATA!$A:$A,0),MATCH(SUMMARY!Q$1,Sheet1DATA!$1:$1,0))</f>
        <v>-</v>
      </c>
      <c r="R108" s="36" t="str">
        <f t="array" ref="R108">INDEX(Sheet1DATA!$1:$1048576,MATCH(SUMMARY!$A108,Sheet1DATA!$A:$A,0),MATCH(SUMMARY!R$1,Sheet1DATA!$1:$1,0))</f>
        <v>-</v>
      </c>
      <c r="S108" s="36" t="str">
        <f t="array" ref="S108">INDEX(Sheet1DATA!$1:$1048576,MATCH(SUMMARY!$A108,Sheet1DATA!$A:$A,0),MATCH(SUMMARY!S$1,Sheet1DATA!$1:$1,0))</f>
        <v>-</v>
      </c>
      <c r="T108" s="36" t="str">
        <f t="array" ref="T108">INDEX(Sheet1DATA!$1:$1048576,MATCH(SUMMARY!$A108,Sheet1DATA!$A:$A,0),MATCH(SUMMARY!T$1,Sheet1DATA!$1:$1,0))</f>
        <v>-</v>
      </c>
      <c r="U108" s="36" t="str">
        <f t="array" ref="U108">INDEX(Sheet1DATA!$1:$1048576,MATCH(SUMMARY!$A108,Sheet1DATA!$A:$A,0),MATCH(SUMMARY!U$1,Sheet1DATA!$1:$1,0))</f>
        <v>-</v>
      </c>
      <c r="V108" s="36" t="str">
        <f t="array" ref="V108">INDEX(Sheet1DATA!$1:$1048576,MATCH(SUMMARY!$A108,Sheet1DATA!$A:$A,0),MATCH(SUMMARY!V$1,Sheet1DATA!$1:$1,0))</f>
        <v>-</v>
      </c>
      <c r="W108" s="36" t="str">
        <f t="array" ref="W108">INDEX(Sheet1DATA!$1:$1048576,MATCH(SUMMARY!$A108,Sheet1DATA!$A:$A,0),MATCH(SUMMARY!W$1,Sheet1DATA!$1:$1,0))</f>
        <v>-</v>
      </c>
      <c r="X108" s="36" t="str">
        <f t="array" ref="X108">INDEX(Sheet1DATA!$1:$1048576,MATCH(SUMMARY!$A108,Sheet1DATA!$A:$A,0),MATCH(SUMMARY!X$1,Sheet1DATA!$1:$1,0))</f>
        <v>-</v>
      </c>
      <c r="Y108" s="36" t="str">
        <f t="array" ref="Y108">INDEX(Sheet1DATA!$1:$1048576,MATCH(SUMMARY!$A108,Sheet1DATA!$A:$A,0),MATCH(SUMMARY!Y$1,Sheet1DATA!$1:$1,0))</f>
        <v>-</v>
      </c>
      <c r="Z108" s="36" t="str">
        <f t="array" ref="Z108">INDEX(Sheet1DATA!$1:$1048576,MATCH(SUMMARY!$A108,Sheet1DATA!$A:$A,0),MATCH(SUMMARY!Z$1,Sheet1DATA!$1:$1,0))</f>
        <v>-</v>
      </c>
      <c r="AA108" s="36" t="str">
        <f t="array" ref="AA108">INDEX(Sheet1DATA!$1:$1048576,MATCH(SUMMARY!$A108,Sheet1DATA!$A:$A,0),MATCH(SUMMARY!AA$1,Sheet1DATA!$1:$1,0))</f>
        <v>-</v>
      </c>
      <c r="AB108" s="36" t="str">
        <f t="array" ref="AB108">INDEX(Sheet1DATA!$1:$1048576,MATCH(SUMMARY!$A108,Sheet1DATA!$A:$A,0),MATCH(SUMMARY!AB$1,Sheet1DATA!$1:$1,0))</f>
        <v>-</v>
      </c>
      <c r="AC108" s="36" t="str">
        <f t="array" ref="AC108">INDEX(Sheet1DATA!$1:$1048576,MATCH(SUMMARY!$A108,Sheet1DATA!$A:$A,0),MATCH(SUMMARY!AC$1,Sheet1DATA!$1:$1,0))</f>
        <v>-</v>
      </c>
      <c r="AD108" s="36" t="str">
        <f t="array" ref="AD108">INDEX(Sheet1DATA!$1:$1048576,MATCH(SUMMARY!$A108,Sheet1DATA!$A:$A,0),MATCH(SUMMARY!AD$1,Sheet1DATA!$1:$1,0))</f>
        <v>-</v>
      </c>
    </row>
    <row r="109" ht="14.25" customHeight="1">
      <c r="A109" s="114" t="s">
        <v>1102</v>
      </c>
      <c r="B109" s="114" t="str">
        <f t="array" ref="B109">INDEX('2020 Candidates'!F:F,MATCH(SUMMARY!A109,'2020 Candidates'!G:G,0))</f>
        <v>Fine Gael</v>
      </c>
      <c r="C109" s="114" t="str">
        <f t="array" ref="C109">INDEX('2020 Candidates'!A:A,MATCH(SUMMARY!A109,'2020 Candidates'!G:G,0))</f>
        <v>Meath West (3 seats)</v>
      </c>
      <c r="D109" s="115">
        <f>VLOOKUP(B109,PartyScore!A:D,4,0)</f>
        <v>0.01425972402</v>
      </c>
      <c r="E109" s="16" t="b">
        <f t="shared" si="1"/>
        <v>1</v>
      </c>
      <c r="F109" s="36">
        <f t="shared" si="2"/>
        <v>0</v>
      </c>
      <c r="G109" s="36">
        <f t="shared" si="3"/>
        <v>5</v>
      </c>
      <c r="H109" s="36">
        <f t="shared" si="4"/>
        <v>16</v>
      </c>
      <c r="I109" s="116">
        <f t="shared" si="5"/>
        <v>0</v>
      </c>
      <c r="J109" s="36" t="str">
        <f t="array" ref="J109">INDEX(Sheet1DATA!$1:$1048576,MATCH(SUMMARY!$A109,Sheet1DATA!$A:$A,0),MATCH(SUMMARY!J$1,Sheet1DATA!$1:$1,0))</f>
        <v>×</v>
      </c>
      <c r="K109" s="36" t="str">
        <f t="array" ref="K109">INDEX(Sheet1DATA!$1:$1048576,MATCH(SUMMARY!$A109,Sheet1DATA!$A:$A,0),MATCH(SUMMARY!K$1,Sheet1DATA!$1:$1,0))</f>
        <v>×</v>
      </c>
      <c r="L109" s="36" t="str">
        <f t="array" ref="L109">INDEX(Sheet1DATA!$1:$1048576,MATCH(SUMMARY!$A109,Sheet1DATA!$A:$A,0),MATCH(SUMMARY!L$1,Sheet1DATA!$1:$1,0))</f>
        <v>×</v>
      </c>
      <c r="M109" s="36" t="str">
        <f t="array" ref="M109">INDEX(Sheet1DATA!$1:$1048576,MATCH(SUMMARY!$A109,Sheet1DATA!$A:$A,0),MATCH(SUMMARY!M$1,Sheet1DATA!$1:$1,0))</f>
        <v>Ø</v>
      </c>
      <c r="N109" s="36" t="str">
        <f t="array" ref="N109">INDEX(Sheet1DATA!$1:$1048576,MATCH(SUMMARY!$A109,Sheet1DATA!$A:$A,0),MATCH(SUMMARY!N$1,Sheet1DATA!$1:$1,0))</f>
        <v>Ø</v>
      </c>
      <c r="O109" s="36" t="str">
        <f t="array" ref="O109">INDEX(Sheet1DATA!$1:$1048576,MATCH(SUMMARY!$A109,Sheet1DATA!$A:$A,0),MATCH(SUMMARY!O$1,Sheet1DATA!$1:$1,0))</f>
        <v>Ø</v>
      </c>
      <c r="P109" s="36" t="str">
        <f t="array" ref="P109">INDEX(Sheet1DATA!$1:$1048576,MATCH(SUMMARY!$A109,Sheet1DATA!$A:$A,0),MATCH(SUMMARY!P$1,Sheet1DATA!$1:$1,0))</f>
        <v>Ø</v>
      </c>
      <c r="Q109" s="36" t="str">
        <f t="array" ref="Q109">INDEX(Sheet1DATA!$1:$1048576,MATCH(SUMMARY!$A109,Sheet1DATA!$A:$A,0),MATCH(SUMMARY!Q$1,Sheet1DATA!$1:$1,0))</f>
        <v>Ø</v>
      </c>
      <c r="R109" s="36" t="str">
        <f t="array" ref="R109">INDEX(Sheet1DATA!$1:$1048576,MATCH(SUMMARY!$A109,Sheet1DATA!$A:$A,0),MATCH(SUMMARY!R$1,Sheet1DATA!$1:$1,0))</f>
        <v>Ø</v>
      </c>
      <c r="S109" s="36" t="str">
        <f t="array" ref="S109">INDEX(Sheet1DATA!$1:$1048576,MATCH(SUMMARY!$A109,Sheet1DATA!$A:$A,0),MATCH(SUMMARY!S$1,Sheet1DATA!$1:$1,0))</f>
        <v>Ø</v>
      </c>
      <c r="T109" s="36" t="str">
        <f t="array" ref="T109">INDEX(Sheet1DATA!$1:$1048576,MATCH(SUMMARY!$A109,Sheet1DATA!$A:$A,0),MATCH(SUMMARY!T$1,Sheet1DATA!$1:$1,0))</f>
        <v>Ø</v>
      </c>
      <c r="U109" s="36" t="str">
        <f t="array" ref="U109">INDEX(Sheet1DATA!$1:$1048576,MATCH(SUMMARY!$A109,Sheet1DATA!$A:$A,0),MATCH(SUMMARY!U$1,Sheet1DATA!$1:$1,0))</f>
        <v>Ø</v>
      </c>
      <c r="V109" s="36" t="str">
        <f t="array" ref="V109">INDEX(Sheet1DATA!$1:$1048576,MATCH(SUMMARY!$A109,Sheet1DATA!$A:$A,0),MATCH(SUMMARY!V$1,Sheet1DATA!$1:$1,0))</f>
        <v>Ø</v>
      </c>
      <c r="W109" s="36" t="str">
        <f t="array" ref="W109">INDEX(Sheet1DATA!$1:$1048576,MATCH(SUMMARY!$A109,Sheet1DATA!$A:$A,0),MATCH(SUMMARY!W$1,Sheet1DATA!$1:$1,0))</f>
        <v>Ø</v>
      </c>
      <c r="X109" s="36" t="str">
        <f t="array" ref="X109">INDEX(Sheet1DATA!$1:$1048576,MATCH(SUMMARY!$A109,Sheet1DATA!$A:$A,0),MATCH(SUMMARY!X$1,Sheet1DATA!$1:$1,0))</f>
        <v>×</v>
      </c>
      <c r="Y109" s="36" t="str">
        <f t="array" ref="Y109">INDEX(Sheet1DATA!$1:$1048576,MATCH(SUMMARY!$A109,Sheet1DATA!$A:$A,0),MATCH(SUMMARY!Y$1,Sheet1DATA!$1:$1,0))</f>
        <v>Ø</v>
      </c>
      <c r="Z109" s="36" t="str">
        <f t="array" ref="Z109">INDEX(Sheet1DATA!$1:$1048576,MATCH(SUMMARY!$A109,Sheet1DATA!$A:$A,0),MATCH(SUMMARY!Z$1,Sheet1DATA!$1:$1,0))</f>
        <v>×</v>
      </c>
      <c r="AA109" s="36" t="str">
        <f t="array" ref="AA109">INDEX(Sheet1DATA!$1:$1048576,MATCH(SUMMARY!$A109,Sheet1DATA!$A:$A,0),MATCH(SUMMARY!AA$1,Sheet1DATA!$1:$1,0))</f>
        <v>Ø</v>
      </c>
      <c r="AB109" s="36" t="str">
        <f t="array" ref="AB109">INDEX(Sheet1DATA!$1:$1048576,MATCH(SUMMARY!$A109,Sheet1DATA!$A:$A,0),MATCH(SUMMARY!AB$1,Sheet1DATA!$1:$1,0))</f>
        <v>Ø</v>
      </c>
      <c r="AC109" s="36" t="str">
        <f t="array" ref="AC109">INDEX(Sheet1DATA!$1:$1048576,MATCH(SUMMARY!$A109,Sheet1DATA!$A:$A,0),MATCH(SUMMARY!AC$1,Sheet1DATA!$1:$1,0))</f>
        <v>Ø</v>
      </c>
      <c r="AD109" s="36" t="str">
        <f t="array" ref="AD109">INDEX(Sheet1DATA!$1:$1048576,MATCH(SUMMARY!$A109,Sheet1DATA!$A:$A,0),MATCH(SUMMARY!AD$1,Sheet1DATA!$1:$1,0))</f>
        <v>Ø</v>
      </c>
    </row>
    <row r="110" ht="14.25" customHeight="1">
      <c r="A110" s="114" t="s">
        <v>486</v>
      </c>
      <c r="B110" s="114" t="str">
        <f t="array" ref="B110">INDEX('2020 Candidates'!F:F,MATCH(SUMMARY!A110,'2020 Candidates'!G:G,0))</f>
        <v>Fine Gael</v>
      </c>
      <c r="C110" s="114" t="str">
        <f t="array" ref="C110">INDEX('2020 Candidates'!A:A,MATCH(SUMMARY!A110,'2020 Candidates'!G:G,0))</f>
        <v>Dublin Fingal (5 seats)</v>
      </c>
      <c r="D110" s="115">
        <f>VLOOKUP(B110,PartyScore!A:D,4,0)</f>
        <v>0.01425972402</v>
      </c>
      <c r="E110" s="16" t="b">
        <f t="shared" si="1"/>
        <v>1</v>
      </c>
      <c r="F110" s="36">
        <f t="shared" si="2"/>
        <v>0</v>
      </c>
      <c r="G110" s="36">
        <f t="shared" si="3"/>
        <v>18</v>
      </c>
      <c r="H110" s="36">
        <f t="shared" si="4"/>
        <v>2</v>
      </c>
      <c r="I110" s="116">
        <f t="shared" si="5"/>
        <v>0</v>
      </c>
      <c r="J110" s="36" t="str">
        <f t="array" ref="J110">INDEX(Sheet1DATA!$1:$1048576,MATCH(SUMMARY!$A110,Sheet1DATA!$A:$A,0),MATCH(SUMMARY!J$1,Sheet1DATA!$1:$1,0))</f>
        <v>×</v>
      </c>
      <c r="K110" s="36" t="str">
        <f t="array" ref="K110">INDEX(Sheet1DATA!$1:$1048576,MATCH(SUMMARY!$A110,Sheet1DATA!$A:$A,0),MATCH(SUMMARY!K$1,Sheet1DATA!$1:$1,0))</f>
        <v>×</v>
      </c>
      <c r="L110" s="36" t="str">
        <f t="array" ref="L110">INDEX(Sheet1DATA!$1:$1048576,MATCH(SUMMARY!$A110,Sheet1DATA!$A:$A,0),MATCH(SUMMARY!L$1,Sheet1DATA!$1:$1,0))</f>
        <v>×</v>
      </c>
      <c r="M110" s="36" t="str">
        <f t="array" ref="M110">INDEX(Sheet1DATA!$1:$1048576,MATCH(SUMMARY!$A110,Sheet1DATA!$A:$A,0),MATCH(SUMMARY!M$1,Sheet1DATA!$1:$1,0))</f>
        <v>×</v>
      </c>
      <c r="N110" s="36" t="str">
        <f t="array" ref="N110">INDEX(Sheet1DATA!$1:$1048576,MATCH(SUMMARY!$A110,Sheet1DATA!$A:$A,0),MATCH(SUMMARY!N$1,Sheet1DATA!$1:$1,0))</f>
        <v>×</v>
      </c>
      <c r="O110" s="36" t="str">
        <f t="array" ref="O110">INDEX(Sheet1DATA!$1:$1048576,MATCH(SUMMARY!$A110,Sheet1DATA!$A:$A,0),MATCH(SUMMARY!O$1,Sheet1DATA!$1:$1,0))</f>
        <v>×</v>
      </c>
      <c r="P110" s="36" t="str">
        <f t="array" ref="P110">INDEX(Sheet1DATA!$1:$1048576,MATCH(SUMMARY!$A110,Sheet1DATA!$A:$A,0),MATCH(SUMMARY!P$1,Sheet1DATA!$1:$1,0))</f>
        <v>×</v>
      </c>
      <c r="Q110" s="36" t="str">
        <f t="array" ref="Q110">INDEX(Sheet1DATA!$1:$1048576,MATCH(SUMMARY!$A110,Sheet1DATA!$A:$A,0),MATCH(SUMMARY!Q$1,Sheet1DATA!$1:$1,0))</f>
        <v>×</v>
      </c>
      <c r="R110" s="36" t="str">
        <f t="array" ref="R110">INDEX(Sheet1DATA!$1:$1048576,MATCH(SUMMARY!$A110,Sheet1DATA!$A:$A,0),MATCH(SUMMARY!R$1,Sheet1DATA!$1:$1,0))</f>
        <v>Ø</v>
      </c>
      <c r="S110" s="36" t="str">
        <f t="array" ref="S110">INDEX(Sheet1DATA!$1:$1048576,MATCH(SUMMARY!$A110,Sheet1DATA!$A:$A,0),MATCH(SUMMARY!S$1,Sheet1DATA!$1:$1,0))</f>
        <v>×</v>
      </c>
      <c r="T110" s="36" t="str">
        <f t="array" ref="T110">INDEX(Sheet1DATA!$1:$1048576,MATCH(SUMMARY!$A110,Sheet1DATA!$A:$A,0),MATCH(SUMMARY!T$1,Sheet1DATA!$1:$1,0))</f>
        <v>×</v>
      </c>
      <c r="U110" s="36" t="str">
        <f t="array" ref="U110">INDEX(Sheet1DATA!$1:$1048576,MATCH(SUMMARY!$A110,Sheet1DATA!$A:$A,0),MATCH(SUMMARY!U$1,Sheet1DATA!$1:$1,0))</f>
        <v>×</v>
      </c>
      <c r="V110" s="36" t="str">
        <f t="array" ref="V110">INDEX(Sheet1DATA!$1:$1048576,MATCH(SUMMARY!$A110,Sheet1DATA!$A:$A,0),MATCH(SUMMARY!V$1,Sheet1DATA!$1:$1,0))</f>
        <v>×</v>
      </c>
      <c r="W110" s="36" t="str">
        <f t="array" ref="W110">INDEX(Sheet1DATA!$1:$1048576,MATCH(SUMMARY!$A110,Sheet1DATA!$A:$A,0),MATCH(SUMMARY!W$1,Sheet1DATA!$1:$1,0))</f>
        <v>×</v>
      </c>
      <c r="X110" s="36" t="str">
        <f t="array" ref="X110">INDEX(Sheet1DATA!$1:$1048576,MATCH(SUMMARY!$A110,Sheet1DATA!$A:$A,0),MATCH(SUMMARY!X$1,Sheet1DATA!$1:$1,0))</f>
        <v>×</v>
      </c>
      <c r="Y110" s="36" t="str">
        <f t="array" ref="Y110">INDEX(Sheet1DATA!$1:$1048576,MATCH(SUMMARY!$A110,Sheet1DATA!$A:$A,0),MATCH(SUMMARY!Y$1,Sheet1DATA!$1:$1,0))</f>
        <v>×</v>
      </c>
      <c r="Z110" s="36" t="str">
        <f t="array" ref="Z110">INDEX(Sheet1DATA!$1:$1048576,MATCH(SUMMARY!$A110,Sheet1DATA!$A:$A,0),MATCH(SUMMARY!Z$1,Sheet1DATA!$1:$1,0))</f>
        <v>×</v>
      </c>
      <c r="AA110" s="36" t="str">
        <f t="array" ref="AA110">INDEX(Sheet1DATA!$1:$1048576,MATCH(SUMMARY!$A110,Sheet1DATA!$A:$A,0),MATCH(SUMMARY!AA$1,Sheet1DATA!$1:$1,0))</f>
        <v>Ø</v>
      </c>
      <c r="AB110" s="36" t="str">
        <f t="array" ref="AB110">INDEX(Sheet1DATA!$1:$1048576,MATCH(SUMMARY!$A110,Sheet1DATA!$A:$A,0),MATCH(SUMMARY!AB$1,Sheet1DATA!$1:$1,0))</f>
        <v>×</v>
      </c>
      <c r="AC110" s="36" t="str">
        <f t="array" ref="AC110">INDEX(Sheet1DATA!$1:$1048576,MATCH(SUMMARY!$A110,Sheet1DATA!$A:$A,0),MATCH(SUMMARY!AC$1,Sheet1DATA!$1:$1,0))</f>
        <v>×</v>
      </c>
      <c r="AD110" s="36" t="str">
        <f t="array" ref="AD110">INDEX(Sheet1DATA!$1:$1048576,MATCH(SUMMARY!$A110,Sheet1DATA!$A:$A,0),MATCH(SUMMARY!AD$1,Sheet1DATA!$1:$1,0))</f>
        <v>-</v>
      </c>
    </row>
    <row r="111" ht="14.25" hidden="1" customHeight="1">
      <c r="A111" s="114" t="s">
        <v>481</v>
      </c>
      <c r="B111" s="114" t="str">
        <f t="array" ref="B111">INDEX('2020 Candidates'!F:F,MATCH(SUMMARY!A111,'2020 Candidates'!G:G,0))</f>
        <v>Sinn Fein</v>
      </c>
      <c r="C111" s="114" t="str">
        <f t="array" ref="C111">INDEX('2020 Candidates'!A:A,MATCH(SUMMARY!A111,'2020 Candidates'!G:G,0))</f>
        <v>Galway West (5 seats)</v>
      </c>
      <c r="D111" s="115">
        <f>VLOOKUP(B111,PartyScore!A:D,4,0)</f>
        <v>0.3109221466</v>
      </c>
      <c r="E111" s="16" t="b">
        <f t="shared" si="1"/>
        <v>0</v>
      </c>
      <c r="F111" s="36">
        <f t="shared" si="2"/>
        <v>0</v>
      </c>
      <c r="G111" s="36">
        <f t="shared" si="3"/>
        <v>0</v>
      </c>
      <c r="H111" s="36">
        <f t="shared" si="4"/>
        <v>0</v>
      </c>
      <c r="I111" s="116" t="str">
        <f t="shared" si="5"/>
        <v>-</v>
      </c>
      <c r="J111" s="36" t="str">
        <f t="array" ref="J111">INDEX(Sheet1DATA!$1:$1048576,MATCH(SUMMARY!$A111,Sheet1DATA!$A:$A,0),MATCH(SUMMARY!J$1,Sheet1DATA!$1:$1,0))</f>
        <v>-</v>
      </c>
      <c r="K111" s="36" t="str">
        <f t="array" ref="K111">INDEX(Sheet1DATA!$1:$1048576,MATCH(SUMMARY!$A111,Sheet1DATA!$A:$A,0),MATCH(SUMMARY!K$1,Sheet1DATA!$1:$1,0))</f>
        <v>-</v>
      </c>
      <c r="L111" s="36" t="str">
        <f t="array" ref="L111">INDEX(Sheet1DATA!$1:$1048576,MATCH(SUMMARY!$A111,Sheet1DATA!$A:$A,0),MATCH(SUMMARY!L$1,Sheet1DATA!$1:$1,0))</f>
        <v>-</v>
      </c>
      <c r="M111" s="36" t="str">
        <f t="array" ref="M111">INDEX(Sheet1DATA!$1:$1048576,MATCH(SUMMARY!$A111,Sheet1DATA!$A:$A,0),MATCH(SUMMARY!M$1,Sheet1DATA!$1:$1,0))</f>
        <v>-</v>
      </c>
      <c r="N111" s="36" t="str">
        <f t="array" ref="N111">INDEX(Sheet1DATA!$1:$1048576,MATCH(SUMMARY!$A111,Sheet1DATA!$A:$A,0),MATCH(SUMMARY!N$1,Sheet1DATA!$1:$1,0))</f>
        <v>-</v>
      </c>
      <c r="O111" s="36" t="str">
        <f t="array" ref="O111">INDEX(Sheet1DATA!$1:$1048576,MATCH(SUMMARY!$A111,Sheet1DATA!$A:$A,0),MATCH(SUMMARY!O$1,Sheet1DATA!$1:$1,0))</f>
        <v>-</v>
      </c>
      <c r="P111" s="36" t="str">
        <f t="array" ref="P111">INDEX(Sheet1DATA!$1:$1048576,MATCH(SUMMARY!$A111,Sheet1DATA!$A:$A,0),MATCH(SUMMARY!P$1,Sheet1DATA!$1:$1,0))</f>
        <v>-</v>
      </c>
      <c r="Q111" s="36" t="str">
        <f t="array" ref="Q111">INDEX(Sheet1DATA!$1:$1048576,MATCH(SUMMARY!$A111,Sheet1DATA!$A:$A,0),MATCH(SUMMARY!Q$1,Sheet1DATA!$1:$1,0))</f>
        <v>-</v>
      </c>
      <c r="R111" s="36" t="str">
        <f t="array" ref="R111">INDEX(Sheet1DATA!$1:$1048576,MATCH(SUMMARY!$A111,Sheet1DATA!$A:$A,0),MATCH(SUMMARY!R$1,Sheet1DATA!$1:$1,0))</f>
        <v>-</v>
      </c>
      <c r="S111" s="36" t="str">
        <f t="array" ref="S111">INDEX(Sheet1DATA!$1:$1048576,MATCH(SUMMARY!$A111,Sheet1DATA!$A:$A,0),MATCH(SUMMARY!S$1,Sheet1DATA!$1:$1,0))</f>
        <v>-</v>
      </c>
      <c r="T111" s="36" t="str">
        <f t="array" ref="T111">INDEX(Sheet1DATA!$1:$1048576,MATCH(SUMMARY!$A111,Sheet1DATA!$A:$A,0),MATCH(SUMMARY!T$1,Sheet1DATA!$1:$1,0))</f>
        <v>-</v>
      </c>
      <c r="U111" s="36" t="str">
        <f t="array" ref="U111">INDEX(Sheet1DATA!$1:$1048576,MATCH(SUMMARY!$A111,Sheet1DATA!$A:$A,0),MATCH(SUMMARY!U$1,Sheet1DATA!$1:$1,0))</f>
        <v>-</v>
      </c>
      <c r="V111" s="36" t="str">
        <f t="array" ref="V111">INDEX(Sheet1DATA!$1:$1048576,MATCH(SUMMARY!$A111,Sheet1DATA!$A:$A,0),MATCH(SUMMARY!V$1,Sheet1DATA!$1:$1,0))</f>
        <v>-</v>
      </c>
      <c r="W111" s="36" t="str">
        <f t="array" ref="W111">INDEX(Sheet1DATA!$1:$1048576,MATCH(SUMMARY!$A111,Sheet1DATA!$A:$A,0),MATCH(SUMMARY!W$1,Sheet1DATA!$1:$1,0))</f>
        <v>-</v>
      </c>
      <c r="X111" s="36" t="str">
        <f t="array" ref="X111">INDEX(Sheet1DATA!$1:$1048576,MATCH(SUMMARY!$A111,Sheet1DATA!$A:$A,0),MATCH(SUMMARY!X$1,Sheet1DATA!$1:$1,0))</f>
        <v>-</v>
      </c>
      <c r="Y111" s="36" t="str">
        <f t="array" ref="Y111">INDEX(Sheet1DATA!$1:$1048576,MATCH(SUMMARY!$A111,Sheet1DATA!$A:$A,0),MATCH(SUMMARY!Y$1,Sheet1DATA!$1:$1,0))</f>
        <v>-</v>
      </c>
      <c r="Z111" s="36" t="str">
        <f t="array" ref="Z111">INDEX(Sheet1DATA!$1:$1048576,MATCH(SUMMARY!$A111,Sheet1DATA!$A:$A,0),MATCH(SUMMARY!Z$1,Sheet1DATA!$1:$1,0))</f>
        <v>-</v>
      </c>
      <c r="AA111" s="36" t="str">
        <f t="array" ref="AA111">INDEX(Sheet1DATA!$1:$1048576,MATCH(SUMMARY!$A111,Sheet1DATA!$A:$A,0),MATCH(SUMMARY!AA$1,Sheet1DATA!$1:$1,0))</f>
        <v>-</v>
      </c>
      <c r="AB111" s="36" t="str">
        <f t="array" ref="AB111">INDEX(Sheet1DATA!$1:$1048576,MATCH(SUMMARY!$A111,Sheet1DATA!$A:$A,0),MATCH(SUMMARY!AB$1,Sheet1DATA!$1:$1,0))</f>
        <v>-</v>
      </c>
      <c r="AC111" s="36" t="str">
        <f t="array" ref="AC111">INDEX(Sheet1DATA!$1:$1048576,MATCH(SUMMARY!$A111,Sheet1DATA!$A:$A,0),MATCH(SUMMARY!AC$1,Sheet1DATA!$1:$1,0))</f>
        <v>-</v>
      </c>
      <c r="AD111" s="36" t="str">
        <f t="array" ref="AD111">INDEX(Sheet1DATA!$1:$1048576,MATCH(SUMMARY!$A111,Sheet1DATA!$A:$A,0),MATCH(SUMMARY!AD$1,Sheet1DATA!$1:$1,0))</f>
        <v>-</v>
      </c>
    </row>
    <row r="112" ht="14.25" hidden="1" customHeight="1">
      <c r="A112" s="114" t="s">
        <v>484</v>
      </c>
      <c r="B112" s="114" t="str">
        <f t="array" ref="B112">INDEX('2020 Candidates'!F:F,MATCH(SUMMARY!A112,'2020 Candidates'!G:G,0))</f>
        <v>Fianna Fail</v>
      </c>
      <c r="C112" s="114" t="str">
        <f t="array" ref="C112">INDEX('2020 Candidates'!A:A,MATCH(SUMMARY!A112,'2020 Candidates'!G:G,0))</f>
        <v>Tipperary</v>
      </c>
      <c r="D112" s="115">
        <f>VLOOKUP(B112,PartyScore!A:D,4,0)</f>
        <v>0.3502904352</v>
      </c>
      <c r="E112" s="16" t="b">
        <f t="shared" si="1"/>
        <v>0</v>
      </c>
      <c r="F112" s="36">
        <f t="shared" si="2"/>
        <v>0</v>
      </c>
      <c r="G112" s="36">
        <f t="shared" si="3"/>
        <v>0</v>
      </c>
      <c r="H112" s="36">
        <f t="shared" si="4"/>
        <v>0</v>
      </c>
      <c r="I112" s="116" t="str">
        <f t="shared" si="5"/>
        <v>-</v>
      </c>
      <c r="J112" s="36" t="str">
        <f t="array" ref="J112">INDEX(Sheet1DATA!$1:$1048576,MATCH(SUMMARY!$A112,Sheet1DATA!$A:$A,0),MATCH(SUMMARY!J$1,Sheet1DATA!$1:$1,0))</f>
        <v>-</v>
      </c>
      <c r="K112" s="36" t="str">
        <f t="array" ref="K112">INDEX(Sheet1DATA!$1:$1048576,MATCH(SUMMARY!$A112,Sheet1DATA!$A:$A,0),MATCH(SUMMARY!K$1,Sheet1DATA!$1:$1,0))</f>
        <v>-</v>
      </c>
      <c r="L112" s="36" t="str">
        <f t="array" ref="L112">INDEX(Sheet1DATA!$1:$1048576,MATCH(SUMMARY!$A112,Sheet1DATA!$A:$A,0),MATCH(SUMMARY!L$1,Sheet1DATA!$1:$1,0))</f>
        <v>-</v>
      </c>
      <c r="M112" s="36" t="str">
        <f t="array" ref="M112">INDEX(Sheet1DATA!$1:$1048576,MATCH(SUMMARY!$A112,Sheet1DATA!$A:$A,0),MATCH(SUMMARY!M$1,Sheet1DATA!$1:$1,0))</f>
        <v>-</v>
      </c>
      <c r="N112" s="36" t="str">
        <f t="array" ref="N112">INDEX(Sheet1DATA!$1:$1048576,MATCH(SUMMARY!$A112,Sheet1DATA!$A:$A,0),MATCH(SUMMARY!N$1,Sheet1DATA!$1:$1,0))</f>
        <v>-</v>
      </c>
      <c r="O112" s="36" t="str">
        <f t="array" ref="O112">INDEX(Sheet1DATA!$1:$1048576,MATCH(SUMMARY!$A112,Sheet1DATA!$A:$A,0),MATCH(SUMMARY!O$1,Sheet1DATA!$1:$1,0))</f>
        <v>-</v>
      </c>
      <c r="P112" s="36" t="str">
        <f t="array" ref="P112">INDEX(Sheet1DATA!$1:$1048576,MATCH(SUMMARY!$A112,Sheet1DATA!$A:$A,0),MATCH(SUMMARY!P$1,Sheet1DATA!$1:$1,0))</f>
        <v>-</v>
      </c>
      <c r="Q112" s="36" t="str">
        <f t="array" ref="Q112">INDEX(Sheet1DATA!$1:$1048576,MATCH(SUMMARY!$A112,Sheet1DATA!$A:$A,0),MATCH(SUMMARY!Q$1,Sheet1DATA!$1:$1,0))</f>
        <v>-</v>
      </c>
      <c r="R112" s="36" t="str">
        <f t="array" ref="R112">INDEX(Sheet1DATA!$1:$1048576,MATCH(SUMMARY!$A112,Sheet1DATA!$A:$A,0),MATCH(SUMMARY!R$1,Sheet1DATA!$1:$1,0))</f>
        <v>-</v>
      </c>
      <c r="S112" s="36" t="str">
        <f t="array" ref="S112">INDEX(Sheet1DATA!$1:$1048576,MATCH(SUMMARY!$A112,Sheet1DATA!$A:$A,0),MATCH(SUMMARY!S$1,Sheet1DATA!$1:$1,0))</f>
        <v>-</v>
      </c>
      <c r="T112" s="36" t="str">
        <f t="array" ref="T112">INDEX(Sheet1DATA!$1:$1048576,MATCH(SUMMARY!$A112,Sheet1DATA!$A:$A,0),MATCH(SUMMARY!T$1,Sheet1DATA!$1:$1,0))</f>
        <v>-</v>
      </c>
      <c r="U112" s="36" t="str">
        <f t="array" ref="U112">INDEX(Sheet1DATA!$1:$1048576,MATCH(SUMMARY!$A112,Sheet1DATA!$A:$A,0),MATCH(SUMMARY!U$1,Sheet1DATA!$1:$1,0))</f>
        <v>-</v>
      </c>
      <c r="V112" s="36" t="str">
        <f t="array" ref="V112">INDEX(Sheet1DATA!$1:$1048576,MATCH(SUMMARY!$A112,Sheet1DATA!$A:$A,0),MATCH(SUMMARY!V$1,Sheet1DATA!$1:$1,0))</f>
        <v>-</v>
      </c>
      <c r="W112" s="36" t="str">
        <f t="array" ref="W112">INDEX(Sheet1DATA!$1:$1048576,MATCH(SUMMARY!$A112,Sheet1DATA!$A:$A,0),MATCH(SUMMARY!W$1,Sheet1DATA!$1:$1,0))</f>
        <v>-</v>
      </c>
      <c r="X112" s="36" t="str">
        <f t="array" ref="X112">INDEX(Sheet1DATA!$1:$1048576,MATCH(SUMMARY!$A112,Sheet1DATA!$A:$A,0),MATCH(SUMMARY!X$1,Sheet1DATA!$1:$1,0))</f>
        <v>-</v>
      </c>
      <c r="Y112" s="36" t="str">
        <f t="array" ref="Y112">INDEX(Sheet1DATA!$1:$1048576,MATCH(SUMMARY!$A112,Sheet1DATA!$A:$A,0),MATCH(SUMMARY!Y$1,Sheet1DATA!$1:$1,0))</f>
        <v>-</v>
      </c>
      <c r="Z112" s="36" t="str">
        <f t="array" ref="Z112">INDEX(Sheet1DATA!$1:$1048576,MATCH(SUMMARY!$A112,Sheet1DATA!$A:$A,0),MATCH(SUMMARY!Z$1,Sheet1DATA!$1:$1,0))</f>
        <v>-</v>
      </c>
      <c r="AA112" s="36" t="str">
        <f t="array" ref="AA112">INDEX(Sheet1DATA!$1:$1048576,MATCH(SUMMARY!$A112,Sheet1DATA!$A:$A,0),MATCH(SUMMARY!AA$1,Sheet1DATA!$1:$1,0))</f>
        <v>-</v>
      </c>
      <c r="AB112" s="36" t="str">
        <f t="array" ref="AB112">INDEX(Sheet1DATA!$1:$1048576,MATCH(SUMMARY!$A112,Sheet1DATA!$A:$A,0),MATCH(SUMMARY!AB$1,Sheet1DATA!$1:$1,0))</f>
        <v>-</v>
      </c>
      <c r="AC112" s="36" t="str">
        <f t="array" ref="AC112">INDEX(Sheet1DATA!$1:$1048576,MATCH(SUMMARY!$A112,Sheet1DATA!$A:$A,0),MATCH(SUMMARY!AC$1,Sheet1DATA!$1:$1,0))</f>
        <v>-</v>
      </c>
      <c r="AD112" s="36" t="str">
        <f t="array" ref="AD112">INDEX(Sheet1DATA!$1:$1048576,MATCH(SUMMARY!$A112,Sheet1DATA!$A:$A,0),MATCH(SUMMARY!AD$1,Sheet1DATA!$1:$1,0))</f>
        <v>-</v>
      </c>
    </row>
    <row r="113" ht="14.25" hidden="1" customHeight="1">
      <c r="A113" s="114" t="s">
        <v>496</v>
      </c>
      <c r="B113" s="114" t="str">
        <f t="array" ref="B113">INDEX('2020 Candidates'!F:F,MATCH(SUMMARY!A113,'2020 Candidates'!G:G,0))</f>
        <v>Renua</v>
      </c>
      <c r="C113" s="114" t="str">
        <f t="array" ref="C113">INDEX('2020 Candidates'!A:A,MATCH(SUMMARY!A113,'2020 Candidates'!G:G,0))</f>
        <v>Mayo (4 seats)</v>
      </c>
      <c r="D113" s="115">
        <f>VLOOKUP(B113,PartyScore!A:D,4,0)</f>
        <v>0</v>
      </c>
      <c r="E113" s="16" t="b">
        <f t="shared" si="1"/>
        <v>0</v>
      </c>
      <c r="F113" s="36">
        <f t="shared" si="2"/>
        <v>0</v>
      </c>
      <c r="G113" s="36">
        <f t="shared" si="3"/>
        <v>0</v>
      </c>
      <c r="H113" s="36">
        <f t="shared" si="4"/>
        <v>0</v>
      </c>
      <c r="I113" s="116" t="str">
        <f t="shared" si="5"/>
        <v>-</v>
      </c>
      <c r="J113" s="36" t="str">
        <f t="array" ref="J113">INDEX(Sheet1DATA!$1:$1048576,MATCH(SUMMARY!$A113,Sheet1DATA!$A:$A,0),MATCH(SUMMARY!J$1,Sheet1DATA!$1:$1,0))</f>
        <v>-</v>
      </c>
      <c r="K113" s="36" t="str">
        <f t="array" ref="K113">INDEX(Sheet1DATA!$1:$1048576,MATCH(SUMMARY!$A113,Sheet1DATA!$A:$A,0),MATCH(SUMMARY!K$1,Sheet1DATA!$1:$1,0))</f>
        <v>-</v>
      </c>
      <c r="L113" s="36" t="str">
        <f t="array" ref="L113">INDEX(Sheet1DATA!$1:$1048576,MATCH(SUMMARY!$A113,Sheet1DATA!$A:$A,0),MATCH(SUMMARY!L$1,Sheet1DATA!$1:$1,0))</f>
        <v>-</v>
      </c>
      <c r="M113" s="36" t="str">
        <f t="array" ref="M113">INDEX(Sheet1DATA!$1:$1048576,MATCH(SUMMARY!$A113,Sheet1DATA!$A:$A,0),MATCH(SUMMARY!M$1,Sheet1DATA!$1:$1,0))</f>
        <v>-</v>
      </c>
      <c r="N113" s="36" t="str">
        <f t="array" ref="N113">INDEX(Sheet1DATA!$1:$1048576,MATCH(SUMMARY!$A113,Sheet1DATA!$A:$A,0),MATCH(SUMMARY!N$1,Sheet1DATA!$1:$1,0))</f>
        <v>-</v>
      </c>
      <c r="O113" s="36" t="str">
        <f t="array" ref="O113">INDEX(Sheet1DATA!$1:$1048576,MATCH(SUMMARY!$A113,Sheet1DATA!$A:$A,0),MATCH(SUMMARY!O$1,Sheet1DATA!$1:$1,0))</f>
        <v>-</v>
      </c>
      <c r="P113" s="36" t="str">
        <f t="array" ref="P113">INDEX(Sheet1DATA!$1:$1048576,MATCH(SUMMARY!$A113,Sheet1DATA!$A:$A,0),MATCH(SUMMARY!P$1,Sheet1DATA!$1:$1,0))</f>
        <v>-</v>
      </c>
      <c r="Q113" s="36" t="str">
        <f t="array" ref="Q113">INDEX(Sheet1DATA!$1:$1048576,MATCH(SUMMARY!$A113,Sheet1DATA!$A:$A,0),MATCH(SUMMARY!Q$1,Sheet1DATA!$1:$1,0))</f>
        <v>-</v>
      </c>
      <c r="R113" s="36" t="str">
        <f t="array" ref="R113">INDEX(Sheet1DATA!$1:$1048576,MATCH(SUMMARY!$A113,Sheet1DATA!$A:$A,0),MATCH(SUMMARY!R$1,Sheet1DATA!$1:$1,0))</f>
        <v>-</v>
      </c>
      <c r="S113" s="36" t="str">
        <f t="array" ref="S113">INDEX(Sheet1DATA!$1:$1048576,MATCH(SUMMARY!$A113,Sheet1DATA!$A:$A,0),MATCH(SUMMARY!S$1,Sheet1DATA!$1:$1,0))</f>
        <v>-</v>
      </c>
      <c r="T113" s="36" t="str">
        <f t="array" ref="T113">INDEX(Sheet1DATA!$1:$1048576,MATCH(SUMMARY!$A113,Sheet1DATA!$A:$A,0),MATCH(SUMMARY!T$1,Sheet1DATA!$1:$1,0))</f>
        <v>-</v>
      </c>
      <c r="U113" s="36" t="str">
        <f t="array" ref="U113">INDEX(Sheet1DATA!$1:$1048576,MATCH(SUMMARY!$A113,Sheet1DATA!$A:$A,0),MATCH(SUMMARY!U$1,Sheet1DATA!$1:$1,0))</f>
        <v>-</v>
      </c>
      <c r="V113" s="36" t="str">
        <f t="array" ref="V113">INDEX(Sheet1DATA!$1:$1048576,MATCH(SUMMARY!$A113,Sheet1DATA!$A:$A,0),MATCH(SUMMARY!V$1,Sheet1DATA!$1:$1,0))</f>
        <v>-</v>
      </c>
      <c r="W113" s="36" t="str">
        <f t="array" ref="W113">INDEX(Sheet1DATA!$1:$1048576,MATCH(SUMMARY!$A113,Sheet1DATA!$A:$A,0),MATCH(SUMMARY!W$1,Sheet1DATA!$1:$1,0))</f>
        <v>-</v>
      </c>
      <c r="X113" s="36" t="str">
        <f t="array" ref="X113">INDEX(Sheet1DATA!$1:$1048576,MATCH(SUMMARY!$A113,Sheet1DATA!$A:$A,0),MATCH(SUMMARY!X$1,Sheet1DATA!$1:$1,0))</f>
        <v>-</v>
      </c>
      <c r="Y113" s="36" t="str">
        <f t="array" ref="Y113">INDEX(Sheet1DATA!$1:$1048576,MATCH(SUMMARY!$A113,Sheet1DATA!$A:$A,0),MATCH(SUMMARY!Y$1,Sheet1DATA!$1:$1,0))</f>
        <v>-</v>
      </c>
      <c r="Z113" s="36" t="str">
        <f t="array" ref="Z113">INDEX(Sheet1DATA!$1:$1048576,MATCH(SUMMARY!$A113,Sheet1DATA!$A:$A,0),MATCH(SUMMARY!Z$1,Sheet1DATA!$1:$1,0))</f>
        <v>-</v>
      </c>
      <c r="AA113" s="36" t="str">
        <f t="array" ref="AA113">INDEX(Sheet1DATA!$1:$1048576,MATCH(SUMMARY!$A113,Sheet1DATA!$A:$A,0),MATCH(SUMMARY!AA$1,Sheet1DATA!$1:$1,0))</f>
        <v>-</v>
      </c>
      <c r="AB113" s="36" t="str">
        <f t="array" ref="AB113">INDEX(Sheet1DATA!$1:$1048576,MATCH(SUMMARY!$A113,Sheet1DATA!$A:$A,0),MATCH(SUMMARY!AB$1,Sheet1DATA!$1:$1,0))</f>
        <v>-</v>
      </c>
      <c r="AC113" s="36" t="str">
        <f t="array" ref="AC113">INDEX(Sheet1DATA!$1:$1048576,MATCH(SUMMARY!$A113,Sheet1DATA!$A:$A,0),MATCH(SUMMARY!AC$1,Sheet1DATA!$1:$1,0))</f>
        <v>-</v>
      </c>
      <c r="AD113" s="36" t="str">
        <f t="array" ref="AD113">INDEX(Sheet1DATA!$1:$1048576,MATCH(SUMMARY!$A113,Sheet1DATA!$A:$A,0),MATCH(SUMMARY!AD$1,Sheet1DATA!$1:$1,0))</f>
        <v>-</v>
      </c>
    </row>
    <row r="114" ht="14.25" customHeight="1">
      <c r="A114" s="114" t="s">
        <v>1153</v>
      </c>
      <c r="B114" s="114" t="str">
        <f t="array" ref="B114">INDEX('2020 Candidates'!F:F,MATCH(SUMMARY!A114,'2020 Candidates'!G:G,0))</f>
        <v>Fine Gael</v>
      </c>
      <c r="C114" s="114" t="str">
        <f t="array" ref="C114">INDEX('2020 Candidates'!A:A,MATCH(SUMMARY!A114,'2020 Candidates'!G:G,0))</f>
        <v>Sligo-Leitrim (4 seats)</v>
      </c>
      <c r="D114" s="115">
        <f>VLOOKUP(B114,PartyScore!A:D,4,0)</f>
        <v>0.01425972402</v>
      </c>
      <c r="E114" s="16" t="b">
        <f t="shared" si="1"/>
        <v>1</v>
      </c>
      <c r="F114" s="36">
        <f t="shared" si="2"/>
        <v>0</v>
      </c>
      <c r="G114" s="36">
        <f t="shared" si="3"/>
        <v>12</v>
      </c>
      <c r="H114" s="36">
        <f t="shared" si="4"/>
        <v>1</v>
      </c>
      <c r="I114" s="116">
        <f t="shared" si="5"/>
        <v>0</v>
      </c>
      <c r="J114" s="36" t="str">
        <f t="array" ref="J114">INDEX(Sheet1DATA!$1:$1048576,MATCH(SUMMARY!$A114,Sheet1DATA!$A:$A,0),MATCH(SUMMARY!J$1,Sheet1DATA!$1:$1,0))</f>
        <v>-</v>
      </c>
      <c r="K114" s="36" t="str">
        <f t="array" ref="K114">INDEX(Sheet1DATA!$1:$1048576,MATCH(SUMMARY!$A114,Sheet1DATA!$A:$A,0),MATCH(SUMMARY!K$1,Sheet1DATA!$1:$1,0))</f>
        <v>-</v>
      </c>
      <c r="L114" s="36" t="str">
        <f t="array" ref="L114">INDEX(Sheet1DATA!$1:$1048576,MATCH(SUMMARY!$A114,Sheet1DATA!$A:$A,0),MATCH(SUMMARY!L$1,Sheet1DATA!$1:$1,0))</f>
        <v>-</v>
      </c>
      <c r="M114" s="36" t="str">
        <f t="array" ref="M114">INDEX(Sheet1DATA!$1:$1048576,MATCH(SUMMARY!$A114,Sheet1DATA!$A:$A,0),MATCH(SUMMARY!M$1,Sheet1DATA!$1:$1,0))</f>
        <v>-</v>
      </c>
      <c r="N114" s="36" t="str">
        <f t="array" ref="N114">INDEX(Sheet1DATA!$1:$1048576,MATCH(SUMMARY!$A114,Sheet1DATA!$A:$A,0),MATCH(SUMMARY!N$1,Sheet1DATA!$1:$1,0))</f>
        <v>-</v>
      </c>
      <c r="O114" s="36" t="str">
        <f t="array" ref="O114">INDEX(Sheet1DATA!$1:$1048576,MATCH(SUMMARY!$A114,Sheet1DATA!$A:$A,0),MATCH(SUMMARY!O$1,Sheet1DATA!$1:$1,0))</f>
        <v>-</v>
      </c>
      <c r="P114" s="36" t="str">
        <f t="array" ref="P114">INDEX(Sheet1DATA!$1:$1048576,MATCH(SUMMARY!$A114,Sheet1DATA!$A:$A,0),MATCH(SUMMARY!P$1,Sheet1DATA!$1:$1,0))</f>
        <v>-</v>
      </c>
      <c r="Q114" s="36" t="str">
        <f t="array" ref="Q114">INDEX(Sheet1DATA!$1:$1048576,MATCH(SUMMARY!$A114,Sheet1DATA!$A:$A,0),MATCH(SUMMARY!Q$1,Sheet1DATA!$1:$1,0))</f>
        <v>×</v>
      </c>
      <c r="R114" s="36" t="str">
        <f t="array" ref="R114">INDEX(Sheet1DATA!$1:$1048576,MATCH(SUMMARY!$A114,Sheet1DATA!$A:$A,0),MATCH(SUMMARY!R$1,Sheet1DATA!$1:$1,0))</f>
        <v>×</v>
      </c>
      <c r="S114" s="36" t="str">
        <f t="array" ref="S114">INDEX(Sheet1DATA!$1:$1048576,MATCH(SUMMARY!$A114,Sheet1DATA!$A:$A,0),MATCH(SUMMARY!S$1,Sheet1DATA!$1:$1,0))</f>
        <v>×</v>
      </c>
      <c r="T114" s="36" t="str">
        <f t="array" ref="T114">INDEX(Sheet1DATA!$1:$1048576,MATCH(SUMMARY!$A114,Sheet1DATA!$A:$A,0),MATCH(SUMMARY!T$1,Sheet1DATA!$1:$1,0))</f>
        <v>×</v>
      </c>
      <c r="U114" s="36" t="str">
        <f t="array" ref="U114">INDEX(Sheet1DATA!$1:$1048576,MATCH(SUMMARY!$A114,Sheet1DATA!$A:$A,0),MATCH(SUMMARY!U$1,Sheet1DATA!$1:$1,0))</f>
        <v>×</v>
      </c>
      <c r="V114" s="36" t="str">
        <f t="array" ref="V114">INDEX(Sheet1DATA!$1:$1048576,MATCH(SUMMARY!$A114,Sheet1DATA!$A:$A,0),MATCH(SUMMARY!V$1,Sheet1DATA!$1:$1,0))</f>
        <v>×</v>
      </c>
      <c r="W114" s="36" t="str">
        <f t="array" ref="W114">INDEX(Sheet1DATA!$1:$1048576,MATCH(SUMMARY!$A114,Sheet1DATA!$A:$A,0),MATCH(SUMMARY!W$1,Sheet1DATA!$1:$1,0))</f>
        <v>×</v>
      </c>
      <c r="X114" s="36" t="str">
        <f t="array" ref="X114">INDEX(Sheet1DATA!$1:$1048576,MATCH(SUMMARY!$A114,Sheet1DATA!$A:$A,0),MATCH(SUMMARY!X$1,Sheet1DATA!$1:$1,0))</f>
        <v>×</v>
      </c>
      <c r="Y114" s="36" t="str">
        <f t="array" ref="Y114">INDEX(Sheet1DATA!$1:$1048576,MATCH(SUMMARY!$A114,Sheet1DATA!$A:$A,0),MATCH(SUMMARY!Y$1,Sheet1DATA!$1:$1,0))</f>
        <v>×</v>
      </c>
      <c r="Z114" s="36" t="str">
        <f t="array" ref="Z114">INDEX(Sheet1DATA!$1:$1048576,MATCH(SUMMARY!$A114,Sheet1DATA!$A:$A,0),MATCH(SUMMARY!Z$1,Sheet1DATA!$1:$1,0))</f>
        <v>×</v>
      </c>
      <c r="AA114" s="36" t="str">
        <f t="array" ref="AA114">INDEX(Sheet1DATA!$1:$1048576,MATCH(SUMMARY!$A114,Sheet1DATA!$A:$A,0),MATCH(SUMMARY!AA$1,Sheet1DATA!$1:$1,0))</f>
        <v>Ø</v>
      </c>
      <c r="AB114" s="36" t="str">
        <f t="array" ref="AB114">INDEX(Sheet1DATA!$1:$1048576,MATCH(SUMMARY!$A114,Sheet1DATA!$A:$A,0),MATCH(SUMMARY!AB$1,Sheet1DATA!$1:$1,0))</f>
        <v>×</v>
      </c>
      <c r="AC114" s="36" t="str">
        <f t="array" ref="AC114">INDEX(Sheet1DATA!$1:$1048576,MATCH(SUMMARY!$A114,Sheet1DATA!$A:$A,0),MATCH(SUMMARY!AC$1,Sheet1DATA!$1:$1,0))</f>
        <v>×</v>
      </c>
      <c r="AD114" s="36" t="str">
        <f t="array" ref="AD114">INDEX(Sheet1DATA!$1:$1048576,MATCH(SUMMARY!$A114,Sheet1DATA!$A:$A,0),MATCH(SUMMARY!AD$1,Sheet1DATA!$1:$1,0))</f>
        <v>-</v>
      </c>
    </row>
    <row r="115" ht="14.25" hidden="1" customHeight="1">
      <c r="A115" s="114" t="s">
        <v>504</v>
      </c>
      <c r="B115" s="114" t="str">
        <f t="array" ref="B115">INDEX('2020 Candidates'!F:F,MATCH(SUMMARY!A115,'2020 Candidates'!G:G,0))</f>
        <v>Renua</v>
      </c>
      <c r="C115" s="114" t="str">
        <f t="array" ref="C115">INDEX('2020 Candidates'!A:A,MATCH(SUMMARY!A115,'2020 Candidates'!G:G,0))</f>
        <v>Sligo-Leitrim (4 seats)</v>
      </c>
      <c r="D115" s="115">
        <f>VLOOKUP(B115,PartyScore!A:D,4,0)</f>
        <v>0</v>
      </c>
      <c r="E115" s="16" t="b">
        <f t="shared" si="1"/>
        <v>0</v>
      </c>
      <c r="F115" s="36">
        <f t="shared" si="2"/>
        <v>0</v>
      </c>
      <c r="G115" s="36">
        <f t="shared" si="3"/>
        <v>0</v>
      </c>
      <c r="H115" s="36">
        <f t="shared" si="4"/>
        <v>0</v>
      </c>
      <c r="I115" s="116" t="str">
        <f t="shared" si="5"/>
        <v>-</v>
      </c>
      <c r="J115" s="36" t="str">
        <f t="array" ref="J115">INDEX(Sheet1DATA!$1:$1048576,MATCH(SUMMARY!$A115,Sheet1DATA!$A:$A,0),MATCH(SUMMARY!J$1,Sheet1DATA!$1:$1,0))</f>
        <v>-</v>
      </c>
      <c r="K115" s="36" t="str">
        <f t="array" ref="K115">INDEX(Sheet1DATA!$1:$1048576,MATCH(SUMMARY!$A115,Sheet1DATA!$A:$A,0),MATCH(SUMMARY!K$1,Sheet1DATA!$1:$1,0))</f>
        <v>-</v>
      </c>
      <c r="L115" s="36" t="str">
        <f t="array" ref="L115">INDEX(Sheet1DATA!$1:$1048576,MATCH(SUMMARY!$A115,Sheet1DATA!$A:$A,0),MATCH(SUMMARY!L$1,Sheet1DATA!$1:$1,0))</f>
        <v>-</v>
      </c>
      <c r="M115" s="36" t="str">
        <f t="array" ref="M115">INDEX(Sheet1DATA!$1:$1048576,MATCH(SUMMARY!$A115,Sheet1DATA!$A:$A,0),MATCH(SUMMARY!M$1,Sheet1DATA!$1:$1,0))</f>
        <v>-</v>
      </c>
      <c r="N115" s="36" t="str">
        <f t="array" ref="N115">INDEX(Sheet1DATA!$1:$1048576,MATCH(SUMMARY!$A115,Sheet1DATA!$A:$A,0),MATCH(SUMMARY!N$1,Sheet1DATA!$1:$1,0))</f>
        <v>-</v>
      </c>
      <c r="O115" s="36" t="str">
        <f t="array" ref="O115">INDEX(Sheet1DATA!$1:$1048576,MATCH(SUMMARY!$A115,Sheet1DATA!$A:$A,0),MATCH(SUMMARY!O$1,Sheet1DATA!$1:$1,0))</f>
        <v>-</v>
      </c>
      <c r="P115" s="36" t="str">
        <f t="array" ref="P115">INDEX(Sheet1DATA!$1:$1048576,MATCH(SUMMARY!$A115,Sheet1DATA!$A:$A,0),MATCH(SUMMARY!P$1,Sheet1DATA!$1:$1,0))</f>
        <v>-</v>
      </c>
      <c r="Q115" s="36" t="str">
        <f t="array" ref="Q115">INDEX(Sheet1DATA!$1:$1048576,MATCH(SUMMARY!$A115,Sheet1DATA!$A:$A,0),MATCH(SUMMARY!Q$1,Sheet1DATA!$1:$1,0))</f>
        <v>-</v>
      </c>
      <c r="R115" s="36" t="str">
        <f t="array" ref="R115">INDEX(Sheet1DATA!$1:$1048576,MATCH(SUMMARY!$A115,Sheet1DATA!$A:$A,0),MATCH(SUMMARY!R$1,Sheet1DATA!$1:$1,0))</f>
        <v>-</v>
      </c>
      <c r="S115" s="36" t="str">
        <f t="array" ref="S115">INDEX(Sheet1DATA!$1:$1048576,MATCH(SUMMARY!$A115,Sheet1DATA!$A:$A,0),MATCH(SUMMARY!S$1,Sheet1DATA!$1:$1,0))</f>
        <v>-</v>
      </c>
      <c r="T115" s="36" t="str">
        <f t="array" ref="T115">INDEX(Sheet1DATA!$1:$1048576,MATCH(SUMMARY!$A115,Sheet1DATA!$A:$A,0),MATCH(SUMMARY!T$1,Sheet1DATA!$1:$1,0))</f>
        <v>-</v>
      </c>
      <c r="U115" s="36" t="str">
        <f t="array" ref="U115">INDEX(Sheet1DATA!$1:$1048576,MATCH(SUMMARY!$A115,Sheet1DATA!$A:$A,0),MATCH(SUMMARY!U$1,Sheet1DATA!$1:$1,0))</f>
        <v>-</v>
      </c>
      <c r="V115" s="36" t="str">
        <f t="array" ref="V115">INDEX(Sheet1DATA!$1:$1048576,MATCH(SUMMARY!$A115,Sheet1DATA!$A:$A,0),MATCH(SUMMARY!V$1,Sheet1DATA!$1:$1,0))</f>
        <v>-</v>
      </c>
      <c r="W115" s="36" t="str">
        <f t="array" ref="W115">INDEX(Sheet1DATA!$1:$1048576,MATCH(SUMMARY!$A115,Sheet1DATA!$A:$A,0),MATCH(SUMMARY!W$1,Sheet1DATA!$1:$1,0))</f>
        <v>-</v>
      </c>
      <c r="X115" s="36" t="str">
        <f t="array" ref="X115">INDEX(Sheet1DATA!$1:$1048576,MATCH(SUMMARY!$A115,Sheet1DATA!$A:$A,0),MATCH(SUMMARY!X$1,Sheet1DATA!$1:$1,0))</f>
        <v>-</v>
      </c>
      <c r="Y115" s="36" t="str">
        <f t="array" ref="Y115">INDEX(Sheet1DATA!$1:$1048576,MATCH(SUMMARY!$A115,Sheet1DATA!$A:$A,0),MATCH(SUMMARY!Y$1,Sheet1DATA!$1:$1,0))</f>
        <v>-</v>
      </c>
      <c r="Z115" s="36" t="str">
        <f t="array" ref="Z115">INDEX(Sheet1DATA!$1:$1048576,MATCH(SUMMARY!$A115,Sheet1DATA!$A:$A,0),MATCH(SUMMARY!Z$1,Sheet1DATA!$1:$1,0))</f>
        <v>-</v>
      </c>
      <c r="AA115" s="36" t="str">
        <f t="array" ref="AA115">INDEX(Sheet1DATA!$1:$1048576,MATCH(SUMMARY!$A115,Sheet1DATA!$A:$A,0),MATCH(SUMMARY!AA$1,Sheet1DATA!$1:$1,0))</f>
        <v>-</v>
      </c>
      <c r="AB115" s="36" t="str">
        <f t="array" ref="AB115">INDEX(Sheet1DATA!$1:$1048576,MATCH(SUMMARY!$A115,Sheet1DATA!$A:$A,0),MATCH(SUMMARY!AB$1,Sheet1DATA!$1:$1,0))</f>
        <v>-</v>
      </c>
      <c r="AC115" s="36" t="str">
        <f t="array" ref="AC115">INDEX(Sheet1DATA!$1:$1048576,MATCH(SUMMARY!$A115,Sheet1DATA!$A:$A,0),MATCH(SUMMARY!AC$1,Sheet1DATA!$1:$1,0))</f>
        <v>-</v>
      </c>
      <c r="AD115" s="36" t="str">
        <f t="array" ref="AD115">INDEX(Sheet1DATA!$1:$1048576,MATCH(SUMMARY!$A115,Sheet1DATA!$A:$A,0),MATCH(SUMMARY!AD$1,Sheet1DATA!$1:$1,0))</f>
        <v>-</v>
      </c>
    </row>
    <row r="116" ht="14.25" hidden="1" customHeight="1">
      <c r="A116" s="114" t="s">
        <v>508</v>
      </c>
      <c r="B116" s="114" t="str">
        <f t="array" ref="B116">INDEX('2020 Candidates'!F:F,MATCH(SUMMARY!A116,'2020 Candidates'!G:G,0))</f>
        <v>Green Party</v>
      </c>
      <c r="C116" s="114" t="str">
        <f t="array" ref="C116">INDEX('2020 Candidates'!A:A,MATCH(SUMMARY!A116,'2020 Candidates'!G:G,0))</f>
        <v>Cork North-West (3 seats)</v>
      </c>
      <c r="D116" s="115">
        <f>VLOOKUP(B116,PartyScore!A:D,4,0)</f>
        <v>0.05714285714</v>
      </c>
      <c r="E116" s="16" t="b">
        <f t="shared" si="1"/>
        <v>0</v>
      </c>
      <c r="F116" s="36">
        <f t="shared" si="2"/>
        <v>0</v>
      </c>
      <c r="G116" s="36">
        <f t="shared" si="3"/>
        <v>0</v>
      </c>
      <c r="H116" s="36">
        <f t="shared" si="4"/>
        <v>0</v>
      </c>
      <c r="I116" s="116" t="str">
        <f t="shared" si="5"/>
        <v>-</v>
      </c>
      <c r="J116" s="36" t="str">
        <f t="array" ref="J116">INDEX(Sheet1DATA!$1:$1048576,MATCH(SUMMARY!$A116,Sheet1DATA!$A:$A,0),MATCH(SUMMARY!J$1,Sheet1DATA!$1:$1,0))</f>
        <v>-</v>
      </c>
      <c r="K116" s="36" t="str">
        <f t="array" ref="K116">INDEX(Sheet1DATA!$1:$1048576,MATCH(SUMMARY!$A116,Sheet1DATA!$A:$A,0),MATCH(SUMMARY!K$1,Sheet1DATA!$1:$1,0))</f>
        <v>-</v>
      </c>
      <c r="L116" s="36" t="str">
        <f t="array" ref="L116">INDEX(Sheet1DATA!$1:$1048576,MATCH(SUMMARY!$A116,Sheet1DATA!$A:$A,0),MATCH(SUMMARY!L$1,Sheet1DATA!$1:$1,0))</f>
        <v>-</v>
      </c>
      <c r="M116" s="36" t="str">
        <f t="array" ref="M116">INDEX(Sheet1DATA!$1:$1048576,MATCH(SUMMARY!$A116,Sheet1DATA!$A:$A,0),MATCH(SUMMARY!M$1,Sheet1DATA!$1:$1,0))</f>
        <v>-</v>
      </c>
      <c r="N116" s="36" t="str">
        <f t="array" ref="N116">INDEX(Sheet1DATA!$1:$1048576,MATCH(SUMMARY!$A116,Sheet1DATA!$A:$A,0),MATCH(SUMMARY!N$1,Sheet1DATA!$1:$1,0))</f>
        <v>-</v>
      </c>
      <c r="O116" s="36" t="str">
        <f t="array" ref="O116">INDEX(Sheet1DATA!$1:$1048576,MATCH(SUMMARY!$A116,Sheet1DATA!$A:$A,0),MATCH(SUMMARY!O$1,Sheet1DATA!$1:$1,0))</f>
        <v>-</v>
      </c>
      <c r="P116" s="36" t="str">
        <f t="array" ref="P116">INDEX(Sheet1DATA!$1:$1048576,MATCH(SUMMARY!$A116,Sheet1DATA!$A:$A,0),MATCH(SUMMARY!P$1,Sheet1DATA!$1:$1,0))</f>
        <v>-</v>
      </c>
      <c r="Q116" s="36" t="str">
        <f t="array" ref="Q116">INDEX(Sheet1DATA!$1:$1048576,MATCH(SUMMARY!$A116,Sheet1DATA!$A:$A,0),MATCH(SUMMARY!Q$1,Sheet1DATA!$1:$1,0))</f>
        <v>-</v>
      </c>
      <c r="R116" s="36" t="str">
        <f t="array" ref="R116">INDEX(Sheet1DATA!$1:$1048576,MATCH(SUMMARY!$A116,Sheet1DATA!$A:$A,0),MATCH(SUMMARY!R$1,Sheet1DATA!$1:$1,0))</f>
        <v>-</v>
      </c>
      <c r="S116" s="36" t="str">
        <f t="array" ref="S116">INDEX(Sheet1DATA!$1:$1048576,MATCH(SUMMARY!$A116,Sheet1DATA!$A:$A,0),MATCH(SUMMARY!S$1,Sheet1DATA!$1:$1,0))</f>
        <v>-</v>
      </c>
      <c r="T116" s="36" t="str">
        <f t="array" ref="T116">INDEX(Sheet1DATA!$1:$1048576,MATCH(SUMMARY!$A116,Sheet1DATA!$A:$A,0),MATCH(SUMMARY!T$1,Sheet1DATA!$1:$1,0))</f>
        <v>-</v>
      </c>
      <c r="U116" s="36" t="str">
        <f t="array" ref="U116">INDEX(Sheet1DATA!$1:$1048576,MATCH(SUMMARY!$A116,Sheet1DATA!$A:$A,0),MATCH(SUMMARY!U$1,Sheet1DATA!$1:$1,0))</f>
        <v>-</v>
      </c>
      <c r="V116" s="36" t="str">
        <f t="array" ref="V116">INDEX(Sheet1DATA!$1:$1048576,MATCH(SUMMARY!$A116,Sheet1DATA!$A:$A,0),MATCH(SUMMARY!V$1,Sheet1DATA!$1:$1,0))</f>
        <v>-</v>
      </c>
      <c r="W116" s="36" t="str">
        <f t="array" ref="W116">INDEX(Sheet1DATA!$1:$1048576,MATCH(SUMMARY!$A116,Sheet1DATA!$A:$A,0),MATCH(SUMMARY!W$1,Sheet1DATA!$1:$1,0))</f>
        <v>-</v>
      </c>
      <c r="X116" s="36" t="str">
        <f t="array" ref="X116">INDEX(Sheet1DATA!$1:$1048576,MATCH(SUMMARY!$A116,Sheet1DATA!$A:$A,0),MATCH(SUMMARY!X$1,Sheet1DATA!$1:$1,0))</f>
        <v>-</v>
      </c>
      <c r="Y116" s="36" t="str">
        <f t="array" ref="Y116">INDEX(Sheet1DATA!$1:$1048576,MATCH(SUMMARY!$A116,Sheet1DATA!$A:$A,0),MATCH(SUMMARY!Y$1,Sheet1DATA!$1:$1,0))</f>
        <v>-</v>
      </c>
      <c r="Z116" s="36" t="str">
        <f t="array" ref="Z116">INDEX(Sheet1DATA!$1:$1048576,MATCH(SUMMARY!$A116,Sheet1DATA!$A:$A,0),MATCH(SUMMARY!Z$1,Sheet1DATA!$1:$1,0))</f>
        <v>-</v>
      </c>
      <c r="AA116" s="36" t="str">
        <f t="array" ref="AA116">INDEX(Sheet1DATA!$1:$1048576,MATCH(SUMMARY!$A116,Sheet1DATA!$A:$A,0),MATCH(SUMMARY!AA$1,Sheet1DATA!$1:$1,0))</f>
        <v>-</v>
      </c>
      <c r="AB116" s="36" t="str">
        <f t="array" ref="AB116">INDEX(Sheet1DATA!$1:$1048576,MATCH(SUMMARY!$A116,Sheet1DATA!$A:$A,0),MATCH(SUMMARY!AB$1,Sheet1DATA!$1:$1,0))</f>
        <v>-</v>
      </c>
      <c r="AC116" s="36" t="str">
        <f t="array" ref="AC116">INDEX(Sheet1DATA!$1:$1048576,MATCH(SUMMARY!$A116,Sheet1DATA!$A:$A,0),MATCH(SUMMARY!AC$1,Sheet1DATA!$1:$1,0))</f>
        <v>-</v>
      </c>
      <c r="AD116" s="36" t="str">
        <f t="array" ref="AD116">INDEX(Sheet1DATA!$1:$1048576,MATCH(SUMMARY!$A116,Sheet1DATA!$A:$A,0),MATCH(SUMMARY!AD$1,Sheet1DATA!$1:$1,0))</f>
        <v>-</v>
      </c>
    </row>
    <row r="117" ht="14.25" hidden="1" customHeight="1">
      <c r="A117" s="114" t="s">
        <v>512</v>
      </c>
      <c r="B117" s="114" t="str">
        <f t="array" ref="B117">INDEX('2020 Candidates'!F:F,MATCH(SUMMARY!A117,'2020 Candidates'!G:G,0))</f>
        <v>People Before Profit</v>
      </c>
      <c r="C117" s="114" t="str">
        <f t="array" ref="C117">INDEX('2020 Candidates'!A:A,MATCH(SUMMARY!A117,'2020 Candidates'!G:G,0))</f>
        <v>Kerry (5 seats)</v>
      </c>
      <c r="D117" s="115">
        <f>VLOOKUP(B117,PartyScore!A:D,4,0)</f>
        <v>0.1875</v>
      </c>
      <c r="E117" s="16" t="b">
        <f t="shared" si="1"/>
        <v>0</v>
      </c>
      <c r="F117" s="36">
        <f t="shared" si="2"/>
        <v>0</v>
      </c>
      <c r="G117" s="36">
        <f t="shared" si="3"/>
        <v>0</v>
      </c>
      <c r="H117" s="36">
        <f t="shared" si="4"/>
        <v>0</v>
      </c>
      <c r="I117" s="116" t="str">
        <f t="shared" si="5"/>
        <v>-</v>
      </c>
      <c r="J117" s="36" t="str">
        <f t="array" ref="J117">INDEX(Sheet1DATA!$1:$1048576,MATCH(SUMMARY!$A117,Sheet1DATA!$A:$A,0),MATCH(SUMMARY!J$1,Sheet1DATA!$1:$1,0))</f>
        <v>-</v>
      </c>
      <c r="K117" s="36" t="str">
        <f t="array" ref="K117">INDEX(Sheet1DATA!$1:$1048576,MATCH(SUMMARY!$A117,Sheet1DATA!$A:$A,0),MATCH(SUMMARY!K$1,Sheet1DATA!$1:$1,0))</f>
        <v>-</v>
      </c>
      <c r="L117" s="36" t="str">
        <f t="array" ref="L117">INDEX(Sheet1DATA!$1:$1048576,MATCH(SUMMARY!$A117,Sheet1DATA!$A:$A,0),MATCH(SUMMARY!L$1,Sheet1DATA!$1:$1,0))</f>
        <v>-</v>
      </c>
      <c r="M117" s="36" t="str">
        <f t="array" ref="M117">INDEX(Sheet1DATA!$1:$1048576,MATCH(SUMMARY!$A117,Sheet1DATA!$A:$A,0),MATCH(SUMMARY!M$1,Sheet1DATA!$1:$1,0))</f>
        <v>-</v>
      </c>
      <c r="N117" s="36" t="str">
        <f t="array" ref="N117">INDEX(Sheet1DATA!$1:$1048576,MATCH(SUMMARY!$A117,Sheet1DATA!$A:$A,0),MATCH(SUMMARY!N$1,Sheet1DATA!$1:$1,0))</f>
        <v>-</v>
      </c>
      <c r="O117" s="36" t="str">
        <f t="array" ref="O117">INDEX(Sheet1DATA!$1:$1048576,MATCH(SUMMARY!$A117,Sheet1DATA!$A:$A,0),MATCH(SUMMARY!O$1,Sheet1DATA!$1:$1,0))</f>
        <v>-</v>
      </c>
      <c r="P117" s="36" t="str">
        <f t="array" ref="P117">INDEX(Sheet1DATA!$1:$1048576,MATCH(SUMMARY!$A117,Sheet1DATA!$A:$A,0),MATCH(SUMMARY!P$1,Sheet1DATA!$1:$1,0))</f>
        <v>-</v>
      </c>
      <c r="Q117" s="36" t="str">
        <f t="array" ref="Q117">INDEX(Sheet1DATA!$1:$1048576,MATCH(SUMMARY!$A117,Sheet1DATA!$A:$A,0),MATCH(SUMMARY!Q$1,Sheet1DATA!$1:$1,0))</f>
        <v>-</v>
      </c>
      <c r="R117" s="36" t="str">
        <f t="array" ref="R117">INDEX(Sheet1DATA!$1:$1048576,MATCH(SUMMARY!$A117,Sheet1DATA!$A:$A,0),MATCH(SUMMARY!R$1,Sheet1DATA!$1:$1,0))</f>
        <v>-</v>
      </c>
      <c r="S117" s="36" t="str">
        <f t="array" ref="S117">INDEX(Sheet1DATA!$1:$1048576,MATCH(SUMMARY!$A117,Sheet1DATA!$A:$A,0),MATCH(SUMMARY!S$1,Sheet1DATA!$1:$1,0))</f>
        <v>-</v>
      </c>
      <c r="T117" s="36" t="str">
        <f t="array" ref="T117">INDEX(Sheet1DATA!$1:$1048576,MATCH(SUMMARY!$A117,Sheet1DATA!$A:$A,0),MATCH(SUMMARY!T$1,Sheet1DATA!$1:$1,0))</f>
        <v>-</v>
      </c>
      <c r="U117" s="36" t="str">
        <f t="array" ref="U117">INDEX(Sheet1DATA!$1:$1048576,MATCH(SUMMARY!$A117,Sheet1DATA!$A:$A,0),MATCH(SUMMARY!U$1,Sheet1DATA!$1:$1,0))</f>
        <v>-</v>
      </c>
      <c r="V117" s="36" t="str">
        <f t="array" ref="V117">INDEX(Sheet1DATA!$1:$1048576,MATCH(SUMMARY!$A117,Sheet1DATA!$A:$A,0),MATCH(SUMMARY!V$1,Sheet1DATA!$1:$1,0))</f>
        <v>-</v>
      </c>
      <c r="W117" s="36" t="str">
        <f t="array" ref="W117">INDEX(Sheet1DATA!$1:$1048576,MATCH(SUMMARY!$A117,Sheet1DATA!$A:$A,0),MATCH(SUMMARY!W$1,Sheet1DATA!$1:$1,0))</f>
        <v>-</v>
      </c>
      <c r="X117" s="36" t="str">
        <f t="array" ref="X117">INDEX(Sheet1DATA!$1:$1048576,MATCH(SUMMARY!$A117,Sheet1DATA!$A:$A,0),MATCH(SUMMARY!X$1,Sheet1DATA!$1:$1,0))</f>
        <v>-</v>
      </c>
      <c r="Y117" s="36" t="str">
        <f t="array" ref="Y117">INDEX(Sheet1DATA!$1:$1048576,MATCH(SUMMARY!$A117,Sheet1DATA!$A:$A,0),MATCH(SUMMARY!Y$1,Sheet1DATA!$1:$1,0))</f>
        <v>-</v>
      </c>
      <c r="Z117" s="36" t="str">
        <f t="array" ref="Z117">INDEX(Sheet1DATA!$1:$1048576,MATCH(SUMMARY!$A117,Sheet1DATA!$A:$A,0),MATCH(SUMMARY!Z$1,Sheet1DATA!$1:$1,0))</f>
        <v>-</v>
      </c>
      <c r="AA117" s="36" t="str">
        <f t="array" ref="AA117">INDEX(Sheet1DATA!$1:$1048576,MATCH(SUMMARY!$A117,Sheet1DATA!$A:$A,0),MATCH(SUMMARY!AA$1,Sheet1DATA!$1:$1,0))</f>
        <v>-</v>
      </c>
      <c r="AB117" s="36" t="str">
        <f t="array" ref="AB117">INDEX(Sheet1DATA!$1:$1048576,MATCH(SUMMARY!$A117,Sheet1DATA!$A:$A,0),MATCH(SUMMARY!AB$1,Sheet1DATA!$1:$1,0))</f>
        <v>-</v>
      </c>
      <c r="AC117" s="36" t="str">
        <f t="array" ref="AC117">INDEX(Sheet1DATA!$1:$1048576,MATCH(SUMMARY!$A117,Sheet1DATA!$A:$A,0),MATCH(SUMMARY!AC$1,Sheet1DATA!$1:$1,0))</f>
        <v>-</v>
      </c>
      <c r="AD117" s="36" t="str">
        <f t="array" ref="AD117">INDEX(Sheet1DATA!$1:$1048576,MATCH(SUMMARY!$A117,Sheet1DATA!$A:$A,0),MATCH(SUMMARY!AD$1,Sheet1DATA!$1:$1,0))</f>
        <v>-</v>
      </c>
    </row>
    <row r="118" ht="14.25" hidden="1" customHeight="1">
      <c r="A118" s="114" t="s">
        <v>520</v>
      </c>
      <c r="B118" s="114" t="str">
        <f t="array" ref="B118">INDEX('2020 Candidates'!F:F,MATCH(SUMMARY!A118,'2020 Candidates'!G:G,0))</f>
        <v>People Before Profit</v>
      </c>
      <c r="C118" s="114" t="str">
        <f t="array" ref="C118">INDEX('2020 Candidates'!A:A,MATCH(SUMMARY!A118,'2020 Candidates'!G:G,0))</f>
        <v>Cork South-Central (4 seats)</v>
      </c>
      <c r="D118" s="115">
        <f>VLOOKUP(B118,PartyScore!A:D,4,0)</f>
        <v>0.1875</v>
      </c>
      <c r="E118" s="16" t="b">
        <f t="shared" si="1"/>
        <v>0</v>
      </c>
      <c r="F118" s="36">
        <f t="shared" si="2"/>
        <v>0</v>
      </c>
      <c r="G118" s="36">
        <f t="shared" si="3"/>
        <v>0</v>
      </c>
      <c r="H118" s="36">
        <f t="shared" si="4"/>
        <v>0</v>
      </c>
      <c r="I118" s="116" t="str">
        <f t="shared" si="5"/>
        <v>-</v>
      </c>
      <c r="J118" s="36" t="str">
        <f t="array" ref="J118">INDEX(Sheet1DATA!$1:$1048576,MATCH(SUMMARY!$A118,Sheet1DATA!$A:$A,0),MATCH(SUMMARY!J$1,Sheet1DATA!$1:$1,0))</f>
        <v>-</v>
      </c>
      <c r="K118" s="36" t="str">
        <f t="array" ref="K118">INDEX(Sheet1DATA!$1:$1048576,MATCH(SUMMARY!$A118,Sheet1DATA!$A:$A,0),MATCH(SUMMARY!K$1,Sheet1DATA!$1:$1,0))</f>
        <v>-</v>
      </c>
      <c r="L118" s="36" t="str">
        <f t="array" ref="L118">INDEX(Sheet1DATA!$1:$1048576,MATCH(SUMMARY!$A118,Sheet1DATA!$A:$A,0),MATCH(SUMMARY!L$1,Sheet1DATA!$1:$1,0))</f>
        <v>-</v>
      </c>
      <c r="M118" s="36" t="str">
        <f t="array" ref="M118">INDEX(Sheet1DATA!$1:$1048576,MATCH(SUMMARY!$A118,Sheet1DATA!$A:$A,0),MATCH(SUMMARY!M$1,Sheet1DATA!$1:$1,0))</f>
        <v>-</v>
      </c>
      <c r="N118" s="36" t="str">
        <f t="array" ref="N118">INDEX(Sheet1DATA!$1:$1048576,MATCH(SUMMARY!$A118,Sheet1DATA!$A:$A,0),MATCH(SUMMARY!N$1,Sheet1DATA!$1:$1,0))</f>
        <v>-</v>
      </c>
      <c r="O118" s="36" t="str">
        <f t="array" ref="O118">INDEX(Sheet1DATA!$1:$1048576,MATCH(SUMMARY!$A118,Sheet1DATA!$A:$A,0),MATCH(SUMMARY!O$1,Sheet1DATA!$1:$1,0))</f>
        <v>-</v>
      </c>
      <c r="P118" s="36" t="str">
        <f t="array" ref="P118">INDEX(Sheet1DATA!$1:$1048576,MATCH(SUMMARY!$A118,Sheet1DATA!$A:$A,0),MATCH(SUMMARY!P$1,Sheet1DATA!$1:$1,0))</f>
        <v>-</v>
      </c>
      <c r="Q118" s="36" t="str">
        <f t="array" ref="Q118">INDEX(Sheet1DATA!$1:$1048576,MATCH(SUMMARY!$A118,Sheet1DATA!$A:$A,0),MATCH(SUMMARY!Q$1,Sheet1DATA!$1:$1,0))</f>
        <v>-</v>
      </c>
      <c r="R118" s="36" t="str">
        <f t="array" ref="R118">INDEX(Sheet1DATA!$1:$1048576,MATCH(SUMMARY!$A118,Sheet1DATA!$A:$A,0),MATCH(SUMMARY!R$1,Sheet1DATA!$1:$1,0))</f>
        <v>-</v>
      </c>
      <c r="S118" s="36" t="str">
        <f t="array" ref="S118">INDEX(Sheet1DATA!$1:$1048576,MATCH(SUMMARY!$A118,Sheet1DATA!$A:$A,0),MATCH(SUMMARY!S$1,Sheet1DATA!$1:$1,0))</f>
        <v>-</v>
      </c>
      <c r="T118" s="36" t="str">
        <f t="array" ref="T118">INDEX(Sheet1DATA!$1:$1048576,MATCH(SUMMARY!$A118,Sheet1DATA!$A:$A,0),MATCH(SUMMARY!T$1,Sheet1DATA!$1:$1,0))</f>
        <v>-</v>
      </c>
      <c r="U118" s="36" t="str">
        <f t="array" ref="U118">INDEX(Sheet1DATA!$1:$1048576,MATCH(SUMMARY!$A118,Sheet1DATA!$A:$A,0),MATCH(SUMMARY!U$1,Sheet1DATA!$1:$1,0))</f>
        <v>-</v>
      </c>
      <c r="V118" s="36" t="str">
        <f t="array" ref="V118">INDEX(Sheet1DATA!$1:$1048576,MATCH(SUMMARY!$A118,Sheet1DATA!$A:$A,0),MATCH(SUMMARY!V$1,Sheet1DATA!$1:$1,0))</f>
        <v>-</v>
      </c>
      <c r="W118" s="36" t="str">
        <f t="array" ref="W118">INDEX(Sheet1DATA!$1:$1048576,MATCH(SUMMARY!$A118,Sheet1DATA!$A:$A,0),MATCH(SUMMARY!W$1,Sheet1DATA!$1:$1,0))</f>
        <v>-</v>
      </c>
      <c r="X118" s="36" t="str">
        <f t="array" ref="X118">INDEX(Sheet1DATA!$1:$1048576,MATCH(SUMMARY!$A118,Sheet1DATA!$A:$A,0),MATCH(SUMMARY!X$1,Sheet1DATA!$1:$1,0))</f>
        <v>-</v>
      </c>
      <c r="Y118" s="36" t="str">
        <f t="array" ref="Y118">INDEX(Sheet1DATA!$1:$1048576,MATCH(SUMMARY!$A118,Sheet1DATA!$A:$A,0),MATCH(SUMMARY!Y$1,Sheet1DATA!$1:$1,0))</f>
        <v>-</v>
      </c>
      <c r="Z118" s="36" t="str">
        <f t="array" ref="Z118">INDEX(Sheet1DATA!$1:$1048576,MATCH(SUMMARY!$A118,Sheet1DATA!$A:$A,0),MATCH(SUMMARY!Z$1,Sheet1DATA!$1:$1,0))</f>
        <v>-</v>
      </c>
      <c r="AA118" s="36" t="str">
        <f t="array" ref="AA118">INDEX(Sheet1DATA!$1:$1048576,MATCH(SUMMARY!$A118,Sheet1DATA!$A:$A,0),MATCH(SUMMARY!AA$1,Sheet1DATA!$1:$1,0))</f>
        <v>-</v>
      </c>
      <c r="AB118" s="36" t="str">
        <f t="array" ref="AB118">INDEX(Sheet1DATA!$1:$1048576,MATCH(SUMMARY!$A118,Sheet1DATA!$A:$A,0),MATCH(SUMMARY!AB$1,Sheet1DATA!$1:$1,0))</f>
        <v>-</v>
      </c>
      <c r="AC118" s="36" t="str">
        <f t="array" ref="AC118">INDEX(Sheet1DATA!$1:$1048576,MATCH(SUMMARY!$A118,Sheet1DATA!$A:$A,0),MATCH(SUMMARY!AC$1,Sheet1DATA!$1:$1,0))</f>
        <v>-</v>
      </c>
      <c r="AD118" s="36" t="str">
        <f t="array" ref="AD118">INDEX(Sheet1DATA!$1:$1048576,MATCH(SUMMARY!$A118,Sheet1DATA!$A:$A,0),MATCH(SUMMARY!AD$1,Sheet1DATA!$1:$1,0))</f>
        <v>-</v>
      </c>
    </row>
    <row r="119" ht="14.25" hidden="1" customHeight="1">
      <c r="A119" s="114" t="s">
        <v>528</v>
      </c>
      <c r="B119" s="114" t="str">
        <f t="array" ref="B119">INDEX('2020 Candidates'!F:F,MATCH(SUMMARY!A119,'2020 Candidates'!G:G,0))</f>
        <v>Fianna Fail</v>
      </c>
      <c r="C119" s="114" t="str">
        <f t="array" ref="C119">INDEX('2020 Candidates'!A:A,MATCH(SUMMARY!A119,'2020 Candidates'!G:G,0))</f>
        <v>Dublin Central (4 seats)</v>
      </c>
      <c r="D119" s="115">
        <f>VLOOKUP(B119,PartyScore!A:D,4,0)</f>
        <v>0.3502904352</v>
      </c>
      <c r="E119" s="16" t="b">
        <f t="shared" si="1"/>
        <v>0</v>
      </c>
      <c r="F119" s="36">
        <f t="shared" si="2"/>
        <v>0</v>
      </c>
      <c r="G119" s="36">
        <f t="shared" si="3"/>
        <v>0</v>
      </c>
      <c r="H119" s="36">
        <f t="shared" si="4"/>
        <v>0</v>
      </c>
      <c r="I119" s="116" t="str">
        <f t="shared" si="5"/>
        <v>-</v>
      </c>
      <c r="J119" s="36" t="str">
        <f t="array" ref="J119">INDEX(Sheet1DATA!$1:$1048576,MATCH(SUMMARY!$A119,Sheet1DATA!$A:$A,0),MATCH(SUMMARY!J$1,Sheet1DATA!$1:$1,0))</f>
        <v>-</v>
      </c>
      <c r="K119" s="36" t="str">
        <f t="array" ref="K119">INDEX(Sheet1DATA!$1:$1048576,MATCH(SUMMARY!$A119,Sheet1DATA!$A:$A,0),MATCH(SUMMARY!K$1,Sheet1DATA!$1:$1,0))</f>
        <v>-</v>
      </c>
      <c r="L119" s="36" t="str">
        <f t="array" ref="L119">INDEX(Sheet1DATA!$1:$1048576,MATCH(SUMMARY!$A119,Sheet1DATA!$A:$A,0),MATCH(SUMMARY!L$1,Sheet1DATA!$1:$1,0))</f>
        <v>-</v>
      </c>
      <c r="M119" s="36" t="str">
        <f t="array" ref="M119">INDEX(Sheet1DATA!$1:$1048576,MATCH(SUMMARY!$A119,Sheet1DATA!$A:$A,0),MATCH(SUMMARY!M$1,Sheet1DATA!$1:$1,0))</f>
        <v>-</v>
      </c>
      <c r="N119" s="36" t="str">
        <f t="array" ref="N119">INDEX(Sheet1DATA!$1:$1048576,MATCH(SUMMARY!$A119,Sheet1DATA!$A:$A,0),MATCH(SUMMARY!N$1,Sheet1DATA!$1:$1,0))</f>
        <v>-</v>
      </c>
      <c r="O119" s="36" t="str">
        <f t="array" ref="O119">INDEX(Sheet1DATA!$1:$1048576,MATCH(SUMMARY!$A119,Sheet1DATA!$A:$A,0),MATCH(SUMMARY!O$1,Sheet1DATA!$1:$1,0))</f>
        <v>-</v>
      </c>
      <c r="P119" s="36" t="str">
        <f t="array" ref="P119">INDEX(Sheet1DATA!$1:$1048576,MATCH(SUMMARY!$A119,Sheet1DATA!$A:$A,0),MATCH(SUMMARY!P$1,Sheet1DATA!$1:$1,0))</f>
        <v>-</v>
      </c>
      <c r="Q119" s="36" t="str">
        <f t="array" ref="Q119">INDEX(Sheet1DATA!$1:$1048576,MATCH(SUMMARY!$A119,Sheet1DATA!$A:$A,0),MATCH(SUMMARY!Q$1,Sheet1DATA!$1:$1,0))</f>
        <v>-</v>
      </c>
      <c r="R119" s="36" t="str">
        <f t="array" ref="R119">INDEX(Sheet1DATA!$1:$1048576,MATCH(SUMMARY!$A119,Sheet1DATA!$A:$A,0),MATCH(SUMMARY!R$1,Sheet1DATA!$1:$1,0))</f>
        <v>-</v>
      </c>
      <c r="S119" s="36" t="str">
        <f t="array" ref="S119">INDEX(Sheet1DATA!$1:$1048576,MATCH(SUMMARY!$A119,Sheet1DATA!$A:$A,0),MATCH(SUMMARY!S$1,Sheet1DATA!$1:$1,0))</f>
        <v>-</v>
      </c>
      <c r="T119" s="36" t="str">
        <f t="array" ref="T119">INDEX(Sheet1DATA!$1:$1048576,MATCH(SUMMARY!$A119,Sheet1DATA!$A:$A,0),MATCH(SUMMARY!T$1,Sheet1DATA!$1:$1,0))</f>
        <v>-</v>
      </c>
      <c r="U119" s="36" t="str">
        <f t="array" ref="U119">INDEX(Sheet1DATA!$1:$1048576,MATCH(SUMMARY!$A119,Sheet1DATA!$A:$A,0),MATCH(SUMMARY!U$1,Sheet1DATA!$1:$1,0))</f>
        <v>-</v>
      </c>
      <c r="V119" s="36" t="str">
        <f t="array" ref="V119">INDEX(Sheet1DATA!$1:$1048576,MATCH(SUMMARY!$A119,Sheet1DATA!$A:$A,0),MATCH(SUMMARY!V$1,Sheet1DATA!$1:$1,0))</f>
        <v>-</v>
      </c>
      <c r="W119" s="36" t="str">
        <f t="array" ref="W119">INDEX(Sheet1DATA!$1:$1048576,MATCH(SUMMARY!$A119,Sheet1DATA!$A:$A,0),MATCH(SUMMARY!W$1,Sheet1DATA!$1:$1,0))</f>
        <v>-</v>
      </c>
      <c r="X119" s="36" t="str">
        <f t="array" ref="X119">INDEX(Sheet1DATA!$1:$1048576,MATCH(SUMMARY!$A119,Sheet1DATA!$A:$A,0),MATCH(SUMMARY!X$1,Sheet1DATA!$1:$1,0))</f>
        <v>-</v>
      </c>
      <c r="Y119" s="36" t="str">
        <f t="array" ref="Y119">INDEX(Sheet1DATA!$1:$1048576,MATCH(SUMMARY!$A119,Sheet1DATA!$A:$A,0),MATCH(SUMMARY!Y$1,Sheet1DATA!$1:$1,0))</f>
        <v>-</v>
      </c>
      <c r="Z119" s="36" t="str">
        <f t="array" ref="Z119">INDEX(Sheet1DATA!$1:$1048576,MATCH(SUMMARY!$A119,Sheet1DATA!$A:$A,0),MATCH(SUMMARY!Z$1,Sheet1DATA!$1:$1,0))</f>
        <v>-</v>
      </c>
      <c r="AA119" s="36" t="str">
        <f t="array" ref="AA119">INDEX(Sheet1DATA!$1:$1048576,MATCH(SUMMARY!$A119,Sheet1DATA!$A:$A,0),MATCH(SUMMARY!AA$1,Sheet1DATA!$1:$1,0))</f>
        <v>-</v>
      </c>
      <c r="AB119" s="36" t="str">
        <f t="array" ref="AB119">INDEX(Sheet1DATA!$1:$1048576,MATCH(SUMMARY!$A119,Sheet1DATA!$A:$A,0),MATCH(SUMMARY!AB$1,Sheet1DATA!$1:$1,0))</f>
        <v>-</v>
      </c>
      <c r="AC119" s="36" t="str">
        <f t="array" ref="AC119">INDEX(Sheet1DATA!$1:$1048576,MATCH(SUMMARY!$A119,Sheet1DATA!$A:$A,0),MATCH(SUMMARY!AC$1,Sheet1DATA!$1:$1,0))</f>
        <v>-</v>
      </c>
      <c r="AD119" s="36" t="str">
        <f t="array" ref="AD119">INDEX(Sheet1DATA!$1:$1048576,MATCH(SUMMARY!$A119,Sheet1DATA!$A:$A,0),MATCH(SUMMARY!AD$1,Sheet1DATA!$1:$1,0))</f>
        <v>-</v>
      </c>
    </row>
    <row r="120" ht="14.25" customHeight="1">
      <c r="A120" s="114" t="s">
        <v>1051</v>
      </c>
      <c r="B120" s="114" t="str">
        <f t="array" ref="B120">INDEX('2020 Candidates'!F:F,MATCH(SUMMARY!A120,'2020 Candidates'!G:G,0))</f>
        <v>Independent</v>
      </c>
      <c r="C120" s="114" t="str">
        <f t="array" ref="C120">INDEX('2020 Candidates'!A:A,MATCH(SUMMARY!A120,'2020 Candidates'!G:G,0))</f>
        <v>Louth (5 seats)</v>
      </c>
      <c r="D120" s="115">
        <f>VLOOKUP(B120,PartyScore!A:D,4,0)</f>
        <v>0.2306361296</v>
      </c>
      <c r="E120" s="16" t="b">
        <f t="shared" si="1"/>
        <v>1</v>
      </c>
      <c r="F120" s="36">
        <f t="shared" si="2"/>
        <v>1</v>
      </c>
      <c r="G120" s="36">
        <f t="shared" si="3"/>
        <v>17</v>
      </c>
      <c r="H120" s="36">
        <f t="shared" si="4"/>
        <v>2</v>
      </c>
      <c r="I120" s="116">
        <f t="shared" si="5"/>
        <v>0.05555555556</v>
      </c>
      <c r="J120" s="36" t="str">
        <f t="array" ref="J120">INDEX(Sheet1DATA!$1:$1048576,MATCH(SUMMARY!$A120,Sheet1DATA!$A:$A,0),MATCH(SUMMARY!J$1,Sheet1DATA!$1:$1,0))</f>
        <v>×</v>
      </c>
      <c r="K120" s="36" t="str">
        <f t="array" ref="K120">INDEX(Sheet1DATA!$1:$1048576,MATCH(SUMMARY!$A120,Sheet1DATA!$A:$A,0),MATCH(SUMMARY!K$1,Sheet1DATA!$1:$1,0))</f>
        <v>√</v>
      </c>
      <c r="L120" s="36" t="str">
        <f t="array" ref="L120">INDEX(Sheet1DATA!$1:$1048576,MATCH(SUMMARY!$A120,Sheet1DATA!$A:$A,0),MATCH(SUMMARY!L$1,Sheet1DATA!$1:$1,0))</f>
        <v>×</v>
      </c>
      <c r="M120" s="36" t="str">
        <f t="array" ref="M120">INDEX(Sheet1DATA!$1:$1048576,MATCH(SUMMARY!$A120,Sheet1DATA!$A:$A,0),MATCH(SUMMARY!M$1,Sheet1DATA!$1:$1,0))</f>
        <v>×</v>
      </c>
      <c r="N120" s="36" t="str">
        <f t="array" ref="N120">INDEX(Sheet1DATA!$1:$1048576,MATCH(SUMMARY!$A120,Sheet1DATA!$A:$A,0),MATCH(SUMMARY!N$1,Sheet1DATA!$1:$1,0))</f>
        <v>×</v>
      </c>
      <c r="O120" s="36" t="str">
        <f t="array" ref="O120">INDEX(Sheet1DATA!$1:$1048576,MATCH(SUMMARY!$A120,Sheet1DATA!$A:$A,0),MATCH(SUMMARY!O$1,Sheet1DATA!$1:$1,0))</f>
        <v>×</v>
      </c>
      <c r="P120" s="36" t="str">
        <f t="array" ref="P120">INDEX(Sheet1DATA!$1:$1048576,MATCH(SUMMARY!$A120,Sheet1DATA!$A:$A,0),MATCH(SUMMARY!P$1,Sheet1DATA!$1:$1,0))</f>
        <v>×</v>
      </c>
      <c r="Q120" s="36" t="str">
        <f t="array" ref="Q120">INDEX(Sheet1DATA!$1:$1048576,MATCH(SUMMARY!$A120,Sheet1DATA!$A:$A,0),MATCH(SUMMARY!Q$1,Sheet1DATA!$1:$1,0))</f>
        <v>×</v>
      </c>
      <c r="R120" s="36" t="str">
        <f t="array" ref="R120">INDEX(Sheet1DATA!$1:$1048576,MATCH(SUMMARY!$A120,Sheet1DATA!$A:$A,0),MATCH(SUMMARY!R$1,Sheet1DATA!$1:$1,0))</f>
        <v>×</v>
      </c>
      <c r="S120" s="36" t="str">
        <f t="array" ref="S120">INDEX(Sheet1DATA!$1:$1048576,MATCH(SUMMARY!$A120,Sheet1DATA!$A:$A,0),MATCH(SUMMARY!S$1,Sheet1DATA!$1:$1,0))</f>
        <v>×</v>
      </c>
      <c r="T120" s="36" t="str">
        <f t="array" ref="T120">INDEX(Sheet1DATA!$1:$1048576,MATCH(SUMMARY!$A120,Sheet1DATA!$A:$A,0),MATCH(SUMMARY!T$1,Sheet1DATA!$1:$1,0))</f>
        <v>×</v>
      </c>
      <c r="U120" s="36" t="str">
        <f t="array" ref="U120">INDEX(Sheet1DATA!$1:$1048576,MATCH(SUMMARY!$A120,Sheet1DATA!$A:$A,0),MATCH(SUMMARY!U$1,Sheet1DATA!$1:$1,0))</f>
        <v>×</v>
      </c>
      <c r="V120" s="36" t="str">
        <f t="array" ref="V120">INDEX(Sheet1DATA!$1:$1048576,MATCH(SUMMARY!$A120,Sheet1DATA!$A:$A,0),MATCH(SUMMARY!V$1,Sheet1DATA!$1:$1,0))</f>
        <v>×</v>
      </c>
      <c r="W120" s="36" t="str">
        <f t="array" ref="W120">INDEX(Sheet1DATA!$1:$1048576,MATCH(SUMMARY!$A120,Sheet1DATA!$A:$A,0),MATCH(SUMMARY!W$1,Sheet1DATA!$1:$1,0))</f>
        <v>Ø</v>
      </c>
      <c r="X120" s="36" t="str">
        <f t="array" ref="X120">INDEX(Sheet1DATA!$1:$1048576,MATCH(SUMMARY!$A120,Sheet1DATA!$A:$A,0),MATCH(SUMMARY!X$1,Sheet1DATA!$1:$1,0))</f>
        <v>×</v>
      </c>
      <c r="Y120" s="36" t="str">
        <f t="array" ref="Y120">INDEX(Sheet1DATA!$1:$1048576,MATCH(SUMMARY!$A120,Sheet1DATA!$A:$A,0),MATCH(SUMMARY!Y$1,Sheet1DATA!$1:$1,0))</f>
        <v>×</v>
      </c>
      <c r="Z120" s="36" t="str">
        <f t="array" ref="Z120">INDEX(Sheet1DATA!$1:$1048576,MATCH(SUMMARY!$A120,Sheet1DATA!$A:$A,0),MATCH(SUMMARY!Z$1,Sheet1DATA!$1:$1,0))</f>
        <v>×</v>
      </c>
      <c r="AA120" s="36" t="str">
        <f t="array" ref="AA120">INDEX(Sheet1DATA!$1:$1048576,MATCH(SUMMARY!$A120,Sheet1DATA!$A:$A,0),MATCH(SUMMARY!AA$1,Sheet1DATA!$1:$1,0))</f>
        <v>×</v>
      </c>
      <c r="AB120" s="36" t="str">
        <f t="array" ref="AB120">INDEX(Sheet1DATA!$1:$1048576,MATCH(SUMMARY!$A120,Sheet1DATA!$A:$A,0),MATCH(SUMMARY!AB$1,Sheet1DATA!$1:$1,0))</f>
        <v>Ø</v>
      </c>
      <c r="AC120" s="36" t="str">
        <f t="array" ref="AC120">INDEX(Sheet1DATA!$1:$1048576,MATCH(SUMMARY!$A120,Sheet1DATA!$A:$A,0),MATCH(SUMMARY!AC$1,Sheet1DATA!$1:$1,0))</f>
        <v>×</v>
      </c>
      <c r="AD120" s="36" t="str">
        <f t="array" ref="AD120">INDEX(Sheet1DATA!$1:$1048576,MATCH(SUMMARY!$A120,Sheet1DATA!$A:$A,0),MATCH(SUMMARY!AD$1,Sheet1DATA!$1:$1,0))</f>
        <v>-</v>
      </c>
    </row>
    <row r="121" ht="14.25" hidden="1" customHeight="1">
      <c r="A121" s="114" t="s">
        <v>539</v>
      </c>
      <c r="B121" s="114" t="str">
        <f t="array" ref="B121">INDEX('2020 Candidates'!F:F,MATCH(SUMMARY!A121,'2020 Candidates'!G:G,0))</f>
        <v>Fianna Fail</v>
      </c>
      <c r="C121" s="114" t="str">
        <f t="array" ref="C121">INDEX('2020 Candidates'!A:A,MATCH(SUMMARY!A121,'2020 Candidates'!G:G,0))</f>
        <v>Longford-Westmeath (4 seats)</v>
      </c>
      <c r="D121" s="115">
        <f>VLOOKUP(B121,PartyScore!A:D,4,0)</f>
        <v>0.3502904352</v>
      </c>
      <c r="E121" s="16" t="b">
        <f t="shared" si="1"/>
        <v>0</v>
      </c>
      <c r="F121" s="36">
        <f t="shared" si="2"/>
        <v>0</v>
      </c>
      <c r="G121" s="36">
        <f t="shared" si="3"/>
        <v>0</v>
      </c>
      <c r="H121" s="36">
        <f t="shared" si="4"/>
        <v>0</v>
      </c>
      <c r="I121" s="116" t="str">
        <f t="shared" si="5"/>
        <v>-</v>
      </c>
      <c r="J121" s="36" t="str">
        <f t="array" ref="J121">INDEX(Sheet1DATA!$1:$1048576,MATCH(SUMMARY!$A121,Sheet1DATA!$A:$A,0),MATCH(SUMMARY!J$1,Sheet1DATA!$1:$1,0))</f>
        <v>-</v>
      </c>
      <c r="K121" s="36" t="str">
        <f t="array" ref="K121">INDEX(Sheet1DATA!$1:$1048576,MATCH(SUMMARY!$A121,Sheet1DATA!$A:$A,0),MATCH(SUMMARY!K$1,Sheet1DATA!$1:$1,0))</f>
        <v>-</v>
      </c>
      <c r="L121" s="36" t="str">
        <f t="array" ref="L121">INDEX(Sheet1DATA!$1:$1048576,MATCH(SUMMARY!$A121,Sheet1DATA!$A:$A,0),MATCH(SUMMARY!L$1,Sheet1DATA!$1:$1,0))</f>
        <v>-</v>
      </c>
      <c r="M121" s="36" t="str">
        <f t="array" ref="M121">INDEX(Sheet1DATA!$1:$1048576,MATCH(SUMMARY!$A121,Sheet1DATA!$A:$A,0),MATCH(SUMMARY!M$1,Sheet1DATA!$1:$1,0))</f>
        <v>-</v>
      </c>
      <c r="N121" s="36" t="str">
        <f t="array" ref="N121">INDEX(Sheet1DATA!$1:$1048576,MATCH(SUMMARY!$A121,Sheet1DATA!$A:$A,0),MATCH(SUMMARY!N$1,Sheet1DATA!$1:$1,0))</f>
        <v>-</v>
      </c>
      <c r="O121" s="36" t="str">
        <f t="array" ref="O121">INDEX(Sheet1DATA!$1:$1048576,MATCH(SUMMARY!$A121,Sheet1DATA!$A:$A,0),MATCH(SUMMARY!O$1,Sheet1DATA!$1:$1,0))</f>
        <v>-</v>
      </c>
      <c r="P121" s="36" t="str">
        <f t="array" ref="P121">INDEX(Sheet1DATA!$1:$1048576,MATCH(SUMMARY!$A121,Sheet1DATA!$A:$A,0),MATCH(SUMMARY!P$1,Sheet1DATA!$1:$1,0))</f>
        <v>-</v>
      </c>
      <c r="Q121" s="36" t="str">
        <f t="array" ref="Q121">INDEX(Sheet1DATA!$1:$1048576,MATCH(SUMMARY!$A121,Sheet1DATA!$A:$A,0),MATCH(SUMMARY!Q$1,Sheet1DATA!$1:$1,0))</f>
        <v>-</v>
      </c>
      <c r="R121" s="36" t="str">
        <f t="array" ref="R121">INDEX(Sheet1DATA!$1:$1048576,MATCH(SUMMARY!$A121,Sheet1DATA!$A:$A,0),MATCH(SUMMARY!R$1,Sheet1DATA!$1:$1,0))</f>
        <v>-</v>
      </c>
      <c r="S121" s="36" t="str">
        <f t="array" ref="S121">INDEX(Sheet1DATA!$1:$1048576,MATCH(SUMMARY!$A121,Sheet1DATA!$A:$A,0),MATCH(SUMMARY!S$1,Sheet1DATA!$1:$1,0))</f>
        <v>-</v>
      </c>
      <c r="T121" s="36" t="str">
        <f t="array" ref="T121">INDEX(Sheet1DATA!$1:$1048576,MATCH(SUMMARY!$A121,Sheet1DATA!$A:$A,0),MATCH(SUMMARY!T$1,Sheet1DATA!$1:$1,0))</f>
        <v>-</v>
      </c>
      <c r="U121" s="36" t="str">
        <f t="array" ref="U121">INDEX(Sheet1DATA!$1:$1048576,MATCH(SUMMARY!$A121,Sheet1DATA!$A:$A,0),MATCH(SUMMARY!U$1,Sheet1DATA!$1:$1,0))</f>
        <v>-</v>
      </c>
      <c r="V121" s="36" t="str">
        <f t="array" ref="V121">INDEX(Sheet1DATA!$1:$1048576,MATCH(SUMMARY!$A121,Sheet1DATA!$A:$A,0),MATCH(SUMMARY!V$1,Sheet1DATA!$1:$1,0))</f>
        <v>-</v>
      </c>
      <c r="W121" s="36" t="str">
        <f t="array" ref="W121">INDEX(Sheet1DATA!$1:$1048576,MATCH(SUMMARY!$A121,Sheet1DATA!$A:$A,0),MATCH(SUMMARY!W$1,Sheet1DATA!$1:$1,0))</f>
        <v>-</v>
      </c>
      <c r="X121" s="36" t="str">
        <f t="array" ref="X121">INDEX(Sheet1DATA!$1:$1048576,MATCH(SUMMARY!$A121,Sheet1DATA!$A:$A,0),MATCH(SUMMARY!X$1,Sheet1DATA!$1:$1,0))</f>
        <v>-</v>
      </c>
      <c r="Y121" s="36" t="str">
        <f t="array" ref="Y121">INDEX(Sheet1DATA!$1:$1048576,MATCH(SUMMARY!$A121,Sheet1DATA!$A:$A,0),MATCH(SUMMARY!Y$1,Sheet1DATA!$1:$1,0))</f>
        <v>-</v>
      </c>
      <c r="Z121" s="36" t="str">
        <f t="array" ref="Z121">INDEX(Sheet1DATA!$1:$1048576,MATCH(SUMMARY!$A121,Sheet1DATA!$A:$A,0),MATCH(SUMMARY!Z$1,Sheet1DATA!$1:$1,0))</f>
        <v>-</v>
      </c>
      <c r="AA121" s="36" t="str">
        <f t="array" ref="AA121">INDEX(Sheet1DATA!$1:$1048576,MATCH(SUMMARY!$A121,Sheet1DATA!$A:$A,0),MATCH(SUMMARY!AA$1,Sheet1DATA!$1:$1,0))</f>
        <v>-</v>
      </c>
      <c r="AB121" s="36" t="str">
        <f t="array" ref="AB121">INDEX(Sheet1DATA!$1:$1048576,MATCH(SUMMARY!$A121,Sheet1DATA!$A:$A,0),MATCH(SUMMARY!AB$1,Sheet1DATA!$1:$1,0))</f>
        <v>-</v>
      </c>
      <c r="AC121" s="36" t="str">
        <f t="array" ref="AC121">INDEX(Sheet1DATA!$1:$1048576,MATCH(SUMMARY!$A121,Sheet1DATA!$A:$A,0),MATCH(SUMMARY!AC$1,Sheet1DATA!$1:$1,0))</f>
        <v>-</v>
      </c>
      <c r="AD121" s="36" t="str">
        <f t="array" ref="AD121">INDEX(Sheet1DATA!$1:$1048576,MATCH(SUMMARY!$A121,Sheet1DATA!$A:$A,0),MATCH(SUMMARY!AD$1,Sheet1DATA!$1:$1,0))</f>
        <v>-</v>
      </c>
    </row>
    <row r="122" ht="14.25" hidden="1" customHeight="1">
      <c r="A122" s="114" t="s">
        <v>893</v>
      </c>
      <c r="B122" s="114" t="str">
        <f t="array" ref="B122">INDEX('2020 Candidates'!F:F,MATCH(SUMMARY!A122,'2020 Candidates'!G:G,0))</f>
        <v>Fine Gael</v>
      </c>
      <c r="C122" s="114" t="str">
        <f t="array" ref="C122">INDEX('2020 Candidates'!A:A,MATCH(SUMMARY!A122,'2020 Candidates'!G:G,0))</f>
        <v>Laois-Offaly (5 seats)</v>
      </c>
      <c r="D122" s="115">
        <f>VLOOKUP(B122,PartyScore!A:D,4,0)</f>
        <v>0.01425972402</v>
      </c>
      <c r="E122" s="16" t="b">
        <f t="shared" si="1"/>
        <v>0</v>
      </c>
      <c r="F122" s="36">
        <f t="shared" si="2"/>
        <v>0</v>
      </c>
      <c r="G122" s="36">
        <f t="shared" si="3"/>
        <v>2</v>
      </c>
      <c r="H122" s="36">
        <f t="shared" si="4"/>
        <v>18</v>
      </c>
      <c r="I122" s="116">
        <f t="shared" si="5"/>
        <v>0</v>
      </c>
      <c r="J122" s="36" t="str">
        <f t="array" ref="J122">INDEX(Sheet1DATA!$1:$1048576,MATCH(SUMMARY!$A122,Sheet1DATA!$A:$A,0),MATCH(SUMMARY!J$1,Sheet1DATA!$1:$1,0))</f>
        <v>Ø</v>
      </c>
      <c r="K122" s="36" t="str">
        <f t="array" ref="K122">INDEX(Sheet1DATA!$1:$1048576,MATCH(SUMMARY!$A122,Sheet1DATA!$A:$A,0),MATCH(SUMMARY!K$1,Sheet1DATA!$1:$1,0))</f>
        <v>Ø</v>
      </c>
      <c r="L122" s="36" t="str">
        <f t="array" ref="L122">INDEX(Sheet1DATA!$1:$1048576,MATCH(SUMMARY!$A122,Sheet1DATA!$A:$A,0),MATCH(SUMMARY!L$1,Sheet1DATA!$1:$1,0))</f>
        <v>×</v>
      </c>
      <c r="M122" s="36" t="str">
        <f t="array" ref="M122">INDEX(Sheet1DATA!$1:$1048576,MATCH(SUMMARY!$A122,Sheet1DATA!$A:$A,0),MATCH(SUMMARY!M$1,Sheet1DATA!$1:$1,0))</f>
        <v>Ø</v>
      </c>
      <c r="N122" s="36" t="str">
        <f t="array" ref="N122">INDEX(Sheet1DATA!$1:$1048576,MATCH(SUMMARY!$A122,Sheet1DATA!$A:$A,0),MATCH(SUMMARY!N$1,Sheet1DATA!$1:$1,0))</f>
        <v>Ø</v>
      </c>
      <c r="O122" s="36" t="str">
        <f t="array" ref="O122">INDEX(Sheet1DATA!$1:$1048576,MATCH(SUMMARY!$A122,Sheet1DATA!$A:$A,0),MATCH(SUMMARY!O$1,Sheet1DATA!$1:$1,0))</f>
        <v>Ø</v>
      </c>
      <c r="P122" s="36" t="str">
        <f t="array" ref="P122">INDEX(Sheet1DATA!$1:$1048576,MATCH(SUMMARY!$A122,Sheet1DATA!$A:$A,0),MATCH(SUMMARY!P$1,Sheet1DATA!$1:$1,0))</f>
        <v>Ø</v>
      </c>
      <c r="Q122" s="36" t="str">
        <f t="array" ref="Q122">INDEX(Sheet1DATA!$1:$1048576,MATCH(SUMMARY!$A122,Sheet1DATA!$A:$A,0),MATCH(SUMMARY!Q$1,Sheet1DATA!$1:$1,0))</f>
        <v>Ø</v>
      </c>
      <c r="R122" s="36" t="str">
        <f t="array" ref="R122">INDEX(Sheet1DATA!$1:$1048576,MATCH(SUMMARY!$A122,Sheet1DATA!$A:$A,0),MATCH(SUMMARY!R$1,Sheet1DATA!$1:$1,0))</f>
        <v>Ø</v>
      </c>
      <c r="S122" s="36" t="str">
        <f t="array" ref="S122">INDEX(Sheet1DATA!$1:$1048576,MATCH(SUMMARY!$A122,Sheet1DATA!$A:$A,0),MATCH(SUMMARY!S$1,Sheet1DATA!$1:$1,0))</f>
        <v>Ø</v>
      </c>
      <c r="T122" s="36" t="str">
        <f t="array" ref="T122">INDEX(Sheet1DATA!$1:$1048576,MATCH(SUMMARY!$A122,Sheet1DATA!$A:$A,0),MATCH(SUMMARY!T$1,Sheet1DATA!$1:$1,0))</f>
        <v>Ø</v>
      </c>
      <c r="U122" s="36" t="str">
        <f t="array" ref="U122">INDEX(Sheet1DATA!$1:$1048576,MATCH(SUMMARY!$A122,Sheet1DATA!$A:$A,0),MATCH(SUMMARY!U$1,Sheet1DATA!$1:$1,0))</f>
        <v>Ø</v>
      </c>
      <c r="V122" s="36" t="str">
        <f t="array" ref="V122">INDEX(Sheet1DATA!$1:$1048576,MATCH(SUMMARY!$A122,Sheet1DATA!$A:$A,0),MATCH(SUMMARY!V$1,Sheet1DATA!$1:$1,0))</f>
        <v>Ø</v>
      </c>
      <c r="W122" s="36" t="str">
        <f t="array" ref="W122">INDEX(Sheet1DATA!$1:$1048576,MATCH(SUMMARY!$A122,Sheet1DATA!$A:$A,0),MATCH(SUMMARY!W$1,Sheet1DATA!$1:$1,0))</f>
        <v>Ø</v>
      </c>
      <c r="X122" s="36" t="str">
        <f t="array" ref="X122">INDEX(Sheet1DATA!$1:$1048576,MATCH(SUMMARY!$A122,Sheet1DATA!$A:$A,0),MATCH(SUMMARY!X$1,Sheet1DATA!$1:$1,0))</f>
        <v>Ø</v>
      </c>
      <c r="Y122" s="36" t="str">
        <f t="array" ref="Y122">INDEX(Sheet1DATA!$1:$1048576,MATCH(SUMMARY!$A122,Sheet1DATA!$A:$A,0),MATCH(SUMMARY!Y$1,Sheet1DATA!$1:$1,0))</f>
        <v>Ø</v>
      </c>
      <c r="Z122" s="36" t="str">
        <f t="array" ref="Z122">INDEX(Sheet1DATA!$1:$1048576,MATCH(SUMMARY!$A122,Sheet1DATA!$A:$A,0),MATCH(SUMMARY!Z$1,Sheet1DATA!$1:$1,0))</f>
        <v>Ø</v>
      </c>
      <c r="AA122" s="36" t="str">
        <f t="array" ref="AA122">INDEX(Sheet1DATA!$1:$1048576,MATCH(SUMMARY!$A122,Sheet1DATA!$A:$A,0),MATCH(SUMMARY!AA$1,Sheet1DATA!$1:$1,0))</f>
        <v>Ø</v>
      </c>
      <c r="AB122" s="36" t="str">
        <f t="array" ref="AB122">INDEX(Sheet1DATA!$1:$1048576,MATCH(SUMMARY!$A122,Sheet1DATA!$A:$A,0),MATCH(SUMMARY!AB$1,Sheet1DATA!$1:$1,0))</f>
        <v>Ø</v>
      </c>
      <c r="AC122" s="36" t="str">
        <f t="array" ref="AC122">INDEX(Sheet1DATA!$1:$1048576,MATCH(SUMMARY!$A122,Sheet1DATA!$A:$A,0),MATCH(SUMMARY!AC$1,Sheet1DATA!$1:$1,0))</f>
        <v>×</v>
      </c>
      <c r="AD122" s="36" t="str">
        <f t="array" ref="AD122">INDEX(Sheet1DATA!$1:$1048576,MATCH(SUMMARY!$A122,Sheet1DATA!$A:$A,0),MATCH(SUMMARY!AD$1,Sheet1DATA!$1:$1,0))</f>
        <v>-</v>
      </c>
    </row>
    <row r="123" ht="14.25" hidden="1" customHeight="1">
      <c r="A123" s="114" t="s">
        <v>544</v>
      </c>
      <c r="B123" s="114" t="str">
        <f t="array" ref="B123">INDEX('2020 Candidates'!F:F,MATCH(SUMMARY!A123,'2020 Candidates'!G:G,0))</f>
        <v>Fianna Fail</v>
      </c>
      <c r="C123" s="114" t="str">
        <f t="array" ref="C123">INDEX('2020 Candidates'!A:A,MATCH(SUMMARY!A123,'2020 Candidates'!G:G,0))</f>
        <v>Laois-Offaly (5 seats)</v>
      </c>
      <c r="D123" s="115">
        <f>VLOOKUP(B123,PartyScore!A:D,4,0)</f>
        <v>0.3502904352</v>
      </c>
      <c r="E123" s="16" t="b">
        <f t="shared" si="1"/>
        <v>0</v>
      </c>
      <c r="F123" s="36">
        <f t="shared" si="2"/>
        <v>0</v>
      </c>
      <c r="G123" s="36">
        <f t="shared" si="3"/>
        <v>0</v>
      </c>
      <c r="H123" s="36">
        <f t="shared" si="4"/>
        <v>0</v>
      </c>
      <c r="I123" s="116" t="str">
        <f t="shared" si="5"/>
        <v>-</v>
      </c>
      <c r="J123" s="36" t="str">
        <f t="array" ref="J123">INDEX(Sheet1DATA!$1:$1048576,MATCH(SUMMARY!$A123,Sheet1DATA!$A:$A,0),MATCH(SUMMARY!J$1,Sheet1DATA!$1:$1,0))</f>
        <v>-</v>
      </c>
      <c r="K123" s="36" t="str">
        <f t="array" ref="K123">INDEX(Sheet1DATA!$1:$1048576,MATCH(SUMMARY!$A123,Sheet1DATA!$A:$A,0),MATCH(SUMMARY!K$1,Sheet1DATA!$1:$1,0))</f>
        <v>-</v>
      </c>
      <c r="L123" s="36" t="str">
        <f t="array" ref="L123">INDEX(Sheet1DATA!$1:$1048576,MATCH(SUMMARY!$A123,Sheet1DATA!$A:$A,0),MATCH(SUMMARY!L$1,Sheet1DATA!$1:$1,0))</f>
        <v>-</v>
      </c>
      <c r="M123" s="36" t="str">
        <f t="array" ref="M123">INDEX(Sheet1DATA!$1:$1048576,MATCH(SUMMARY!$A123,Sheet1DATA!$A:$A,0),MATCH(SUMMARY!M$1,Sheet1DATA!$1:$1,0))</f>
        <v>-</v>
      </c>
      <c r="N123" s="36" t="str">
        <f t="array" ref="N123">INDEX(Sheet1DATA!$1:$1048576,MATCH(SUMMARY!$A123,Sheet1DATA!$A:$A,0),MATCH(SUMMARY!N$1,Sheet1DATA!$1:$1,0))</f>
        <v>-</v>
      </c>
      <c r="O123" s="36" t="str">
        <f t="array" ref="O123">INDEX(Sheet1DATA!$1:$1048576,MATCH(SUMMARY!$A123,Sheet1DATA!$A:$A,0),MATCH(SUMMARY!O$1,Sheet1DATA!$1:$1,0))</f>
        <v>-</v>
      </c>
      <c r="P123" s="36" t="str">
        <f t="array" ref="P123">INDEX(Sheet1DATA!$1:$1048576,MATCH(SUMMARY!$A123,Sheet1DATA!$A:$A,0),MATCH(SUMMARY!P$1,Sheet1DATA!$1:$1,0))</f>
        <v>-</v>
      </c>
      <c r="Q123" s="36" t="str">
        <f t="array" ref="Q123">INDEX(Sheet1DATA!$1:$1048576,MATCH(SUMMARY!$A123,Sheet1DATA!$A:$A,0),MATCH(SUMMARY!Q$1,Sheet1DATA!$1:$1,0))</f>
        <v>-</v>
      </c>
      <c r="R123" s="36" t="str">
        <f t="array" ref="R123">INDEX(Sheet1DATA!$1:$1048576,MATCH(SUMMARY!$A123,Sheet1DATA!$A:$A,0),MATCH(SUMMARY!R$1,Sheet1DATA!$1:$1,0))</f>
        <v>-</v>
      </c>
      <c r="S123" s="36" t="str">
        <f t="array" ref="S123">INDEX(Sheet1DATA!$1:$1048576,MATCH(SUMMARY!$A123,Sheet1DATA!$A:$A,0),MATCH(SUMMARY!S$1,Sheet1DATA!$1:$1,0))</f>
        <v>-</v>
      </c>
      <c r="T123" s="36" t="str">
        <f t="array" ref="T123">INDEX(Sheet1DATA!$1:$1048576,MATCH(SUMMARY!$A123,Sheet1DATA!$A:$A,0),MATCH(SUMMARY!T$1,Sheet1DATA!$1:$1,0))</f>
        <v>-</v>
      </c>
      <c r="U123" s="36" t="str">
        <f t="array" ref="U123">INDEX(Sheet1DATA!$1:$1048576,MATCH(SUMMARY!$A123,Sheet1DATA!$A:$A,0),MATCH(SUMMARY!U$1,Sheet1DATA!$1:$1,0))</f>
        <v>-</v>
      </c>
      <c r="V123" s="36" t="str">
        <f t="array" ref="V123">INDEX(Sheet1DATA!$1:$1048576,MATCH(SUMMARY!$A123,Sheet1DATA!$A:$A,0),MATCH(SUMMARY!V$1,Sheet1DATA!$1:$1,0))</f>
        <v>-</v>
      </c>
      <c r="W123" s="36" t="str">
        <f t="array" ref="W123">INDEX(Sheet1DATA!$1:$1048576,MATCH(SUMMARY!$A123,Sheet1DATA!$A:$A,0),MATCH(SUMMARY!W$1,Sheet1DATA!$1:$1,0))</f>
        <v>-</v>
      </c>
      <c r="X123" s="36" t="str">
        <f t="array" ref="X123">INDEX(Sheet1DATA!$1:$1048576,MATCH(SUMMARY!$A123,Sheet1DATA!$A:$A,0),MATCH(SUMMARY!X$1,Sheet1DATA!$1:$1,0))</f>
        <v>-</v>
      </c>
      <c r="Y123" s="36" t="str">
        <f t="array" ref="Y123">INDEX(Sheet1DATA!$1:$1048576,MATCH(SUMMARY!$A123,Sheet1DATA!$A:$A,0),MATCH(SUMMARY!Y$1,Sheet1DATA!$1:$1,0))</f>
        <v>-</v>
      </c>
      <c r="Z123" s="36" t="str">
        <f t="array" ref="Z123">INDEX(Sheet1DATA!$1:$1048576,MATCH(SUMMARY!$A123,Sheet1DATA!$A:$A,0),MATCH(SUMMARY!Z$1,Sheet1DATA!$1:$1,0))</f>
        <v>-</v>
      </c>
      <c r="AA123" s="36" t="str">
        <f t="array" ref="AA123">INDEX(Sheet1DATA!$1:$1048576,MATCH(SUMMARY!$A123,Sheet1DATA!$A:$A,0),MATCH(SUMMARY!AA$1,Sheet1DATA!$1:$1,0))</f>
        <v>-</v>
      </c>
      <c r="AB123" s="36" t="str">
        <f t="array" ref="AB123">INDEX(Sheet1DATA!$1:$1048576,MATCH(SUMMARY!$A123,Sheet1DATA!$A:$A,0),MATCH(SUMMARY!AB$1,Sheet1DATA!$1:$1,0))</f>
        <v>-</v>
      </c>
      <c r="AC123" s="36" t="str">
        <f t="array" ref="AC123">INDEX(Sheet1DATA!$1:$1048576,MATCH(SUMMARY!$A123,Sheet1DATA!$A:$A,0),MATCH(SUMMARY!AC$1,Sheet1DATA!$1:$1,0))</f>
        <v>-</v>
      </c>
      <c r="AD123" s="36" t="str">
        <f t="array" ref="AD123">INDEX(Sheet1DATA!$1:$1048576,MATCH(SUMMARY!$A123,Sheet1DATA!$A:$A,0),MATCH(SUMMARY!AD$1,Sheet1DATA!$1:$1,0))</f>
        <v>-</v>
      </c>
    </row>
    <row r="124" ht="14.25" customHeight="1">
      <c r="A124" s="114" t="s">
        <v>899</v>
      </c>
      <c r="B124" s="114" t="str">
        <f t="array" ref="B124">INDEX('2020 Candidates'!F:F,MATCH(SUMMARY!A124,'2020 Candidates'!G:G,0))</f>
        <v>Fianna Fail</v>
      </c>
      <c r="C124" s="114" t="str">
        <f t="array" ref="C124">INDEX('2020 Candidates'!A:A,MATCH(SUMMARY!A124,'2020 Candidates'!G:G,0))</f>
        <v>Laois-Offaly (5 seats)</v>
      </c>
      <c r="D124" s="115">
        <f>VLOOKUP(B124,PartyScore!A:D,4,0)</f>
        <v>0.3502904352</v>
      </c>
      <c r="E124" s="16" t="b">
        <f t="shared" si="1"/>
        <v>1</v>
      </c>
      <c r="F124" s="36">
        <f t="shared" si="2"/>
        <v>7</v>
      </c>
      <c r="G124" s="36">
        <f t="shared" si="3"/>
        <v>1</v>
      </c>
      <c r="H124" s="36">
        <f t="shared" si="4"/>
        <v>13</v>
      </c>
      <c r="I124" s="116">
        <f t="shared" si="5"/>
        <v>0.875</v>
      </c>
      <c r="J124" s="36" t="str">
        <f t="array" ref="J124">INDEX(Sheet1DATA!$1:$1048576,MATCH(SUMMARY!$A124,Sheet1DATA!$A:$A,0),MATCH(SUMMARY!J$1,Sheet1DATA!$1:$1,0))</f>
        <v>√</v>
      </c>
      <c r="K124" s="36" t="str">
        <f t="array" ref="K124">INDEX(Sheet1DATA!$1:$1048576,MATCH(SUMMARY!$A124,Sheet1DATA!$A:$A,0),MATCH(SUMMARY!K$1,Sheet1DATA!$1:$1,0))</f>
        <v>√</v>
      </c>
      <c r="L124" s="36" t="str">
        <f t="array" ref="L124">INDEX(Sheet1DATA!$1:$1048576,MATCH(SUMMARY!$A124,Sheet1DATA!$A:$A,0),MATCH(SUMMARY!L$1,Sheet1DATA!$1:$1,0))</f>
        <v>√</v>
      </c>
      <c r="M124" s="36" t="str">
        <f t="array" ref="M124">INDEX(Sheet1DATA!$1:$1048576,MATCH(SUMMARY!$A124,Sheet1DATA!$A:$A,0),MATCH(SUMMARY!M$1,Sheet1DATA!$1:$1,0))</f>
        <v>Ø</v>
      </c>
      <c r="N124" s="36" t="str">
        <f t="array" ref="N124">INDEX(Sheet1DATA!$1:$1048576,MATCH(SUMMARY!$A124,Sheet1DATA!$A:$A,0),MATCH(SUMMARY!N$1,Sheet1DATA!$1:$1,0))</f>
        <v>Ø</v>
      </c>
      <c r="O124" s="36" t="str">
        <f t="array" ref="O124">INDEX(Sheet1DATA!$1:$1048576,MATCH(SUMMARY!$A124,Sheet1DATA!$A:$A,0),MATCH(SUMMARY!O$1,Sheet1DATA!$1:$1,0))</f>
        <v>Ø</v>
      </c>
      <c r="P124" s="36" t="str">
        <f t="array" ref="P124">INDEX(Sheet1DATA!$1:$1048576,MATCH(SUMMARY!$A124,Sheet1DATA!$A:$A,0),MATCH(SUMMARY!P$1,Sheet1DATA!$1:$1,0))</f>
        <v>Ø</v>
      </c>
      <c r="Q124" s="36" t="str">
        <f t="array" ref="Q124">INDEX(Sheet1DATA!$1:$1048576,MATCH(SUMMARY!$A124,Sheet1DATA!$A:$A,0),MATCH(SUMMARY!Q$1,Sheet1DATA!$1:$1,0))</f>
        <v>√</v>
      </c>
      <c r="R124" s="36" t="str">
        <f t="array" ref="R124">INDEX(Sheet1DATA!$1:$1048576,MATCH(SUMMARY!$A124,Sheet1DATA!$A:$A,0),MATCH(SUMMARY!R$1,Sheet1DATA!$1:$1,0))</f>
        <v>Ø</v>
      </c>
      <c r="S124" s="36" t="str">
        <f t="array" ref="S124">INDEX(Sheet1DATA!$1:$1048576,MATCH(SUMMARY!$A124,Sheet1DATA!$A:$A,0),MATCH(SUMMARY!S$1,Sheet1DATA!$1:$1,0))</f>
        <v>Ø</v>
      </c>
      <c r="T124" s="36" t="str">
        <f t="array" ref="T124">INDEX(Sheet1DATA!$1:$1048576,MATCH(SUMMARY!$A124,Sheet1DATA!$A:$A,0),MATCH(SUMMARY!T$1,Sheet1DATA!$1:$1,0))</f>
        <v>Ø</v>
      </c>
      <c r="U124" s="36" t="str">
        <f t="array" ref="U124">INDEX(Sheet1DATA!$1:$1048576,MATCH(SUMMARY!$A124,Sheet1DATA!$A:$A,0),MATCH(SUMMARY!U$1,Sheet1DATA!$1:$1,0))</f>
        <v>Ø</v>
      </c>
      <c r="V124" s="36" t="str">
        <f t="array" ref="V124">INDEX(Sheet1DATA!$1:$1048576,MATCH(SUMMARY!$A124,Sheet1DATA!$A:$A,0),MATCH(SUMMARY!V$1,Sheet1DATA!$1:$1,0))</f>
        <v>Ø</v>
      </c>
      <c r="W124" s="36" t="str">
        <f t="array" ref="W124">INDEX(Sheet1DATA!$1:$1048576,MATCH(SUMMARY!$A124,Sheet1DATA!$A:$A,0),MATCH(SUMMARY!W$1,Sheet1DATA!$1:$1,0))</f>
        <v>Ø</v>
      </c>
      <c r="X124" s="36" t="str">
        <f t="array" ref="X124">INDEX(Sheet1DATA!$1:$1048576,MATCH(SUMMARY!$A124,Sheet1DATA!$A:$A,0),MATCH(SUMMARY!X$1,Sheet1DATA!$1:$1,0))</f>
        <v>Ø</v>
      </c>
      <c r="Y124" s="36" t="str">
        <f t="array" ref="Y124">INDEX(Sheet1DATA!$1:$1048576,MATCH(SUMMARY!$A124,Sheet1DATA!$A:$A,0),MATCH(SUMMARY!Y$1,Sheet1DATA!$1:$1,0))</f>
        <v>Ø</v>
      </c>
      <c r="Z124" s="36" t="str">
        <f t="array" ref="Z124">INDEX(Sheet1DATA!$1:$1048576,MATCH(SUMMARY!$A124,Sheet1DATA!$A:$A,0),MATCH(SUMMARY!Z$1,Sheet1DATA!$1:$1,0))</f>
        <v>√</v>
      </c>
      <c r="AA124" s="36" t="str">
        <f t="array" ref="AA124">INDEX(Sheet1DATA!$1:$1048576,MATCH(SUMMARY!$A124,Sheet1DATA!$A:$A,0),MATCH(SUMMARY!AA$1,Sheet1DATA!$1:$1,0))</f>
        <v>√</v>
      </c>
      <c r="AB124" s="36" t="str">
        <f t="array" ref="AB124">INDEX(Sheet1DATA!$1:$1048576,MATCH(SUMMARY!$A124,Sheet1DATA!$A:$A,0),MATCH(SUMMARY!AB$1,Sheet1DATA!$1:$1,0))</f>
        <v>Ø</v>
      </c>
      <c r="AC124" s="36" t="str">
        <f t="array" ref="AC124">INDEX(Sheet1DATA!$1:$1048576,MATCH(SUMMARY!$A124,Sheet1DATA!$A:$A,0),MATCH(SUMMARY!AC$1,Sheet1DATA!$1:$1,0))</f>
        <v>√</v>
      </c>
      <c r="AD124" s="36" t="str">
        <f t="array" ref="AD124">INDEX(Sheet1DATA!$1:$1048576,MATCH(SUMMARY!$A124,Sheet1DATA!$A:$A,0),MATCH(SUMMARY!AD$1,Sheet1DATA!$1:$1,0))</f>
        <v>×</v>
      </c>
    </row>
    <row r="125" ht="14.25" hidden="1" customHeight="1">
      <c r="A125" s="114" t="s">
        <v>555</v>
      </c>
      <c r="B125" s="114" t="str">
        <f t="array" ref="B125">INDEX('2020 Candidates'!F:F,MATCH(SUMMARY!A125,'2020 Candidates'!G:G,0))</f>
        <v>Fianna Fail</v>
      </c>
      <c r="C125" s="114" t="str">
        <f t="array" ref="C125">INDEX('2020 Candidates'!A:A,MATCH(SUMMARY!A125,'2020 Candidates'!G:G,0))</f>
        <v>Kerry (5 seats)</v>
      </c>
      <c r="D125" s="115">
        <f>VLOOKUP(B125,PartyScore!A:D,4,0)</f>
        <v>0.3502904352</v>
      </c>
      <c r="E125" s="16" t="b">
        <f t="shared" si="1"/>
        <v>0</v>
      </c>
      <c r="F125" s="36">
        <f t="shared" si="2"/>
        <v>0</v>
      </c>
      <c r="G125" s="36">
        <f t="shared" si="3"/>
        <v>0</v>
      </c>
      <c r="H125" s="36">
        <f t="shared" si="4"/>
        <v>0</v>
      </c>
      <c r="I125" s="116" t="str">
        <f t="shared" si="5"/>
        <v>-</v>
      </c>
      <c r="J125" s="36" t="str">
        <f t="array" ref="J125">INDEX(Sheet1DATA!$1:$1048576,MATCH(SUMMARY!$A125,Sheet1DATA!$A:$A,0),MATCH(SUMMARY!J$1,Sheet1DATA!$1:$1,0))</f>
        <v>-</v>
      </c>
      <c r="K125" s="36" t="str">
        <f t="array" ref="K125">INDEX(Sheet1DATA!$1:$1048576,MATCH(SUMMARY!$A125,Sheet1DATA!$A:$A,0),MATCH(SUMMARY!K$1,Sheet1DATA!$1:$1,0))</f>
        <v>-</v>
      </c>
      <c r="L125" s="36" t="str">
        <f t="array" ref="L125">INDEX(Sheet1DATA!$1:$1048576,MATCH(SUMMARY!$A125,Sheet1DATA!$A:$A,0),MATCH(SUMMARY!L$1,Sheet1DATA!$1:$1,0))</f>
        <v>-</v>
      </c>
      <c r="M125" s="36" t="str">
        <f t="array" ref="M125">INDEX(Sheet1DATA!$1:$1048576,MATCH(SUMMARY!$A125,Sheet1DATA!$A:$A,0),MATCH(SUMMARY!M$1,Sheet1DATA!$1:$1,0))</f>
        <v>-</v>
      </c>
      <c r="N125" s="36" t="str">
        <f t="array" ref="N125">INDEX(Sheet1DATA!$1:$1048576,MATCH(SUMMARY!$A125,Sheet1DATA!$A:$A,0),MATCH(SUMMARY!N$1,Sheet1DATA!$1:$1,0))</f>
        <v>-</v>
      </c>
      <c r="O125" s="36" t="str">
        <f t="array" ref="O125">INDEX(Sheet1DATA!$1:$1048576,MATCH(SUMMARY!$A125,Sheet1DATA!$A:$A,0),MATCH(SUMMARY!O$1,Sheet1DATA!$1:$1,0))</f>
        <v>-</v>
      </c>
      <c r="P125" s="36" t="str">
        <f t="array" ref="P125">INDEX(Sheet1DATA!$1:$1048576,MATCH(SUMMARY!$A125,Sheet1DATA!$A:$A,0),MATCH(SUMMARY!P$1,Sheet1DATA!$1:$1,0))</f>
        <v>-</v>
      </c>
      <c r="Q125" s="36" t="str">
        <f t="array" ref="Q125">INDEX(Sheet1DATA!$1:$1048576,MATCH(SUMMARY!$A125,Sheet1DATA!$A:$A,0),MATCH(SUMMARY!Q$1,Sheet1DATA!$1:$1,0))</f>
        <v>-</v>
      </c>
      <c r="R125" s="36" t="str">
        <f t="array" ref="R125">INDEX(Sheet1DATA!$1:$1048576,MATCH(SUMMARY!$A125,Sheet1DATA!$A:$A,0),MATCH(SUMMARY!R$1,Sheet1DATA!$1:$1,0))</f>
        <v>-</v>
      </c>
      <c r="S125" s="36" t="str">
        <f t="array" ref="S125">INDEX(Sheet1DATA!$1:$1048576,MATCH(SUMMARY!$A125,Sheet1DATA!$A:$A,0),MATCH(SUMMARY!S$1,Sheet1DATA!$1:$1,0))</f>
        <v>-</v>
      </c>
      <c r="T125" s="36" t="str">
        <f t="array" ref="T125">INDEX(Sheet1DATA!$1:$1048576,MATCH(SUMMARY!$A125,Sheet1DATA!$A:$A,0),MATCH(SUMMARY!T$1,Sheet1DATA!$1:$1,0))</f>
        <v>-</v>
      </c>
      <c r="U125" s="36" t="str">
        <f t="array" ref="U125">INDEX(Sheet1DATA!$1:$1048576,MATCH(SUMMARY!$A125,Sheet1DATA!$A:$A,0),MATCH(SUMMARY!U$1,Sheet1DATA!$1:$1,0))</f>
        <v>-</v>
      </c>
      <c r="V125" s="36" t="str">
        <f t="array" ref="V125">INDEX(Sheet1DATA!$1:$1048576,MATCH(SUMMARY!$A125,Sheet1DATA!$A:$A,0),MATCH(SUMMARY!V$1,Sheet1DATA!$1:$1,0))</f>
        <v>-</v>
      </c>
      <c r="W125" s="36" t="str">
        <f t="array" ref="W125">INDEX(Sheet1DATA!$1:$1048576,MATCH(SUMMARY!$A125,Sheet1DATA!$A:$A,0),MATCH(SUMMARY!W$1,Sheet1DATA!$1:$1,0))</f>
        <v>-</v>
      </c>
      <c r="X125" s="36" t="str">
        <f t="array" ref="X125">INDEX(Sheet1DATA!$1:$1048576,MATCH(SUMMARY!$A125,Sheet1DATA!$A:$A,0),MATCH(SUMMARY!X$1,Sheet1DATA!$1:$1,0))</f>
        <v>-</v>
      </c>
      <c r="Y125" s="36" t="str">
        <f t="array" ref="Y125">INDEX(Sheet1DATA!$1:$1048576,MATCH(SUMMARY!$A125,Sheet1DATA!$A:$A,0),MATCH(SUMMARY!Y$1,Sheet1DATA!$1:$1,0))</f>
        <v>-</v>
      </c>
      <c r="Z125" s="36" t="str">
        <f t="array" ref="Z125">INDEX(Sheet1DATA!$1:$1048576,MATCH(SUMMARY!$A125,Sheet1DATA!$A:$A,0),MATCH(SUMMARY!Z$1,Sheet1DATA!$1:$1,0))</f>
        <v>-</v>
      </c>
      <c r="AA125" s="36" t="str">
        <f t="array" ref="AA125">INDEX(Sheet1DATA!$1:$1048576,MATCH(SUMMARY!$A125,Sheet1DATA!$A:$A,0),MATCH(SUMMARY!AA$1,Sheet1DATA!$1:$1,0))</f>
        <v>-</v>
      </c>
      <c r="AB125" s="36" t="str">
        <f t="array" ref="AB125">INDEX(Sheet1DATA!$1:$1048576,MATCH(SUMMARY!$A125,Sheet1DATA!$A:$A,0),MATCH(SUMMARY!AB$1,Sheet1DATA!$1:$1,0))</f>
        <v>-</v>
      </c>
      <c r="AC125" s="36" t="str">
        <f t="array" ref="AC125">INDEX(Sheet1DATA!$1:$1048576,MATCH(SUMMARY!$A125,Sheet1DATA!$A:$A,0),MATCH(SUMMARY!AC$1,Sheet1DATA!$1:$1,0))</f>
        <v>-</v>
      </c>
      <c r="AD125" s="36" t="str">
        <f t="array" ref="AD125">INDEX(Sheet1DATA!$1:$1048576,MATCH(SUMMARY!$A125,Sheet1DATA!$A:$A,0),MATCH(SUMMARY!AD$1,Sheet1DATA!$1:$1,0))</f>
        <v>-</v>
      </c>
    </row>
    <row r="126" ht="14.25" hidden="1" customHeight="1">
      <c r="A126" s="114" t="s">
        <v>562</v>
      </c>
      <c r="B126" s="114" t="str">
        <f t="array" ref="B126">INDEX('2020 Candidates'!F:F,MATCH(SUMMARY!A126,'2020 Candidates'!G:G,0))</f>
        <v>Aontu</v>
      </c>
      <c r="C126" s="114" t="str">
        <f t="array" ref="C126">INDEX('2020 Candidates'!A:A,MATCH(SUMMARY!A126,'2020 Candidates'!G:G,0))</f>
        <v>Kerry (5 seats)</v>
      </c>
      <c r="D126" s="115">
        <f>VLOOKUP(B126,PartyScore!A:D,4,0)</f>
        <v>0.0625</v>
      </c>
      <c r="E126" s="16" t="b">
        <f t="shared" si="1"/>
        <v>0</v>
      </c>
      <c r="F126" s="36">
        <f t="shared" si="2"/>
        <v>0</v>
      </c>
      <c r="G126" s="36">
        <f t="shared" si="3"/>
        <v>0</v>
      </c>
      <c r="H126" s="36">
        <f t="shared" si="4"/>
        <v>0</v>
      </c>
      <c r="I126" s="116" t="str">
        <f t="shared" si="5"/>
        <v>-</v>
      </c>
      <c r="J126" s="36" t="str">
        <f t="array" ref="J126">INDEX(Sheet1DATA!$1:$1048576,MATCH(SUMMARY!$A126,Sheet1DATA!$A:$A,0),MATCH(SUMMARY!J$1,Sheet1DATA!$1:$1,0))</f>
        <v>-</v>
      </c>
      <c r="K126" s="36" t="str">
        <f t="array" ref="K126">INDEX(Sheet1DATA!$1:$1048576,MATCH(SUMMARY!$A126,Sheet1DATA!$A:$A,0),MATCH(SUMMARY!K$1,Sheet1DATA!$1:$1,0))</f>
        <v>-</v>
      </c>
      <c r="L126" s="36" t="str">
        <f t="array" ref="L126">INDEX(Sheet1DATA!$1:$1048576,MATCH(SUMMARY!$A126,Sheet1DATA!$A:$A,0),MATCH(SUMMARY!L$1,Sheet1DATA!$1:$1,0))</f>
        <v>-</v>
      </c>
      <c r="M126" s="36" t="str">
        <f t="array" ref="M126">INDEX(Sheet1DATA!$1:$1048576,MATCH(SUMMARY!$A126,Sheet1DATA!$A:$A,0),MATCH(SUMMARY!M$1,Sheet1DATA!$1:$1,0))</f>
        <v>-</v>
      </c>
      <c r="N126" s="36" t="str">
        <f t="array" ref="N126">INDEX(Sheet1DATA!$1:$1048576,MATCH(SUMMARY!$A126,Sheet1DATA!$A:$A,0),MATCH(SUMMARY!N$1,Sheet1DATA!$1:$1,0))</f>
        <v>-</v>
      </c>
      <c r="O126" s="36" t="str">
        <f t="array" ref="O126">INDEX(Sheet1DATA!$1:$1048576,MATCH(SUMMARY!$A126,Sheet1DATA!$A:$A,0),MATCH(SUMMARY!O$1,Sheet1DATA!$1:$1,0))</f>
        <v>-</v>
      </c>
      <c r="P126" s="36" t="str">
        <f t="array" ref="P126">INDEX(Sheet1DATA!$1:$1048576,MATCH(SUMMARY!$A126,Sheet1DATA!$A:$A,0),MATCH(SUMMARY!P$1,Sheet1DATA!$1:$1,0))</f>
        <v>-</v>
      </c>
      <c r="Q126" s="36" t="str">
        <f t="array" ref="Q126">INDEX(Sheet1DATA!$1:$1048576,MATCH(SUMMARY!$A126,Sheet1DATA!$A:$A,0),MATCH(SUMMARY!Q$1,Sheet1DATA!$1:$1,0))</f>
        <v>-</v>
      </c>
      <c r="R126" s="36" t="str">
        <f t="array" ref="R126">INDEX(Sheet1DATA!$1:$1048576,MATCH(SUMMARY!$A126,Sheet1DATA!$A:$A,0),MATCH(SUMMARY!R$1,Sheet1DATA!$1:$1,0))</f>
        <v>-</v>
      </c>
      <c r="S126" s="36" t="str">
        <f t="array" ref="S126">INDEX(Sheet1DATA!$1:$1048576,MATCH(SUMMARY!$A126,Sheet1DATA!$A:$A,0),MATCH(SUMMARY!S$1,Sheet1DATA!$1:$1,0))</f>
        <v>-</v>
      </c>
      <c r="T126" s="36" t="str">
        <f t="array" ref="T126">INDEX(Sheet1DATA!$1:$1048576,MATCH(SUMMARY!$A126,Sheet1DATA!$A:$A,0),MATCH(SUMMARY!T$1,Sheet1DATA!$1:$1,0))</f>
        <v>-</v>
      </c>
      <c r="U126" s="36" t="str">
        <f t="array" ref="U126">INDEX(Sheet1DATA!$1:$1048576,MATCH(SUMMARY!$A126,Sheet1DATA!$A:$A,0),MATCH(SUMMARY!U$1,Sheet1DATA!$1:$1,0))</f>
        <v>-</v>
      </c>
      <c r="V126" s="36" t="str">
        <f t="array" ref="V126">INDEX(Sheet1DATA!$1:$1048576,MATCH(SUMMARY!$A126,Sheet1DATA!$A:$A,0),MATCH(SUMMARY!V$1,Sheet1DATA!$1:$1,0))</f>
        <v>-</v>
      </c>
      <c r="W126" s="36" t="str">
        <f t="array" ref="W126">INDEX(Sheet1DATA!$1:$1048576,MATCH(SUMMARY!$A126,Sheet1DATA!$A:$A,0),MATCH(SUMMARY!W$1,Sheet1DATA!$1:$1,0))</f>
        <v>-</v>
      </c>
      <c r="X126" s="36" t="str">
        <f t="array" ref="X126">INDEX(Sheet1DATA!$1:$1048576,MATCH(SUMMARY!$A126,Sheet1DATA!$A:$A,0),MATCH(SUMMARY!X$1,Sheet1DATA!$1:$1,0))</f>
        <v>-</v>
      </c>
      <c r="Y126" s="36" t="str">
        <f t="array" ref="Y126">INDEX(Sheet1DATA!$1:$1048576,MATCH(SUMMARY!$A126,Sheet1DATA!$A:$A,0),MATCH(SUMMARY!Y$1,Sheet1DATA!$1:$1,0))</f>
        <v>-</v>
      </c>
      <c r="Z126" s="36" t="str">
        <f t="array" ref="Z126">INDEX(Sheet1DATA!$1:$1048576,MATCH(SUMMARY!$A126,Sheet1DATA!$A:$A,0),MATCH(SUMMARY!Z$1,Sheet1DATA!$1:$1,0))</f>
        <v>-</v>
      </c>
      <c r="AA126" s="36" t="str">
        <f t="array" ref="AA126">INDEX(Sheet1DATA!$1:$1048576,MATCH(SUMMARY!$A126,Sheet1DATA!$A:$A,0),MATCH(SUMMARY!AA$1,Sheet1DATA!$1:$1,0))</f>
        <v>-</v>
      </c>
      <c r="AB126" s="36" t="str">
        <f t="array" ref="AB126">INDEX(Sheet1DATA!$1:$1048576,MATCH(SUMMARY!$A126,Sheet1DATA!$A:$A,0),MATCH(SUMMARY!AB$1,Sheet1DATA!$1:$1,0))</f>
        <v>-</v>
      </c>
      <c r="AC126" s="36" t="str">
        <f t="array" ref="AC126">INDEX(Sheet1DATA!$1:$1048576,MATCH(SUMMARY!$A126,Sheet1DATA!$A:$A,0),MATCH(SUMMARY!AC$1,Sheet1DATA!$1:$1,0))</f>
        <v>-</v>
      </c>
      <c r="AD126" s="36" t="str">
        <f t="array" ref="AD126">INDEX(Sheet1DATA!$1:$1048576,MATCH(SUMMARY!$A126,Sheet1DATA!$A:$A,0),MATCH(SUMMARY!AD$1,Sheet1DATA!$1:$1,0))</f>
        <v>-</v>
      </c>
    </row>
    <row r="127" ht="14.25" hidden="1" customHeight="1">
      <c r="A127" s="114" t="s">
        <v>566</v>
      </c>
      <c r="B127" s="114" t="str">
        <f t="array" ref="B127">INDEX('2020 Candidates'!F:F,MATCH(SUMMARY!A127,'2020 Candidates'!G:G,0))</f>
        <v>Fine Gael</v>
      </c>
      <c r="C127" s="114" t="str">
        <f t="array" ref="C127">INDEX('2020 Candidates'!A:A,MATCH(SUMMARY!A127,'2020 Candidates'!G:G,0))</f>
        <v>Meath West (3 seats)</v>
      </c>
      <c r="D127" s="115">
        <f>VLOOKUP(B127,PartyScore!A:D,4,0)</f>
        <v>0.01425972402</v>
      </c>
      <c r="E127" s="16" t="b">
        <f t="shared" si="1"/>
        <v>0</v>
      </c>
      <c r="F127" s="36">
        <f t="shared" si="2"/>
        <v>0</v>
      </c>
      <c r="G127" s="36">
        <f t="shared" si="3"/>
        <v>0</v>
      </c>
      <c r="H127" s="36">
        <f t="shared" si="4"/>
        <v>0</v>
      </c>
      <c r="I127" s="116" t="str">
        <f t="shared" si="5"/>
        <v>-</v>
      </c>
      <c r="J127" s="36" t="str">
        <f t="array" ref="J127">INDEX(Sheet1DATA!$1:$1048576,MATCH(SUMMARY!$A127,Sheet1DATA!$A:$A,0),MATCH(SUMMARY!J$1,Sheet1DATA!$1:$1,0))</f>
        <v>-</v>
      </c>
      <c r="K127" s="36" t="str">
        <f t="array" ref="K127">INDEX(Sheet1DATA!$1:$1048576,MATCH(SUMMARY!$A127,Sheet1DATA!$A:$A,0),MATCH(SUMMARY!K$1,Sheet1DATA!$1:$1,0))</f>
        <v>-</v>
      </c>
      <c r="L127" s="36" t="str">
        <f t="array" ref="L127">INDEX(Sheet1DATA!$1:$1048576,MATCH(SUMMARY!$A127,Sheet1DATA!$A:$A,0),MATCH(SUMMARY!L$1,Sheet1DATA!$1:$1,0))</f>
        <v>-</v>
      </c>
      <c r="M127" s="36" t="str">
        <f t="array" ref="M127">INDEX(Sheet1DATA!$1:$1048576,MATCH(SUMMARY!$A127,Sheet1DATA!$A:$A,0),MATCH(SUMMARY!M$1,Sheet1DATA!$1:$1,0))</f>
        <v>-</v>
      </c>
      <c r="N127" s="36" t="str">
        <f t="array" ref="N127">INDEX(Sheet1DATA!$1:$1048576,MATCH(SUMMARY!$A127,Sheet1DATA!$A:$A,0),MATCH(SUMMARY!N$1,Sheet1DATA!$1:$1,0))</f>
        <v>-</v>
      </c>
      <c r="O127" s="36" t="str">
        <f t="array" ref="O127">INDEX(Sheet1DATA!$1:$1048576,MATCH(SUMMARY!$A127,Sheet1DATA!$A:$A,0),MATCH(SUMMARY!O$1,Sheet1DATA!$1:$1,0))</f>
        <v>-</v>
      </c>
      <c r="P127" s="36" t="str">
        <f t="array" ref="P127">INDEX(Sheet1DATA!$1:$1048576,MATCH(SUMMARY!$A127,Sheet1DATA!$A:$A,0),MATCH(SUMMARY!P$1,Sheet1DATA!$1:$1,0))</f>
        <v>-</v>
      </c>
      <c r="Q127" s="36" t="str">
        <f t="array" ref="Q127">INDEX(Sheet1DATA!$1:$1048576,MATCH(SUMMARY!$A127,Sheet1DATA!$A:$A,0),MATCH(SUMMARY!Q$1,Sheet1DATA!$1:$1,0))</f>
        <v>-</v>
      </c>
      <c r="R127" s="36" t="str">
        <f t="array" ref="R127">INDEX(Sheet1DATA!$1:$1048576,MATCH(SUMMARY!$A127,Sheet1DATA!$A:$A,0),MATCH(SUMMARY!R$1,Sheet1DATA!$1:$1,0))</f>
        <v>-</v>
      </c>
      <c r="S127" s="36" t="str">
        <f t="array" ref="S127">INDEX(Sheet1DATA!$1:$1048576,MATCH(SUMMARY!$A127,Sheet1DATA!$A:$A,0),MATCH(SUMMARY!S$1,Sheet1DATA!$1:$1,0))</f>
        <v>-</v>
      </c>
      <c r="T127" s="36" t="str">
        <f t="array" ref="T127">INDEX(Sheet1DATA!$1:$1048576,MATCH(SUMMARY!$A127,Sheet1DATA!$A:$A,0),MATCH(SUMMARY!T$1,Sheet1DATA!$1:$1,0))</f>
        <v>-</v>
      </c>
      <c r="U127" s="36" t="str">
        <f t="array" ref="U127">INDEX(Sheet1DATA!$1:$1048576,MATCH(SUMMARY!$A127,Sheet1DATA!$A:$A,0),MATCH(SUMMARY!U$1,Sheet1DATA!$1:$1,0))</f>
        <v>-</v>
      </c>
      <c r="V127" s="36" t="str">
        <f t="array" ref="V127">INDEX(Sheet1DATA!$1:$1048576,MATCH(SUMMARY!$A127,Sheet1DATA!$A:$A,0),MATCH(SUMMARY!V$1,Sheet1DATA!$1:$1,0))</f>
        <v>-</v>
      </c>
      <c r="W127" s="36" t="str">
        <f t="array" ref="W127">INDEX(Sheet1DATA!$1:$1048576,MATCH(SUMMARY!$A127,Sheet1DATA!$A:$A,0),MATCH(SUMMARY!W$1,Sheet1DATA!$1:$1,0))</f>
        <v>-</v>
      </c>
      <c r="X127" s="36" t="str">
        <f t="array" ref="X127">INDEX(Sheet1DATA!$1:$1048576,MATCH(SUMMARY!$A127,Sheet1DATA!$A:$A,0),MATCH(SUMMARY!X$1,Sheet1DATA!$1:$1,0))</f>
        <v>-</v>
      </c>
      <c r="Y127" s="36" t="str">
        <f t="array" ref="Y127">INDEX(Sheet1DATA!$1:$1048576,MATCH(SUMMARY!$A127,Sheet1DATA!$A:$A,0),MATCH(SUMMARY!Y$1,Sheet1DATA!$1:$1,0))</f>
        <v>-</v>
      </c>
      <c r="Z127" s="36" t="str">
        <f t="array" ref="Z127">INDEX(Sheet1DATA!$1:$1048576,MATCH(SUMMARY!$A127,Sheet1DATA!$A:$A,0),MATCH(SUMMARY!Z$1,Sheet1DATA!$1:$1,0))</f>
        <v>-</v>
      </c>
      <c r="AA127" s="36" t="str">
        <f t="array" ref="AA127">INDEX(Sheet1DATA!$1:$1048576,MATCH(SUMMARY!$A127,Sheet1DATA!$A:$A,0),MATCH(SUMMARY!AA$1,Sheet1DATA!$1:$1,0))</f>
        <v>-</v>
      </c>
      <c r="AB127" s="36" t="str">
        <f t="array" ref="AB127">INDEX(Sheet1DATA!$1:$1048576,MATCH(SUMMARY!$A127,Sheet1DATA!$A:$A,0),MATCH(SUMMARY!AB$1,Sheet1DATA!$1:$1,0))</f>
        <v>-</v>
      </c>
      <c r="AC127" s="36" t="str">
        <f t="array" ref="AC127">INDEX(Sheet1DATA!$1:$1048576,MATCH(SUMMARY!$A127,Sheet1DATA!$A:$A,0),MATCH(SUMMARY!AC$1,Sheet1DATA!$1:$1,0))</f>
        <v>-</v>
      </c>
      <c r="AD127" s="36" t="str">
        <f t="array" ref="AD127">INDEX(Sheet1DATA!$1:$1048576,MATCH(SUMMARY!$A127,Sheet1DATA!$A:$A,0),MATCH(SUMMARY!AD$1,Sheet1DATA!$1:$1,0))</f>
        <v>-</v>
      </c>
    </row>
    <row r="128" ht="14.25" hidden="1" customHeight="1">
      <c r="A128" s="114" t="s">
        <v>65</v>
      </c>
      <c r="B128" s="114" t="str">
        <f t="array" ref="B128">INDEX('2020 Candidates'!F:F,MATCH(SUMMARY!A128,'2020 Candidates'!G:G,0))</f>
        <v>Sinn Fein</v>
      </c>
      <c r="C128" s="114" t="str">
        <f t="array" ref="C128">INDEX('2020 Candidates'!A:A,MATCH(SUMMARY!A128,'2020 Candidates'!G:G,0))</f>
        <v>Carlow-Kilkenny (5 seats)</v>
      </c>
      <c r="D128" s="115">
        <f>VLOOKUP(B128,PartyScore!A:D,4,0)</f>
        <v>0.3109221466</v>
      </c>
      <c r="E128" s="16" t="b">
        <f t="shared" si="1"/>
        <v>0</v>
      </c>
      <c r="F128" s="36">
        <f t="shared" si="2"/>
        <v>2</v>
      </c>
      <c r="G128" s="36">
        <f t="shared" si="3"/>
        <v>0</v>
      </c>
      <c r="H128" s="36">
        <f t="shared" si="4"/>
        <v>5</v>
      </c>
      <c r="I128" s="116">
        <f t="shared" si="5"/>
        <v>1</v>
      </c>
      <c r="J128" s="36" t="str">
        <f t="array" ref="J128">INDEX(Sheet1DATA!$1:$1048576,MATCH(SUMMARY!$A128,Sheet1DATA!$A:$A,0),MATCH(SUMMARY!J$1,Sheet1DATA!$1:$1,0))</f>
        <v>Ø</v>
      </c>
      <c r="K128" s="36" t="str">
        <f t="array" ref="K128">INDEX(Sheet1DATA!$1:$1048576,MATCH(SUMMARY!$A128,Sheet1DATA!$A:$A,0),MATCH(SUMMARY!K$1,Sheet1DATA!$1:$1,0))</f>
        <v>√</v>
      </c>
      <c r="L128" s="36" t="str">
        <f t="array" ref="L128">INDEX(Sheet1DATA!$1:$1048576,MATCH(SUMMARY!$A128,Sheet1DATA!$A:$A,0),MATCH(SUMMARY!L$1,Sheet1DATA!$1:$1,0))</f>
        <v>√</v>
      </c>
      <c r="M128" s="36" t="str">
        <f t="array" ref="M128">INDEX(Sheet1DATA!$1:$1048576,MATCH(SUMMARY!$A128,Sheet1DATA!$A:$A,0),MATCH(SUMMARY!M$1,Sheet1DATA!$1:$1,0))</f>
        <v>Ø</v>
      </c>
      <c r="N128" s="36" t="str">
        <f t="array" ref="N128">INDEX(Sheet1DATA!$1:$1048576,MATCH(SUMMARY!$A128,Sheet1DATA!$A:$A,0),MATCH(SUMMARY!N$1,Sheet1DATA!$1:$1,0))</f>
        <v>Ø</v>
      </c>
      <c r="O128" s="36" t="str">
        <f t="array" ref="O128">INDEX(Sheet1DATA!$1:$1048576,MATCH(SUMMARY!$A128,Sheet1DATA!$A:$A,0),MATCH(SUMMARY!O$1,Sheet1DATA!$1:$1,0))</f>
        <v>Ø</v>
      </c>
      <c r="P128" s="36" t="str">
        <f t="array" ref="P128">INDEX(Sheet1DATA!$1:$1048576,MATCH(SUMMARY!$A128,Sheet1DATA!$A:$A,0),MATCH(SUMMARY!P$1,Sheet1DATA!$1:$1,0))</f>
        <v>Ø</v>
      </c>
      <c r="Q128" s="36" t="str">
        <f t="array" ref="Q128">INDEX(Sheet1DATA!$1:$1048576,MATCH(SUMMARY!$A128,Sheet1DATA!$A:$A,0),MATCH(SUMMARY!Q$1,Sheet1DATA!$1:$1,0))</f>
        <v>-</v>
      </c>
      <c r="R128" s="36" t="str">
        <f t="array" ref="R128">INDEX(Sheet1DATA!$1:$1048576,MATCH(SUMMARY!$A128,Sheet1DATA!$A:$A,0),MATCH(SUMMARY!R$1,Sheet1DATA!$1:$1,0))</f>
        <v>-</v>
      </c>
      <c r="S128" s="36" t="str">
        <f t="array" ref="S128">INDEX(Sheet1DATA!$1:$1048576,MATCH(SUMMARY!$A128,Sheet1DATA!$A:$A,0),MATCH(SUMMARY!S$1,Sheet1DATA!$1:$1,0))</f>
        <v>-</v>
      </c>
      <c r="T128" s="36" t="str">
        <f t="array" ref="T128">INDEX(Sheet1DATA!$1:$1048576,MATCH(SUMMARY!$A128,Sheet1DATA!$A:$A,0),MATCH(SUMMARY!T$1,Sheet1DATA!$1:$1,0))</f>
        <v>-</v>
      </c>
      <c r="U128" s="36" t="str">
        <f t="array" ref="U128">INDEX(Sheet1DATA!$1:$1048576,MATCH(SUMMARY!$A128,Sheet1DATA!$A:$A,0),MATCH(SUMMARY!U$1,Sheet1DATA!$1:$1,0))</f>
        <v>-</v>
      </c>
      <c r="V128" s="36" t="str">
        <f t="array" ref="V128">INDEX(Sheet1DATA!$1:$1048576,MATCH(SUMMARY!$A128,Sheet1DATA!$A:$A,0),MATCH(SUMMARY!V$1,Sheet1DATA!$1:$1,0))</f>
        <v>-</v>
      </c>
      <c r="W128" s="36" t="str">
        <f t="array" ref="W128">INDEX(Sheet1DATA!$1:$1048576,MATCH(SUMMARY!$A128,Sheet1DATA!$A:$A,0),MATCH(SUMMARY!W$1,Sheet1DATA!$1:$1,0))</f>
        <v>-</v>
      </c>
      <c r="X128" s="36" t="str">
        <f t="array" ref="X128">INDEX(Sheet1DATA!$1:$1048576,MATCH(SUMMARY!$A128,Sheet1DATA!$A:$A,0),MATCH(SUMMARY!X$1,Sheet1DATA!$1:$1,0))</f>
        <v>-</v>
      </c>
      <c r="Y128" s="36" t="str">
        <f t="array" ref="Y128">INDEX(Sheet1DATA!$1:$1048576,MATCH(SUMMARY!$A128,Sheet1DATA!$A:$A,0),MATCH(SUMMARY!Y$1,Sheet1DATA!$1:$1,0))</f>
        <v>-</v>
      </c>
      <c r="Z128" s="36" t="str">
        <f t="array" ref="Z128">INDEX(Sheet1DATA!$1:$1048576,MATCH(SUMMARY!$A128,Sheet1DATA!$A:$A,0),MATCH(SUMMARY!Z$1,Sheet1DATA!$1:$1,0))</f>
        <v>-</v>
      </c>
      <c r="AA128" s="36" t="str">
        <f t="array" ref="AA128">INDEX(Sheet1DATA!$1:$1048576,MATCH(SUMMARY!$A128,Sheet1DATA!$A:$A,0),MATCH(SUMMARY!AA$1,Sheet1DATA!$1:$1,0))</f>
        <v>-</v>
      </c>
      <c r="AB128" s="36" t="str">
        <f t="array" ref="AB128">INDEX(Sheet1DATA!$1:$1048576,MATCH(SUMMARY!$A128,Sheet1DATA!$A:$A,0),MATCH(SUMMARY!AB$1,Sheet1DATA!$1:$1,0))</f>
        <v>-</v>
      </c>
      <c r="AC128" s="36" t="str">
        <f t="array" ref="AC128">INDEX(Sheet1DATA!$1:$1048576,MATCH(SUMMARY!$A128,Sheet1DATA!$A:$A,0),MATCH(SUMMARY!AC$1,Sheet1DATA!$1:$1,0))</f>
        <v>-</v>
      </c>
      <c r="AD128" s="36" t="str">
        <f t="array" ref="AD128">INDEX(Sheet1DATA!$1:$1048576,MATCH(SUMMARY!$A128,Sheet1DATA!$A:$A,0),MATCH(SUMMARY!AD$1,Sheet1DATA!$1:$1,0))</f>
        <v>-</v>
      </c>
    </row>
    <row r="129" ht="14.25" hidden="1" customHeight="1">
      <c r="A129" s="114" t="s">
        <v>576</v>
      </c>
      <c r="B129" s="114" t="str">
        <f t="array" ref="B129">INDEX('2020 Candidates'!F:F,MATCH(SUMMARY!A129,'2020 Candidates'!G:G,0))</f>
        <v>Green Party</v>
      </c>
      <c r="C129" s="114" t="str">
        <f t="array" ref="C129">INDEX('2020 Candidates'!A:A,MATCH(SUMMARY!A129,'2020 Candidates'!G:G,0))</f>
        <v>Sligo-Leitrim (4 seats)</v>
      </c>
      <c r="D129" s="115">
        <f>VLOOKUP(B129,PartyScore!A:D,4,0)</f>
        <v>0.05714285714</v>
      </c>
      <c r="E129" s="16" t="b">
        <f t="shared" si="1"/>
        <v>0</v>
      </c>
      <c r="F129" s="36">
        <f t="shared" si="2"/>
        <v>0</v>
      </c>
      <c r="G129" s="36">
        <f t="shared" si="3"/>
        <v>0</v>
      </c>
      <c r="H129" s="36">
        <f t="shared" si="4"/>
        <v>0</v>
      </c>
      <c r="I129" s="116" t="str">
        <f t="shared" si="5"/>
        <v>-</v>
      </c>
      <c r="J129" s="36" t="str">
        <f t="array" ref="J129">INDEX(Sheet1DATA!$1:$1048576,MATCH(SUMMARY!$A129,Sheet1DATA!$A:$A,0),MATCH(SUMMARY!J$1,Sheet1DATA!$1:$1,0))</f>
        <v>-</v>
      </c>
      <c r="K129" s="36" t="str">
        <f t="array" ref="K129">INDEX(Sheet1DATA!$1:$1048576,MATCH(SUMMARY!$A129,Sheet1DATA!$A:$A,0),MATCH(SUMMARY!K$1,Sheet1DATA!$1:$1,0))</f>
        <v>-</v>
      </c>
      <c r="L129" s="36" t="str">
        <f t="array" ref="L129">INDEX(Sheet1DATA!$1:$1048576,MATCH(SUMMARY!$A129,Sheet1DATA!$A:$A,0),MATCH(SUMMARY!L$1,Sheet1DATA!$1:$1,0))</f>
        <v>-</v>
      </c>
      <c r="M129" s="36" t="str">
        <f t="array" ref="M129">INDEX(Sheet1DATA!$1:$1048576,MATCH(SUMMARY!$A129,Sheet1DATA!$A:$A,0),MATCH(SUMMARY!M$1,Sheet1DATA!$1:$1,0))</f>
        <v>-</v>
      </c>
      <c r="N129" s="36" t="str">
        <f t="array" ref="N129">INDEX(Sheet1DATA!$1:$1048576,MATCH(SUMMARY!$A129,Sheet1DATA!$A:$A,0),MATCH(SUMMARY!N$1,Sheet1DATA!$1:$1,0))</f>
        <v>-</v>
      </c>
      <c r="O129" s="36" t="str">
        <f t="array" ref="O129">INDEX(Sheet1DATA!$1:$1048576,MATCH(SUMMARY!$A129,Sheet1DATA!$A:$A,0),MATCH(SUMMARY!O$1,Sheet1DATA!$1:$1,0))</f>
        <v>-</v>
      </c>
      <c r="P129" s="36" t="str">
        <f t="array" ref="P129">INDEX(Sheet1DATA!$1:$1048576,MATCH(SUMMARY!$A129,Sheet1DATA!$A:$A,0),MATCH(SUMMARY!P$1,Sheet1DATA!$1:$1,0))</f>
        <v>-</v>
      </c>
      <c r="Q129" s="36" t="str">
        <f t="array" ref="Q129">INDEX(Sheet1DATA!$1:$1048576,MATCH(SUMMARY!$A129,Sheet1DATA!$A:$A,0),MATCH(SUMMARY!Q$1,Sheet1DATA!$1:$1,0))</f>
        <v>-</v>
      </c>
      <c r="R129" s="36" t="str">
        <f t="array" ref="R129">INDEX(Sheet1DATA!$1:$1048576,MATCH(SUMMARY!$A129,Sheet1DATA!$A:$A,0),MATCH(SUMMARY!R$1,Sheet1DATA!$1:$1,0))</f>
        <v>-</v>
      </c>
      <c r="S129" s="36" t="str">
        <f t="array" ref="S129">INDEX(Sheet1DATA!$1:$1048576,MATCH(SUMMARY!$A129,Sheet1DATA!$A:$A,0),MATCH(SUMMARY!S$1,Sheet1DATA!$1:$1,0))</f>
        <v>-</v>
      </c>
      <c r="T129" s="36" t="str">
        <f t="array" ref="T129">INDEX(Sheet1DATA!$1:$1048576,MATCH(SUMMARY!$A129,Sheet1DATA!$A:$A,0),MATCH(SUMMARY!T$1,Sheet1DATA!$1:$1,0))</f>
        <v>-</v>
      </c>
      <c r="U129" s="36" t="str">
        <f t="array" ref="U129">INDEX(Sheet1DATA!$1:$1048576,MATCH(SUMMARY!$A129,Sheet1DATA!$A:$A,0),MATCH(SUMMARY!U$1,Sheet1DATA!$1:$1,0))</f>
        <v>-</v>
      </c>
      <c r="V129" s="36" t="str">
        <f t="array" ref="V129">INDEX(Sheet1DATA!$1:$1048576,MATCH(SUMMARY!$A129,Sheet1DATA!$A:$A,0),MATCH(SUMMARY!V$1,Sheet1DATA!$1:$1,0))</f>
        <v>-</v>
      </c>
      <c r="W129" s="36" t="str">
        <f t="array" ref="W129">INDEX(Sheet1DATA!$1:$1048576,MATCH(SUMMARY!$A129,Sheet1DATA!$A:$A,0),MATCH(SUMMARY!W$1,Sheet1DATA!$1:$1,0))</f>
        <v>-</v>
      </c>
      <c r="X129" s="36" t="str">
        <f t="array" ref="X129">INDEX(Sheet1DATA!$1:$1048576,MATCH(SUMMARY!$A129,Sheet1DATA!$A:$A,0),MATCH(SUMMARY!X$1,Sheet1DATA!$1:$1,0))</f>
        <v>-</v>
      </c>
      <c r="Y129" s="36" t="str">
        <f t="array" ref="Y129">INDEX(Sheet1DATA!$1:$1048576,MATCH(SUMMARY!$A129,Sheet1DATA!$A:$A,0),MATCH(SUMMARY!Y$1,Sheet1DATA!$1:$1,0))</f>
        <v>-</v>
      </c>
      <c r="Z129" s="36" t="str">
        <f t="array" ref="Z129">INDEX(Sheet1DATA!$1:$1048576,MATCH(SUMMARY!$A129,Sheet1DATA!$A:$A,0),MATCH(SUMMARY!Z$1,Sheet1DATA!$1:$1,0))</f>
        <v>-</v>
      </c>
      <c r="AA129" s="36" t="str">
        <f t="array" ref="AA129">INDEX(Sheet1DATA!$1:$1048576,MATCH(SUMMARY!$A129,Sheet1DATA!$A:$A,0),MATCH(SUMMARY!AA$1,Sheet1DATA!$1:$1,0))</f>
        <v>-</v>
      </c>
      <c r="AB129" s="36" t="str">
        <f t="array" ref="AB129">INDEX(Sheet1DATA!$1:$1048576,MATCH(SUMMARY!$A129,Sheet1DATA!$A:$A,0),MATCH(SUMMARY!AB$1,Sheet1DATA!$1:$1,0))</f>
        <v>-</v>
      </c>
      <c r="AC129" s="36" t="str">
        <f t="array" ref="AC129">INDEX(Sheet1DATA!$1:$1048576,MATCH(SUMMARY!$A129,Sheet1DATA!$A:$A,0),MATCH(SUMMARY!AC$1,Sheet1DATA!$1:$1,0))</f>
        <v>-</v>
      </c>
      <c r="AD129" s="36" t="str">
        <f t="array" ref="AD129">INDEX(Sheet1DATA!$1:$1048576,MATCH(SUMMARY!$A129,Sheet1DATA!$A:$A,0),MATCH(SUMMARY!AD$1,Sheet1DATA!$1:$1,0))</f>
        <v>-</v>
      </c>
    </row>
    <row r="130" ht="14.25" hidden="1" customHeight="1">
      <c r="A130" s="114" t="s">
        <v>359</v>
      </c>
      <c r="B130" s="114" t="str">
        <f t="array" ref="B130">INDEX('2020 Candidates'!F:F,MATCH(SUMMARY!A130,'2020 Candidates'!G:G,0))</f>
        <v>Fianna Fail</v>
      </c>
      <c r="C130" s="114" t="str">
        <f t="array" ref="C130">INDEX('2020 Candidates'!A:A,MATCH(SUMMARY!A130,'2020 Candidates'!G:G,0))</f>
        <v>Donegal (5 seats)</v>
      </c>
      <c r="D130" s="115">
        <f>VLOOKUP(B130,PartyScore!A:D,4,0)</f>
        <v>0.3502904352</v>
      </c>
      <c r="E130" s="16" t="b">
        <f t="shared" si="1"/>
        <v>0</v>
      </c>
      <c r="F130" s="36">
        <f t="shared" si="2"/>
        <v>1</v>
      </c>
      <c r="G130" s="36">
        <f t="shared" si="3"/>
        <v>1</v>
      </c>
      <c r="H130" s="36">
        <f t="shared" si="4"/>
        <v>6</v>
      </c>
      <c r="I130" s="116">
        <f t="shared" si="5"/>
        <v>0.5</v>
      </c>
      <c r="J130" s="36" t="str">
        <f t="array" ref="J130">INDEX(Sheet1DATA!$1:$1048576,MATCH(SUMMARY!$A130,Sheet1DATA!$A:$A,0),MATCH(SUMMARY!J$1,Sheet1DATA!$1:$1,0))</f>
        <v>Ø</v>
      </c>
      <c r="K130" s="36" t="str">
        <f t="array" ref="K130">INDEX(Sheet1DATA!$1:$1048576,MATCH(SUMMARY!$A130,Sheet1DATA!$A:$A,0),MATCH(SUMMARY!K$1,Sheet1DATA!$1:$1,0))</f>
        <v>√</v>
      </c>
      <c r="L130" s="36" t="str">
        <f t="array" ref="L130">INDEX(Sheet1DATA!$1:$1048576,MATCH(SUMMARY!$A130,Sheet1DATA!$A:$A,0),MATCH(SUMMARY!L$1,Sheet1DATA!$1:$1,0))</f>
        <v>Ø</v>
      </c>
      <c r="M130" s="36" t="str">
        <f t="array" ref="M130">INDEX(Sheet1DATA!$1:$1048576,MATCH(SUMMARY!$A130,Sheet1DATA!$A:$A,0),MATCH(SUMMARY!M$1,Sheet1DATA!$1:$1,0))</f>
        <v>Ø</v>
      </c>
      <c r="N130" s="36" t="str">
        <f t="array" ref="N130">INDEX(Sheet1DATA!$1:$1048576,MATCH(SUMMARY!$A130,Sheet1DATA!$A:$A,0),MATCH(SUMMARY!N$1,Sheet1DATA!$1:$1,0))</f>
        <v>Ø</v>
      </c>
      <c r="O130" s="36" t="str">
        <f t="array" ref="O130">INDEX(Sheet1DATA!$1:$1048576,MATCH(SUMMARY!$A130,Sheet1DATA!$A:$A,0),MATCH(SUMMARY!O$1,Sheet1DATA!$1:$1,0))</f>
        <v>Ø</v>
      </c>
      <c r="P130" s="36" t="str">
        <f t="array" ref="P130">INDEX(Sheet1DATA!$1:$1048576,MATCH(SUMMARY!$A130,Sheet1DATA!$A:$A,0),MATCH(SUMMARY!P$1,Sheet1DATA!$1:$1,0))</f>
        <v>Ø</v>
      </c>
      <c r="Q130" s="36" t="str">
        <f t="array" ref="Q130">INDEX(Sheet1DATA!$1:$1048576,MATCH(SUMMARY!$A130,Sheet1DATA!$A:$A,0),MATCH(SUMMARY!Q$1,Sheet1DATA!$1:$1,0))</f>
        <v>-</v>
      </c>
      <c r="R130" s="36" t="str">
        <f t="array" ref="R130">INDEX(Sheet1DATA!$1:$1048576,MATCH(SUMMARY!$A130,Sheet1DATA!$A:$A,0),MATCH(SUMMARY!R$1,Sheet1DATA!$1:$1,0))</f>
        <v>-</v>
      </c>
      <c r="S130" s="36" t="str">
        <f t="array" ref="S130">INDEX(Sheet1DATA!$1:$1048576,MATCH(SUMMARY!$A130,Sheet1DATA!$A:$A,0),MATCH(SUMMARY!S$1,Sheet1DATA!$1:$1,0))</f>
        <v>-</v>
      </c>
      <c r="T130" s="36" t="str">
        <f t="array" ref="T130">INDEX(Sheet1DATA!$1:$1048576,MATCH(SUMMARY!$A130,Sheet1DATA!$A:$A,0),MATCH(SUMMARY!T$1,Sheet1DATA!$1:$1,0))</f>
        <v>-</v>
      </c>
      <c r="U130" s="36" t="str">
        <f t="array" ref="U130">INDEX(Sheet1DATA!$1:$1048576,MATCH(SUMMARY!$A130,Sheet1DATA!$A:$A,0),MATCH(SUMMARY!U$1,Sheet1DATA!$1:$1,0))</f>
        <v>-</v>
      </c>
      <c r="V130" s="36" t="str">
        <f t="array" ref="V130">INDEX(Sheet1DATA!$1:$1048576,MATCH(SUMMARY!$A130,Sheet1DATA!$A:$A,0),MATCH(SUMMARY!V$1,Sheet1DATA!$1:$1,0))</f>
        <v>-</v>
      </c>
      <c r="W130" s="36" t="str">
        <f t="array" ref="W130">INDEX(Sheet1DATA!$1:$1048576,MATCH(SUMMARY!$A130,Sheet1DATA!$A:$A,0),MATCH(SUMMARY!W$1,Sheet1DATA!$1:$1,0))</f>
        <v>-</v>
      </c>
      <c r="X130" s="36" t="str">
        <f t="array" ref="X130">INDEX(Sheet1DATA!$1:$1048576,MATCH(SUMMARY!$A130,Sheet1DATA!$A:$A,0),MATCH(SUMMARY!X$1,Sheet1DATA!$1:$1,0))</f>
        <v>-</v>
      </c>
      <c r="Y130" s="36" t="str">
        <f t="array" ref="Y130">INDEX(Sheet1DATA!$1:$1048576,MATCH(SUMMARY!$A130,Sheet1DATA!$A:$A,0),MATCH(SUMMARY!Y$1,Sheet1DATA!$1:$1,0))</f>
        <v>-</v>
      </c>
      <c r="Z130" s="36" t="str">
        <f t="array" ref="Z130">INDEX(Sheet1DATA!$1:$1048576,MATCH(SUMMARY!$A130,Sheet1DATA!$A:$A,0),MATCH(SUMMARY!Z$1,Sheet1DATA!$1:$1,0))</f>
        <v>-</v>
      </c>
      <c r="AA130" s="36" t="str">
        <f t="array" ref="AA130">INDEX(Sheet1DATA!$1:$1048576,MATCH(SUMMARY!$A130,Sheet1DATA!$A:$A,0),MATCH(SUMMARY!AA$1,Sheet1DATA!$1:$1,0))</f>
        <v>-</v>
      </c>
      <c r="AB130" s="36" t="str">
        <f t="array" ref="AB130">INDEX(Sheet1DATA!$1:$1048576,MATCH(SUMMARY!$A130,Sheet1DATA!$A:$A,0),MATCH(SUMMARY!AB$1,Sheet1DATA!$1:$1,0))</f>
        <v>-</v>
      </c>
      <c r="AC130" s="36" t="str">
        <f t="array" ref="AC130">INDEX(Sheet1DATA!$1:$1048576,MATCH(SUMMARY!$A130,Sheet1DATA!$A:$A,0),MATCH(SUMMARY!AC$1,Sheet1DATA!$1:$1,0))</f>
        <v>-</v>
      </c>
      <c r="AD130" s="36" t="str">
        <f t="array" ref="AD130">INDEX(Sheet1DATA!$1:$1048576,MATCH(SUMMARY!$A130,Sheet1DATA!$A:$A,0),MATCH(SUMMARY!AD$1,Sheet1DATA!$1:$1,0))</f>
        <v>×</v>
      </c>
    </row>
    <row r="131" ht="14.25" hidden="1" customHeight="1">
      <c r="A131" s="114" t="s">
        <v>569</v>
      </c>
      <c r="B131" s="114" t="str">
        <f t="array" ref="B131">INDEX('2020 Candidates'!F:F,MATCH(SUMMARY!A131,'2020 Candidates'!G:G,0))</f>
        <v>Fianna Fail</v>
      </c>
      <c r="C131" s="114" t="str">
        <f t="array" ref="C131">INDEX('2020 Candidates'!A:A,MATCH(SUMMARY!A131,'2020 Candidates'!G:G,0))</f>
        <v>Cavan-Monaghan (5 seats)</v>
      </c>
      <c r="D131" s="115">
        <f>VLOOKUP(B131,PartyScore!A:D,4,0)</f>
        <v>0.3502904352</v>
      </c>
      <c r="E131" s="16" t="b">
        <f t="shared" si="1"/>
        <v>0</v>
      </c>
      <c r="F131" s="36">
        <f t="shared" si="2"/>
        <v>0</v>
      </c>
      <c r="G131" s="36">
        <f t="shared" si="3"/>
        <v>0</v>
      </c>
      <c r="H131" s="36">
        <f t="shared" si="4"/>
        <v>0</v>
      </c>
      <c r="I131" s="116" t="str">
        <f t="shared" si="5"/>
        <v>-</v>
      </c>
      <c r="J131" s="36" t="str">
        <f t="array" ref="J131">INDEX(Sheet1DATA!$1:$1048576,MATCH(SUMMARY!$A131,Sheet1DATA!$A:$A,0),MATCH(SUMMARY!J$1,Sheet1DATA!$1:$1,0))</f>
        <v>-</v>
      </c>
      <c r="K131" s="36" t="str">
        <f t="array" ref="K131">INDEX(Sheet1DATA!$1:$1048576,MATCH(SUMMARY!$A131,Sheet1DATA!$A:$A,0),MATCH(SUMMARY!K$1,Sheet1DATA!$1:$1,0))</f>
        <v>-</v>
      </c>
      <c r="L131" s="36" t="str">
        <f t="array" ref="L131">INDEX(Sheet1DATA!$1:$1048576,MATCH(SUMMARY!$A131,Sheet1DATA!$A:$A,0),MATCH(SUMMARY!L$1,Sheet1DATA!$1:$1,0))</f>
        <v>-</v>
      </c>
      <c r="M131" s="36" t="str">
        <f t="array" ref="M131">INDEX(Sheet1DATA!$1:$1048576,MATCH(SUMMARY!$A131,Sheet1DATA!$A:$A,0),MATCH(SUMMARY!M$1,Sheet1DATA!$1:$1,0))</f>
        <v>-</v>
      </c>
      <c r="N131" s="36" t="str">
        <f t="array" ref="N131">INDEX(Sheet1DATA!$1:$1048576,MATCH(SUMMARY!$A131,Sheet1DATA!$A:$A,0),MATCH(SUMMARY!N$1,Sheet1DATA!$1:$1,0))</f>
        <v>-</v>
      </c>
      <c r="O131" s="36" t="str">
        <f t="array" ref="O131">INDEX(Sheet1DATA!$1:$1048576,MATCH(SUMMARY!$A131,Sheet1DATA!$A:$A,0),MATCH(SUMMARY!O$1,Sheet1DATA!$1:$1,0))</f>
        <v>-</v>
      </c>
      <c r="P131" s="36" t="str">
        <f t="array" ref="P131">INDEX(Sheet1DATA!$1:$1048576,MATCH(SUMMARY!$A131,Sheet1DATA!$A:$A,0),MATCH(SUMMARY!P$1,Sheet1DATA!$1:$1,0))</f>
        <v>-</v>
      </c>
      <c r="Q131" s="36" t="str">
        <f t="array" ref="Q131">INDEX(Sheet1DATA!$1:$1048576,MATCH(SUMMARY!$A131,Sheet1DATA!$A:$A,0),MATCH(SUMMARY!Q$1,Sheet1DATA!$1:$1,0))</f>
        <v>-</v>
      </c>
      <c r="R131" s="36" t="str">
        <f t="array" ref="R131">INDEX(Sheet1DATA!$1:$1048576,MATCH(SUMMARY!$A131,Sheet1DATA!$A:$A,0),MATCH(SUMMARY!R$1,Sheet1DATA!$1:$1,0))</f>
        <v>-</v>
      </c>
      <c r="S131" s="36" t="str">
        <f t="array" ref="S131">INDEX(Sheet1DATA!$1:$1048576,MATCH(SUMMARY!$A131,Sheet1DATA!$A:$A,0),MATCH(SUMMARY!S$1,Sheet1DATA!$1:$1,0))</f>
        <v>-</v>
      </c>
      <c r="T131" s="36" t="str">
        <f t="array" ref="T131">INDEX(Sheet1DATA!$1:$1048576,MATCH(SUMMARY!$A131,Sheet1DATA!$A:$A,0),MATCH(SUMMARY!T$1,Sheet1DATA!$1:$1,0))</f>
        <v>-</v>
      </c>
      <c r="U131" s="36" t="str">
        <f t="array" ref="U131">INDEX(Sheet1DATA!$1:$1048576,MATCH(SUMMARY!$A131,Sheet1DATA!$A:$A,0),MATCH(SUMMARY!U$1,Sheet1DATA!$1:$1,0))</f>
        <v>-</v>
      </c>
      <c r="V131" s="36" t="str">
        <f t="array" ref="V131">INDEX(Sheet1DATA!$1:$1048576,MATCH(SUMMARY!$A131,Sheet1DATA!$A:$A,0),MATCH(SUMMARY!V$1,Sheet1DATA!$1:$1,0))</f>
        <v>-</v>
      </c>
      <c r="W131" s="36" t="str">
        <f t="array" ref="W131">INDEX(Sheet1DATA!$1:$1048576,MATCH(SUMMARY!$A131,Sheet1DATA!$A:$A,0),MATCH(SUMMARY!W$1,Sheet1DATA!$1:$1,0))</f>
        <v>-</v>
      </c>
      <c r="X131" s="36" t="str">
        <f t="array" ref="X131">INDEX(Sheet1DATA!$1:$1048576,MATCH(SUMMARY!$A131,Sheet1DATA!$A:$A,0),MATCH(SUMMARY!X$1,Sheet1DATA!$1:$1,0))</f>
        <v>-</v>
      </c>
      <c r="Y131" s="36" t="str">
        <f t="array" ref="Y131">INDEX(Sheet1DATA!$1:$1048576,MATCH(SUMMARY!$A131,Sheet1DATA!$A:$A,0),MATCH(SUMMARY!Y$1,Sheet1DATA!$1:$1,0))</f>
        <v>-</v>
      </c>
      <c r="Z131" s="36" t="str">
        <f t="array" ref="Z131">INDEX(Sheet1DATA!$1:$1048576,MATCH(SUMMARY!$A131,Sheet1DATA!$A:$A,0),MATCH(SUMMARY!Z$1,Sheet1DATA!$1:$1,0))</f>
        <v>-</v>
      </c>
      <c r="AA131" s="36" t="str">
        <f t="array" ref="AA131">INDEX(Sheet1DATA!$1:$1048576,MATCH(SUMMARY!$A131,Sheet1DATA!$A:$A,0),MATCH(SUMMARY!AA$1,Sheet1DATA!$1:$1,0))</f>
        <v>-</v>
      </c>
      <c r="AB131" s="36" t="str">
        <f t="array" ref="AB131">INDEX(Sheet1DATA!$1:$1048576,MATCH(SUMMARY!$A131,Sheet1DATA!$A:$A,0),MATCH(SUMMARY!AB$1,Sheet1DATA!$1:$1,0))</f>
        <v>-</v>
      </c>
      <c r="AC131" s="36" t="str">
        <f t="array" ref="AC131">INDEX(Sheet1DATA!$1:$1048576,MATCH(SUMMARY!$A131,Sheet1DATA!$A:$A,0),MATCH(SUMMARY!AC$1,Sheet1DATA!$1:$1,0))</f>
        <v>-</v>
      </c>
      <c r="AD131" s="36" t="str">
        <f t="array" ref="AD131">INDEX(Sheet1DATA!$1:$1048576,MATCH(SUMMARY!$A131,Sheet1DATA!$A:$A,0),MATCH(SUMMARY!AD$1,Sheet1DATA!$1:$1,0))</f>
        <v>-</v>
      </c>
    </row>
    <row r="132" ht="14.25" hidden="1" customHeight="1">
      <c r="A132" s="114" t="s">
        <v>583</v>
      </c>
      <c r="B132" s="114" t="str">
        <f t="array" ref="B132">INDEX('2020 Candidates'!F:F,MATCH(SUMMARY!A132,'2020 Candidates'!G:G,0))</f>
        <v>Renua</v>
      </c>
      <c r="C132" s="114" t="str">
        <f t="array" ref="C132">INDEX('2020 Candidates'!A:A,MATCH(SUMMARY!A132,'2020 Candidates'!G:G,0))</f>
        <v>Waterford</v>
      </c>
      <c r="D132" s="115">
        <f>VLOOKUP(B132,PartyScore!A:D,4,0)</f>
        <v>0</v>
      </c>
      <c r="E132" s="16" t="b">
        <f t="shared" si="1"/>
        <v>0</v>
      </c>
      <c r="F132" s="36">
        <f t="shared" si="2"/>
        <v>0</v>
      </c>
      <c r="G132" s="36">
        <f t="shared" si="3"/>
        <v>0</v>
      </c>
      <c r="H132" s="36">
        <f t="shared" si="4"/>
        <v>0</v>
      </c>
      <c r="I132" s="116" t="str">
        <f t="shared" si="5"/>
        <v>-</v>
      </c>
      <c r="J132" s="36" t="str">
        <f t="array" ref="J132">INDEX(Sheet1DATA!$1:$1048576,MATCH(SUMMARY!$A132,Sheet1DATA!$A:$A,0),MATCH(SUMMARY!J$1,Sheet1DATA!$1:$1,0))</f>
        <v>-</v>
      </c>
      <c r="K132" s="36" t="str">
        <f t="array" ref="K132">INDEX(Sheet1DATA!$1:$1048576,MATCH(SUMMARY!$A132,Sheet1DATA!$A:$A,0),MATCH(SUMMARY!K$1,Sheet1DATA!$1:$1,0))</f>
        <v>-</v>
      </c>
      <c r="L132" s="36" t="str">
        <f t="array" ref="L132">INDEX(Sheet1DATA!$1:$1048576,MATCH(SUMMARY!$A132,Sheet1DATA!$A:$A,0),MATCH(SUMMARY!L$1,Sheet1DATA!$1:$1,0))</f>
        <v>-</v>
      </c>
      <c r="M132" s="36" t="str">
        <f t="array" ref="M132">INDEX(Sheet1DATA!$1:$1048576,MATCH(SUMMARY!$A132,Sheet1DATA!$A:$A,0),MATCH(SUMMARY!M$1,Sheet1DATA!$1:$1,0))</f>
        <v>-</v>
      </c>
      <c r="N132" s="36" t="str">
        <f t="array" ref="N132">INDEX(Sheet1DATA!$1:$1048576,MATCH(SUMMARY!$A132,Sheet1DATA!$A:$A,0),MATCH(SUMMARY!N$1,Sheet1DATA!$1:$1,0))</f>
        <v>-</v>
      </c>
      <c r="O132" s="36" t="str">
        <f t="array" ref="O132">INDEX(Sheet1DATA!$1:$1048576,MATCH(SUMMARY!$A132,Sheet1DATA!$A:$A,0),MATCH(SUMMARY!O$1,Sheet1DATA!$1:$1,0))</f>
        <v>-</v>
      </c>
      <c r="P132" s="36" t="str">
        <f t="array" ref="P132">INDEX(Sheet1DATA!$1:$1048576,MATCH(SUMMARY!$A132,Sheet1DATA!$A:$A,0),MATCH(SUMMARY!P$1,Sheet1DATA!$1:$1,0))</f>
        <v>-</v>
      </c>
      <c r="Q132" s="36" t="str">
        <f t="array" ref="Q132">INDEX(Sheet1DATA!$1:$1048576,MATCH(SUMMARY!$A132,Sheet1DATA!$A:$A,0),MATCH(SUMMARY!Q$1,Sheet1DATA!$1:$1,0))</f>
        <v>-</v>
      </c>
      <c r="R132" s="36" t="str">
        <f t="array" ref="R132">INDEX(Sheet1DATA!$1:$1048576,MATCH(SUMMARY!$A132,Sheet1DATA!$A:$A,0),MATCH(SUMMARY!R$1,Sheet1DATA!$1:$1,0))</f>
        <v>-</v>
      </c>
      <c r="S132" s="36" t="str">
        <f t="array" ref="S132">INDEX(Sheet1DATA!$1:$1048576,MATCH(SUMMARY!$A132,Sheet1DATA!$A:$A,0),MATCH(SUMMARY!S$1,Sheet1DATA!$1:$1,0))</f>
        <v>-</v>
      </c>
      <c r="T132" s="36" t="str">
        <f t="array" ref="T132">INDEX(Sheet1DATA!$1:$1048576,MATCH(SUMMARY!$A132,Sheet1DATA!$A:$A,0),MATCH(SUMMARY!T$1,Sheet1DATA!$1:$1,0))</f>
        <v>-</v>
      </c>
      <c r="U132" s="36" t="str">
        <f t="array" ref="U132">INDEX(Sheet1DATA!$1:$1048576,MATCH(SUMMARY!$A132,Sheet1DATA!$A:$A,0),MATCH(SUMMARY!U$1,Sheet1DATA!$1:$1,0))</f>
        <v>-</v>
      </c>
      <c r="V132" s="36" t="str">
        <f t="array" ref="V132">INDEX(Sheet1DATA!$1:$1048576,MATCH(SUMMARY!$A132,Sheet1DATA!$A:$A,0),MATCH(SUMMARY!V$1,Sheet1DATA!$1:$1,0))</f>
        <v>-</v>
      </c>
      <c r="W132" s="36" t="str">
        <f t="array" ref="W132">INDEX(Sheet1DATA!$1:$1048576,MATCH(SUMMARY!$A132,Sheet1DATA!$A:$A,0),MATCH(SUMMARY!W$1,Sheet1DATA!$1:$1,0))</f>
        <v>-</v>
      </c>
      <c r="X132" s="36" t="str">
        <f t="array" ref="X132">INDEX(Sheet1DATA!$1:$1048576,MATCH(SUMMARY!$A132,Sheet1DATA!$A:$A,0),MATCH(SUMMARY!X$1,Sheet1DATA!$1:$1,0))</f>
        <v>-</v>
      </c>
      <c r="Y132" s="36" t="str">
        <f t="array" ref="Y132">INDEX(Sheet1DATA!$1:$1048576,MATCH(SUMMARY!$A132,Sheet1DATA!$A:$A,0),MATCH(SUMMARY!Y$1,Sheet1DATA!$1:$1,0))</f>
        <v>-</v>
      </c>
      <c r="Z132" s="36" t="str">
        <f t="array" ref="Z132">INDEX(Sheet1DATA!$1:$1048576,MATCH(SUMMARY!$A132,Sheet1DATA!$A:$A,0),MATCH(SUMMARY!Z$1,Sheet1DATA!$1:$1,0))</f>
        <v>-</v>
      </c>
      <c r="AA132" s="36" t="str">
        <f t="array" ref="AA132">INDEX(Sheet1DATA!$1:$1048576,MATCH(SUMMARY!$A132,Sheet1DATA!$A:$A,0),MATCH(SUMMARY!AA$1,Sheet1DATA!$1:$1,0))</f>
        <v>-</v>
      </c>
      <c r="AB132" s="36" t="str">
        <f t="array" ref="AB132">INDEX(Sheet1DATA!$1:$1048576,MATCH(SUMMARY!$A132,Sheet1DATA!$A:$A,0),MATCH(SUMMARY!AB$1,Sheet1DATA!$1:$1,0))</f>
        <v>-</v>
      </c>
      <c r="AC132" s="36" t="str">
        <f t="array" ref="AC132">INDEX(Sheet1DATA!$1:$1048576,MATCH(SUMMARY!$A132,Sheet1DATA!$A:$A,0),MATCH(SUMMARY!AC$1,Sheet1DATA!$1:$1,0))</f>
        <v>-</v>
      </c>
      <c r="AD132" s="36" t="str">
        <f t="array" ref="AD132">INDEX(Sheet1DATA!$1:$1048576,MATCH(SUMMARY!$A132,Sheet1DATA!$A:$A,0),MATCH(SUMMARY!AD$1,Sheet1DATA!$1:$1,0))</f>
        <v>-</v>
      </c>
    </row>
    <row r="133" ht="14.25" hidden="1" customHeight="1">
      <c r="A133" s="114" t="s">
        <v>586</v>
      </c>
      <c r="B133" s="114" t="str">
        <f t="array" ref="B133">INDEX('2020 Candidates'!F:F,MATCH(SUMMARY!A133,'2020 Candidates'!G:G,0))</f>
        <v>Renua</v>
      </c>
      <c r="C133" s="114" t="str">
        <f t="array" ref="C133">INDEX('2020 Candidates'!A:A,MATCH(SUMMARY!A133,'2020 Candidates'!G:G,0))</f>
        <v>Laois-Offaly (5 seats)</v>
      </c>
      <c r="D133" s="115">
        <f>VLOOKUP(B133,PartyScore!A:D,4,0)</f>
        <v>0</v>
      </c>
      <c r="E133" s="16" t="b">
        <f t="shared" si="1"/>
        <v>0</v>
      </c>
      <c r="F133" s="36">
        <f t="shared" si="2"/>
        <v>0</v>
      </c>
      <c r="G133" s="36">
        <f t="shared" si="3"/>
        <v>0</v>
      </c>
      <c r="H133" s="36">
        <f t="shared" si="4"/>
        <v>0</v>
      </c>
      <c r="I133" s="116" t="str">
        <f t="shared" si="5"/>
        <v>-</v>
      </c>
      <c r="J133" s="36" t="str">
        <f t="array" ref="J133">INDEX(Sheet1DATA!$1:$1048576,MATCH(SUMMARY!$A133,Sheet1DATA!$A:$A,0),MATCH(SUMMARY!J$1,Sheet1DATA!$1:$1,0))</f>
        <v>-</v>
      </c>
      <c r="K133" s="36" t="str">
        <f t="array" ref="K133">INDEX(Sheet1DATA!$1:$1048576,MATCH(SUMMARY!$A133,Sheet1DATA!$A:$A,0),MATCH(SUMMARY!K$1,Sheet1DATA!$1:$1,0))</f>
        <v>-</v>
      </c>
      <c r="L133" s="36" t="str">
        <f t="array" ref="L133">INDEX(Sheet1DATA!$1:$1048576,MATCH(SUMMARY!$A133,Sheet1DATA!$A:$A,0),MATCH(SUMMARY!L$1,Sheet1DATA!$1:$1,0))</f>
        <v>-</v>
      </c>
      <c r="M133" s="36" t="str">
        <f t="array" ref="M133">INDEX(Sheet1DATA!$1:$1048576,MATCH(SUMMARY!$A133,Sheet1DATA!$A:$A,0),MATCH(SUMMARY!M$1,Sheet1DATA!$1:$1,0))</f>
        <v>-</v>
      </c>
      <c r="N133" s="36" t="str">
        <f t="array" ref="N133">INDEX(Sheet1DATA!$1:$1048576,MATCH(SUMMARY!$A133,Sheet1DATA!$A:$A,0),MATCH(SUMMARY!N$1,Sheet1DATA!$1:$1,0))</f>
        <v>-</v>
      </c>
      <c r="O133" s="36" t="str">
        <f t="array" ref="O133">INDEX(Sheet1DATA!$1:$1048576,MATCH(SUMMARY!$A133,Sheet1DATA!$A:$A,0),MATCH(SUMMARY!O$1,Sheet1DATA!$1:$1,0))</f>
        <v>-</v>
      </c>
      <c r="P133" s="36" t="str">
        <f t="array" ref="P133">INDEX(Sheet1DATA!$1:$1048576,MATCH(SUMMARY!$A133,Sheet1DATA!$A:$A,0),MATCH(SUMMARY!P$1,Sheet1DATA!$1:$1,0))</f>
        <v>-</v>
      </c>
      <c r="Q133" s="36" t="str">
        <f t="array" ref="Q133">INDEX(Sheet1DATA!$1:$1048576,MATCH(SUMMARY!$A133,Sheet1DATA!$A:$A,0),MATCH(SUMMARY!Q$1,Sheet1DATA!$1:$1,0))</f>
        <v>-</v>
      </c>
      <c r="R133" s="36" t="str">
        <f t="array" ref="R133">INDEX(Sheet1DATA!$1:$1048576,MATCH(SUMMARY!$A133,Sheet1DATA!$A:$A,0),MATCH(SUMMARY!R$1,Sheet1DATA!$1:$1,0))</f>
        <v>-</v>
      </c>
      <c r="S133" s="36" t="str">
        <f t="array" ref="S133">INDEX(Sheet1DATA!$1:$1048576,MATCH(SUMMARY!$A133,Sheet1DATA!$A:$A,0),MATCH(SUMMARY!S$1,Sheet1DATA!$1:$1,0))</f>
        <v>-</v>
      </c>
      <c r="T133" s="36" t="str">
        <f t="array" ref="T133">INDEX(Sheet1DATA!$1:$1048576,MATCH(SUMMARY!$A133,Sheet1DATA!$A:$A,0),MATCH(SUMMARY!T$1,Sheet1DATA!$1:$1,0))</f>
        <v>-</v>
      </c>
      <c r="U133" s="36" t="str">
        <f t="array" ref="U133">INDEX(Sheet1DATA!$1:$1048576,MATCH(SUMMARY!$A133,Sheet1DATA!$A:$A,0),MATCH(SUMMARY!U$1,Sheet1DATA!$1:$1,0))</f>
        <v>-</v>
      </c>
      <c r="V133" s="36" t="str">
        <f t="array" ref="V133">INDEX(Sheet1DATA!$1:$1048576,MATCH(SUMMARY!$A133,Sheet1DATA!$A:$A,0),MATCH(SUMMARY!V$1,Sheet1DATA!$1:$1,0))</f>
        <v>-</v>
      </c>
      <c r="W133" s="36" t="str">
        <f t="array" ref="W133">INDEX(Sheet1DATA!$1:$1048576,MATCH(SUMMARY!$A133,Sheet1DATA!$A:$A,0),MATCH(SUMMARY!W$1,Sheet1DATA!$1:$1,0))</f>
        <v>-</v>
      </c>
      <c r="X133" s="36" t="str">
        <f t="array" ref="X133">INDEX(Sheet1DATA!$1:$1048576,MATCH(SUMMARY!$A133,Sheet1DATA!$A:$A,0),MATCH(SUMMARY!X$1,Sheet1DATA!$1:$1,0))</f>
        <v>-</v>
      </c>
      <c r="Y133" s="36" t="str">
        <f t="array" ref="Y133">INDEX(Sheet1DATA!$1:$1048576,MATCH(SUMMARY!$A133,Sheet1DATA!$A:$A,0),MATCH(SUMMARY!Y$1,Sheet1DATA!$1:$1,0))</f>
        <v>-</v>
      </c>
      <c r="Z133" s="36" t="str">
        <f t="array" ref="Z133">INDEX(Sheet1DATA!$1:$1048576,MATCH(SUMMARY!$A133,Sheet1DATA!$A:$A,0),MATCH(SUMMARY!Z$1,Sheet1DATA!$1:$1,0))</f>
        <v>-</v>
      </c>
      <c r="AA133" s="36" t="str">
        <f t="array" ref="AA133">INDEX(Sheet1DATA!$1:$1048576,MATCH(SUMMARY!$A133,Sheet1DATA!$A:$A,0),MATCH(SUMMARY!AA$1,Sheet1DATA!$1:$1,0))</f>
        <v>-</v>
      </c>
      <c r="AB133" s="36" t="str">
        <f t="array" ref="AB133">INDEX(Sheet1DATA!$1:$1048576,MATCH(SUMMARY!$A133,Sheet1DATA!$A:$A,0),MATCH(SUMMARY!AB$1,Sheet1DATA!$1:$1,0))</f>
        <v>-</v>
      </c>
      <c r="AC133" s="36" t="str">
        <f t="array" ref="AC133">INDEX(Sheet1DATA!$1:$1048576,MATCH(SUMMARY!$A133,Sheet1DATA!$A:$A,0),MATCH(SUMMARY!AC$1,Sheet1DATA!$1:$1,0))</f>
        <v>-</v>
      </c>
      <c r="AD133" s="36" t="str">
        <f t="array" ref="AD133">INDEX(Sheet1DATA!$1:$1048576,MATCH(SUMMARY!$A133,Sheet1DATA!$A:$A,0),MATCH(SUMMARY!AD$1,Sheet1DATA!$1:$1,0))</f>
        <v>-</v>
      </c>
    </row>
    <row r="134" ht="14.25" hidden="1" customHeight="1">
      <c r="A134" s="114" t="s">
        <v>590</v>
      </c>
      <c r="B134" s="114" t="str">
        <f t="array" ref="B134">INDEX('2020 Candidates'!F:F,MATCH(SUMMARY!A134,'2020 Candidates'!G:G,0))</f>
        <v>Social Democrats</v>
      </c>
      <c r="C134" s="114" t="str">
        <f t="array" ref="C134">INDEX('2020 Candidates'!A:A,MATCH(SUMMARY!A134,'2020 Candidates'!G:G,0))</f>
        <v>Dublin Central (4 seats)</v>
      </c>
      <c r="D134" s="115">
        <f>VLOOKUP(B134,PartyScore!A:D,4,0)</f>
        <v>0.09523809524</v>
      </c>
      <c r="E134" s="16" t="b">
        <f t="shared" si="1"/>
        <v>0</v>
      </c>
      <c r="F134" s="36">
        <f t="shared" si="2"/>
        <v>0</v>
      </c>
      <c r="G134" s="36">
        <f t="shared" si="3"/>
        <v>0</v>
      </c>
      <c r="H134" s="36">
        <f t="shared" si="4"/>
        <v>0</v>
      </c>
      <c r="I134" s="116" t="str">
        <f t="shared" si="5"/>
        <v>-</v>
      </c>
      <c r="J134" s="36" t="str">
        <f t="array" ref="J134">INDEX(Sheet1DATA!$1:$1048576,MATCH(SUMMARY!$A134,Sheet1DATA!$A:$A,0),MATCH(SUMMARY!J$1,Sheet1DATA!$1:$1,0))</f>
        <v>-</v>
      </c>
      <c r="K134" s="36" t="str">
        <f t="array" ref="K134">INDEX(Sheet1DATA!$1:$1048576,MATCH(SUMMARY!$A134,Sheet1DATA!$A:$A,0),MATCH(SUMMARY!K$1,Sheet1DATA!$1:$1,0))</f>
        <v>-</v>
      </c>
      <c r="L134" s="36" t="str">
        <f t="array" ref="L134">INDEX(Sheet1DATA!$1:$1048576,MATCH(SUMMARY!$A134,Sheet1DATA!$A:$A,0),MATCH(SUMMARY!L$1,Sheet1DATA!$1:$1,0))</f>
        <v>-</v>
      </c>
      <c r="M134" s="36" t="str">
        <f t="array" ref="M134">INDEX(Sheet1DATA!$1:$1048576,MATCH(SUMMARY!$A134,Sheet1DATA!$A:$A,0),MATCH(SUMMARY!M$1,Sheet1DATA!$1:$1,0))</f>
        <v>-</v>
      </c>
      <c r="N134" s="36" t="str">
        <f t="array" ref="N134">INDEX(Sheet1DATA!$1:$1048576,MATCH(SUMMARY!$A134,Sheet1DATA!$A:$A,0),MATCH(SUMMARY!N$1,Sheet1DATA!$1:$1,0))</f>
        <v>-</v>
      </c>
      <c r="O134" s="36" t="str">
        <f t="array" ref="O134">INDEX(Sheet1DATA!$1:$1048576,MATCH(SUMMARY!$A134,Sheet1DATA!$A:$A,0),MATCH(SUMMARY!O$1,Sheet1DATA!$1:$1,0))</f>
        <v>-</v>
      </c>
      <c r="P134" s="36" t="str">
        <f t="array" ref="P134">INDEX(Sheet1DATA!$1:$1048576,MATCH(SUMMARY!$A134,Sheet1DATA!$A:$A,0),MATCH(SUMMARY!P$1,Sheet1DATA!$1:$1,0))</f>
        <v>-</v>
      </c>
      <c r="Q134" s="36" t="str">
        <f t="array" ref="Q134">INDEX(Sheet1DATA!$1:$1048576,MATCH(SUMMARY!$A134,Sheet1DATA!$A:$A,0),MATCH(SUMMARY!Q$1,Sheet1DATA!$1:$1,0))</f>
        <v>-</v>
      </c>
      <c r="R134" s="36" t="str">
        <f t="array" ref="R134">INDEX(Sheet1DATA!$1:$1048576,MATCH(SUMMARY!$A134,Sheet1DATA!$A:$A,0),MATCH(SUMMARY!R$1,Sheet1DATA!$1:$1,0))</f>
        <v>-</v>
      </c>
      <c r="S134" s="36" t="str">
        <f t="array" ref="S134">INDEX(Sheet1DATA!$1:$1048576,MATCH(SUMMARY!$A134,Sheet1DATA!$A:$A,0),MATCH(SUMMARY!S$1,Sheet1DATA!$1:$1,0))</f>
        <v>-</v>
      </c>
      <c r="T134" s="36" t="str">
        <f t="array" ref="T134">INDEX(Sheet1DATA!$1:$1048576,MATCH(SUMMARY!$A134,Sheet1DATA!$A:$A,0),MATCH(SUMMARY!T$1,Sheet1DATA!$1:$1,0))</f>
        <v>-</v>
      </c>
      <c r="U134" s="36" t="str">
        <f t="array" ref="U134">INDEX(Sheet1DATA!$1:$1048576,MATCH(SUMMARY!$A134,Sheet1DATA!$A:$A,0),MATCH(SUMMARY!U$1,Sheet1DATA!$1:$1,0))</f>
        <v>-</v>
      </c>
      <c r="V134" s="36" t="str">
        <f t="array" ref="V134">INDEX(Sheet1DATA!$1:$1048576,MATCH(SUMMARY!$A134,Sheet1DATA!$A:$A,0),MATCH(SUMMARY!V$1,Sheet1DATA!$1:$1,0))</f>
        <v>-</v>
      </c>
      <c r="W134" s="36" t="str">
        <f t="array" ref="W134">INDEX(Sheet1DATA!$1:$1048576,MATCH(SUMMARY!$A134,Sheet1DATA!$A:$A,0),MATCH(SUMMARY!W$1,Sheet1DATA!$1:$1,0))</f>
        <v>-</v>
      </c>
      <c r="X134" s="36" t="str">
        <f t="array" ref="X134">INDEX(Sheet1DATA!$1:$1048576,MATCH(SUMMARY!$A134,Sheet1DATA!$A:$A,0),MATCH(SUMMARY!X$1,Sheet1DATA!$1:$1,0))</f>
        <v>-</v>
      </c>
      <c r="Y134" s="36" t="str">
        <f t="array" ref="Y134">INDEX(Sheet1DATA!$1:$1048576,MATCH(SUMMARY!$A134,Sheet1DATA!$A:$A,0),MATCH(SUMMARY!Y$1,Sheet1DATA!$1:$1,0))</f>
        <v>-</v>
      </c>
      <c r="Z134" s="36" t="str">
        <f t="array" ref="Z134">INDEX(Sheet1DATA!$1:$1048576,MATCH(SUMMARY!$A134,Sheet1DATA!$A:$A,0),MATCH(SUMMARY!Z$1,Sheet1DATA!$1:$1,0))</f>
        <v>-</v>
      </c>
      <c r="AA134" s="36" t="str">
        <f t="array" ref="AA134">INDEX(Sheet1DATA!$1:$1048576,MATCH(SUMMARY!$A134,Sheet1DATA!$A:$A,0),MATCH(SUMMARY!AA$1,Sheet1DATA!$1:$1,0))</f>
        <v>-</v>
      </c>
      <c r="AB134" s="36" t="str">
        <f t="array" ref="AB134">INDEX(Sheet1DATA!$1:$1048576,MATCH(SUMMARY!$A134,Sheet1DATA!$A:$A,0),MATCH(SUMMARY!AB$1,Sheet1DATA!$1:$1,0))</f>
        <v>-</v>
      </c>
      <c r="AC134" s="36" t="str">
        <f t="array" ref="AC134">INDEX(Sheet1DATA!$1:$1048576,MATCH(SUMMARY!$A134,Sheet1DATA!$A:$A,0),MATCH(SUMMARY!AC$1,Sheet1DATA!$1:$1,0))</f>
        <v>-</v>
      </c>
      <c r="AD134" s="36" t="str">
        <f t="array" ref="AD134">INDEX(Sheet1DATA!$1:$1048576,MATCH(SUMMARY!$A134,Sheet1DATA!$A:$A,0),MATCH(SUMMARY!AD$1,Sheet1DATA!$1:$1,0))</f>
        <v>-</v>
      </c>
    </row>
    <row r="135" ht="14.25" hidden="1" customHeight="1">
      <c r="A135" s="114" t="s">
        <v>2373</v>
      </c>
      <c r="B135" s="114" t="str">
        <f t="array" ref="B135">INDEX('2020 Candidates'!F:F,MATCH(SUMMARY!A135,'2020 Candidates'!G:G,0))</f>
        <v>Green Party</v>
      </c>
      <c r="C135" s="114" t="str">
        <f t="array" ref="C135">INDEX('2020 Candidates'!A:A,MATCH(SUMMARY!A135,'2020 Candidates'!G:G,0))</f>
        <v>Clare (4 seats)</v>
      </c>
      <c r="D135" s="115">
        <f>VLOOKUP(B135,PartyScore!A:D,4,0)</f>
        <v>0.05714285714</v>
      </c>
      <c r="E135" s="16" t="b">
        <f t="shared" si="1"/>
        <v>0</v>
      </c>
      <c r="F135" s="36">
        <f t="shared" si="2"/>
        <v>0</v>
      </c>
      <c r="G135" s="36">
        <f t="shared" si="3"/>
        <v>0</v>
      </c>
      <c r="H135" s="36">
        <f t="shared" si="4"/>
        <v>0</v>
      </c>
      <c r="I135" s="116" t="str">
        <f t="shared" si="5"/>
        <v>-</v>
      </c>
      <c r="J135" s="36" t="str">
        <f t="array" ref="J135">INDEX(Sheet1DATA!$1:$1048576,MATCH(SUMMARY!$A135,Sheet1DATA!$A:$A,0),MATCH(SUMMARY!J$1,Sheet1DATA!$1:$1,0))</f>
        <v>-</v>
      </c>
      <c r="K135" s="36" t="str">
        <f t="array" ref="K135">INDEX(Sheet1DATA!$1:$1048576,MATCH(SUMMARY!$A135,Sheet1DATA!$A:$A,0),MATCH(SUMMARY!K$1,Sheet1DATA!$1:$1,0))</f>
        <v>-</v>
      </c>
      <c r="L135" s="36" t="str">
        <f t="array" ref="L135">INDEX(Sheet1DATA!$1:$1048576,MATCH(SUMMARY!$A135,Sheet1DATA!$A:$A,0),MATCH(SUMMARY!L$1,Sheet1DATA!$1:$1,0))</f>
        <v>-</v>
      </c>
      <c r="M135" s="36" t="str">
        <f t="array" ref="M135">INDEX(Sheet1DATA!$1:$1048576,MATCH(SUMMARY!$A135,Sheet1DATA!$A:$A,0),MATCH(SUMMARY!M$1,Sheet1DATA!$1:$1,0))</f>
        <v>-</v>
      </c>
      <c r="N135" s="36" t="str">
        <f t="array" ref="N135">INDEX(Sheet1DATA!$1:$1048576,MATCH(SUMMARY!$A135,Sheet1DATA!$A:$A,0),MATCH(SUMMARY!N$1,Sheet1DATA!$1:$1,0))</f>
        <v>-</v>
      </c>
      <c r="O135" s="36" t="str">
        <f t="array" ref="O135">INDEX(Sheet1DATA!$1:$1048576,MATCH(SUMMARY!$A135,Sheet1DATA!$A:$A,0),MATCH(SUMMARY!O$1,Sheet1DATA!$1:$1,0))</f>
        <v>-</v>
      </c>
      <c r="P135" s="36" t="str">
        <f t="array" ref="P135">INDEX(Sheet1DATA!$1:$1048576,MATCH(SUMMARY!$A135,Sheet1DATA!$A:$A,0),MATCH(SUMMARY!P$1,Sheet1DATA!$1:$1,0))</f>
        <v>-</v>
      </c>
      <c r="Q135" s="36" t="str">
        <f t="array" ref="Q135">INDEX(Sheet1DATA!$1:$1048576,MATCH(SUMMARY!$A135,Sheet1DATA!$A:$A,0),MATCH(SUMMARY!Q$1,Sheet1DATA!$1:$1,0))</f>
        <v>-</v>
      </c>
      <c r="R135" s="36" t="str">
        <f t="array" ref="R135">INDEX(Sheet1DATA!$1:$1048576,MATCH(SUMMARY!$A135,Sheet1DATA!$A:$A,0),MATCH(SUMMARY!R$1,Sheet1DATA!$1:$1,0))</f>
        <v>-</v>
      </c>
      <c r="S135" s="36" t="str">
        <f t="array" ref="S135">INDEX(Sheet1DATA!$1:$1048576,MATCH(SUMMARY!$A135,Sheet1DATA!$A:$A,0),MATCH(SUMMARY!S$1,Sheet1DATA!$1:$1,0))</f>
        <v>-</v>
      </c>
      <c r="T135" s="36" t="str">
        <f t="array" ref="T135">INDEX(Sheet1DATA!$1:$1048576,MATCH(SUMMARY!$A135,Sheet1DATA!$A:$A,0),MATCH(SUMMARY!T$1,Sheet1DATA!$1:$1,0))</f>
        <v>-</v>
      </c>
      <c r="U135" s="36" t="str">
        <f t="array" ref="U135">INDEX(Sheet1DATA!$1:$1048576,MATCH(SUMMARY!$A135,Sheet1DATA!$A:$A,0),MATCH(SUMMARY!U$1,Sheet1DATA!$1:$1,0))</f>
        <v>-</v>
      </c>
      <c r="V135" s="36" t="str">
        <f t="array" ref="V135">INDEX(Sheet1DATA!$1:$1048576,MATCH(SUMMARY!$A135,Sheet1DATA!$A:$A,0),MATCH(SUMMARY!V$1,Sheet1DATA!$1:$1,0))</f>
        <v>-</v>
      </c>
      <c r="W135" s="36" t="str">
        <f t="array" ref="W135">INDEX(Sheet1DATA!$1:$1048576,MATCH(SUMMARY!$A135,Sheet1DATA!$A:$A,0),MATCH(SUMMARY!W$1,Sheet1DATA!$1:$1,0))</f>
        <v>-</v>
      </c>
      <c r="X135" s="36" t="str">
        <f t="array" ref="X135">INDEX(Sheet1DATA!$1:$1048576,MATCH(SUMMARY!$A135,Sheet1DATA!$A:$A,0),MATCH(SUMMARY!X$1,Sheet1DATA!$1:$1,0))</f>
        <v>-</v>
      </c>
      <c r="Y135" s="36" t="str">
        <f t="array" ref="Y135">INDEX(Sheet1DATA!$1:$1048576,MATCH(SUMMARY!$A135,Sheet1DATA!$A:$A,0),MATCH(SUMMARY!Y$1,Sheet1DATA!$1:$1,0))</f>
        <v>-</v>
      </c>
      <c r="Z135" s="36" t="str">
        <f t="array" ref="Z135">INDEX(Sheet1DATA!$1:$1048576,MATCH(SUMMARY!$A135,Sheet1DATA!$A:$A,0),MATCH(SUMMARY!Z$1,Sheet1DATA!$1:$1,0))</f>
        <v>-</v>
      </c>
      <c r="AA135" s="36" t="str">
        <f t="array" ref="AA135">INDEX(Sheet1DATA!$1:$1048576,MATCH(SUMMARY!$A135,Sheet1DATA!$A:$A,0),MATCH(SUMMARY!AA$1,Sheet1DATA!$1:$1,0))</f>
        <v>-</v>
      </c>
      <c r="AB135" s="36" t="str">
        <f t="array" ref="AB135">INDEX(Sheet1DATA!$1:$1048576,MATCH(SUMMARY!$A135,Sheet1DATA!$A:$A,0),MATCH(SUMMARY!AB$1,Sheet1DATA!$1:$1,0))</f>
        <v>-</v>
      </c>
      <c r="AC135" s="36" t="str">
        <f t="array" ref="AC135">INDEX(Sheet1DATA!$1:$1048576,MATCH(SUMMARY!$A135,Sheet1DATA!$A:$A,0),MATCH(SUMMARY!AC$1,Sheet1DATA!$1:$1,0))</f>
        <v>-</v>
      </c>
      <c r="AD135" s="36" t="str">
        <f t="array" ref="AD135">INDEX(Sheet1DATA!$1:$1048576,MATCH(SUMMARY!$A135,Sheet1DATA!$A:$A,0),MATCH(SUMMARY!AD$1,Sheet1DATA!$1:$1,0))</f>
        <v>-</v>
      </c>
    </row>
    <row r="136" ht="14.25" hidden="1" customHeight="1">
      <c r="A136" s="114" t="s">
        <v>597</v>
      </c>
      <c r="B136" s="114" t="str">
        <f t="array" ref="B136">INDEX('2020 Candidates'!F:F,MATCH(SUMMARY!A136,'2020 Candidates'!G:G,0))</f>
        <v>Fine Gael</v>
      </c>
      <c r="C136" s="114" t="str">
        <f t="array" ref="C136">INDEX('2020 Candidates'!A:A,MATCH(SUMMARY!A136,'2020 Candidates'!G:G,0))</f>
        <v>Waterford</v>
      </c>
      <c r="D136" s="115">
        <f>VLOOKUP(B136,PartyScore!A:D,4,0)</f>
        <v>0.01425972402</v>
      </c>
      <c r="E136" s="16" t="b">
        <f t="shared" si="1"/>
        <v>0</v>
      </c>
      <c r="F136" s="36">
        <f t="shared" si="2"/>
        <v>0</v>
      </c>
      <c r="G136" s="36">
        <f t="shared" si="3"/>
        <v>0</v>
      </c>
      <c r="H136" s="36">
        <f t="shared" si="4"/>
        <v>0</v>
      </c>
      <c r="I136" s="116" t="str">
        <f t="shared" si="5"/>
        <v>-</v>
      </c>
      <c r="J136" s="36" t="str">
        <f t="array" ref="J136">INDEX(Sheet1DATA!$1:$1048576,MATCH(SUMMARY!$A136,Sheet1DATA!$A:$A,0),MATCH(SUMMARY!J$1,Sheet1DATA!$1:$1,0))</f>
        <v>-</v>
      </c>
      <c r="K136" s="36" t="str">
        <f t="array" ref="K136">INDEX(Sheet1DATA!$1:$1048576,MATCH(SUMMARY!$A136,Sheet1DATA!$A:$A,0),MATCH(SUMMARY!K$1,Sheet1DATA!$1:$1,0))</f>
        <v>-</v>
      </c>
      <c r="L136" s="36" t="str">
        <f t="array" ref="L136">INDEX(Sheet1DATA!$1:$1048576,MATCH(SUMMARY!$A136,Sheet1DATA!$A:$A,0),MATCH(SUMMARY!L$1,Sheet1DATA!$1:$1,0))</f>
        <v>-</v>
      </c>
      <c r="M136" s="36" t="str">
        <f t="array" ref="M136">INDEX(Sheet1DATA!$1:$1048576,MATCH(SUMMARY!$A136,Sheet1DATA!$A:$A,0),MATCH(SUMMARY!M$1,Sheet1DATA!$1:$1,0))</f>
        <v>-</v>
      </c>
      <c r="N136" s="36" t="str">
        <f t="array" ref="N136">INDEX(Sheet1DATA!$1:$1048576,MATCH(SUMMARY!$A136,Sheet1DATA!$A:$A,0),MATCH(SUMMARY!N$1,Sheet1DATA!$1:$1,0))</f>
        <v>-</v>
      </c>
      <c r="O136" s="36" t="str">
        <f t="array" ref="O136">INDEX(Sheet1DATA!$1:$1048576,MATCH(SUMMARY!$A136,Sheet1DATA!$A:$A,0),MATCH(SUMMARY!O$1,Sheet1DATA!$1:$1,0))</f>
        <v>-</v>
      </c>
      <c r="P136" s="36" t="str">
        <f t="array" ref="P136">INDEX(Sheet1DATA!$1:$1048576,MATCH(SUMMARY!$A136,Sheet1DATA!$A:$A,0),MATCH(SUMMARY!P$1,Sheet1DATA!$1:$1,0))</f>
        <v>-</v>
      </c>
      <c r="Q136" s="36" t="str">
        <f t="array" ref="Q136">INDEX(Sheet1DATA!$1:$1048576,MATCH(SUMMARY!$A136,Sheet1DATA!$A:$A,0),MATCH(SUMMARY!Q$1,Sheet1DATA!$1:$1,0))</f>
        <v>-</v>
      </c>
      <c r="R136" s="36" t="str">
        <f t="array" ref="R136">INDEX(Sheet1DATA!$1:$1048576,MATCH(SUMMARY!$A136,Sheet1DATA!$A:$A,0),MATCH(SUMMARY!R$1,Sheet1DATA!$1:$1,0))</f>
        <v>-</v>
      </c>
      <c r="S136" s="36" t="str">
        <f t="array" ref="S136">INDEX(Sheet1DATA!$1:$1048576,MATCH(SUMMARY!$A136,Sheet1DATA!$A:$A,0),MATCH(SUMMARY!S$1,Sheet1DATA!$1:$1,0))</f>
        <v>-</v>
      </c>
      <c r="T136" s="36" t="str">
        <f t="array" ref="T136">INDEX(Sheet1DATA!$1:$1048576,MATCH(SUMMARY!$A136,Sheet1DATA!$A:$A,0),MATCH(SUMMARY!T$1,Sheet1DATA!$1:$1,0))</f>
        <v>-</v>
      </c>
      <c r="U136" s="36" t="str">
        <f t="array" ref="U136">INDEX(Sheet1DATA!$1:$1048576,MATCH(SUMMARY!$A136,Sheet1DATA!$A:$A,0),MATCH(SUMMARY!U$1,Sheet1DATA!$1:$1,0))</f>
        <v>-</v>
      </c>
      <c r="V136" s="36" t="str">
        <f t="array" ref="V136">INDEX(Sheet1DATA!$1:$1048576,MATCH(SUMMARY!$A136,Sheet1DATA!$A:$A,0),MATCH(SUMMARY!V$1,Sheet1DATA!$1:$1,0))</f>
        <v>-</v>
      </c>
      <c r="W136" s="36" t="str">
        <f t="array" ref="W136">INDEX(Sheet1DATA!$1:$1048576,MATCH(SUMMARY!$A136,Sheet1DATA!$A:$A,0),MATCH(SUMMARY!W$1,Sheet1DATA!$1:$1,0))</f>
        <v>-</v>
      </c>
      <c r="X136" s="36" t="str">
        <f t="array" ref="X136">INDEX(Sheet1DATA!$1:$1048576,MATCH(SUMMARY!$A136,Sheet1DATA!$A:$A,0),MATCH(SUMMARY!X$1,Sheet1DATA!$1:$1,0))</f>
        <v>-</v>
      </c>
      <c r="Y136" s="36" t="str">
        <f t="array" ref="Y136">INDEX(Sheet1DATA!$1:$1048576,MATCH(SUMMARY!$A136,Sheet1DATA!$A:$A,0),MATCH(SUMMARY!Y$1,Sheet1DATA!$1:$1,0))</f>
        <v>-</v>
      </c>
      <c r="Z136" s="36" t="str">
        <f t="array" ref="Z136">INDEX(Sheet1DATA!$1:$1048576,MATCH(SUMMARY!$A136,Sheet1DATA!$A:$A,0),MATCH(SUMMARY!Z$1,Sheet1DATA!$1:$1,0))</f>
        <v>-</v>
      </c>
      <c r="AA136" s="36" t="str">
        <f t="array" ref="AA136">INDEX(Sheet1DATA!$1:$1048576,MATCH(SUMMARY!$A136,Sheet1DATA!$A:$A,0),MATCH(SUMMARY!AA$1,Sheet1DATA!$1:$1,0))</f>
        <v>-</v>
      </c>
      <c r="AB136" s="36" t="str">
        <f t="array" ref="AB136">INDEX(Sheet1DATA!$1:$1048576,MATCH(SUMMARY!$A136,Sheet1DATA!$A:$A,0),MATCH(SUMMARY!AB$1,Sheet1DATA!$1:$1,0))</f>
        <v>-</v>
      </c>
      <c r="AC136" s="36" t="str">
        <f t="array" ref="AC136">INDEX(Sheet1DATA!$1:$1048576,MATCH(SUMMARY!$A136,Sheet1DATA!$A:$A,0),MATCH(SUMMARY!AC$1,Sheet1DATA!$1:$1,0))</f>
        <v>-</v>
      </c>
      <c r="AD136" s="36" t="str">
        <f t="array" ref="AD136">INDEX(Sheet1DATA!$1:$1048576,MATCH(SUMMARY!$A136,Sheet1DATA!$A:$A,0),MATCH(SUMMARY!AD$1,Sheet1DATA!$1:$1,0))</f>
        <v>-</v>
      </c>
    </row>
    <row r="137" ht="14.25" hidden="1" customHeight="1">
      <c r="A137" s="114" t="s">
        <v>607</v>
      </c>
      <c r="B137" s="114" t="str">
        <f t="array" ref="B137">INDEX('2020 Candidates'!F:F,MATCH(SUMMARY!A137,'2020 Candidates'!G:G,0))</f>
        <v>Fianna Fail</v>
      </c>
      <c r="C137" s="114" t="str">
        <f t="array" ref="C137">INDEX('2020 Candidates'!A:A,MATCH(SUMMARY!A137,'2020 Candidates'!G:G,0))</f>
        <v>Meath East (3 seats)</v>
      </c>
      <c r="D137" s="115">
        <f>VLOOKUP(B137,PartyScore!A:D,4,0)</f>
        <v>0.3502904352</v>
      </c>
      <c r="E137" s="16" t="b">
        <f t="shared" si="1"/>
        <v>0</v>
      </c>
      <c r="F137" s="36">
        <f t="shared" si="2"/>
        <v>0</v>
      </c>
      <c r="G137" s="36">
        <f t="shared" si="3"/>
        <v>0</v>
      </c>
      <c r="H137" s="36">
        <f t="shared" si="4"/>
        <v>0</v>
      </c>
      <c r="I137" s="116" t="str">
        <f t="shared" si="5"/>
        <v>-</v>
      </c>
      <c r="J137" s="36" t="str">
        <f t="array" ref="J137">INDEX(Sheet1DATA!$1:$1048576,MATCH(SUMMARY!$A137,Sheet1DATA!$A:$A,0),MATCH(SUMMARY!J$1,Sheet1DATA!$1:$1,0))</f>
        <v>-</v>
      </c>
      <c r="K137" s="36" t="str">
        <f t="array" ref="K137">INDEX(Sheet1DATA!$1:$1048576,MATCH(SUMMARY!$A137,Sheet1DATA!$A:$A,0),MATCH(SUMMARY!K$1,Sheet1DATA!$1:$1,0))</f>
        <v>-</v>
      </c>
      <c r="L137" s="36" t="str">
        <f t="array" ref="L137">INDEX(Sheet1DATA!$1:$1048576,MATCH(SUMMARY!$A137,Sheet1DATA!$A:$A,0),MATCH(SUMMARY!L$1,Sheet1DATA!$1:$1,0))</f>
        <v>-</v>
      </c>
      <c r="M137" s="36" t="str">
        <f t="array" ref="M137">INDEX(Sheet1DATA!$1:$1048576,MATCH(SUMMARY!$A137,Sheet1DATA!$A:$A,0),MATCH(SUMMARY!M$1,Sheet1DATA!$1:$1,0))</f>
        <v>-</v>
      </c>
      <c r="N137" s="36" t="str">
        <f t="array" ref="N137">INDEX(Sheet1DATA!$1:$1048576,MATCH(SUMMARY!$A137,Sheet1DATA!$A:$A,0),MATCH(SUMMARY!N$1,Sheet1DATA!$1:$1,0))</f>
        <v>-</v>
      </c>
      <c r="O137" s="36" t="str">
        <f t="array" ref="O137">INDEX(Sheet1DATA!$1:$1048576,MATCH(SUMMARY!$A137,Sheet1DATA!$A:$A,0),MATCH(SUMMARY!O$1,Sheet1DATA!$1:$1,0))</f>
        <v>-</v>
      </c>
      <c r="P137" s="36" t="str">
        <f t="array" ref="P137">INDEX(Sheet1DATA!$1:$1048576,MATCH(SUMMARY!$A137,Sheet1DATA!$A:$A,0),MATCH(SUMMARY!P$1,Sheet1DATA!$1:$1,0))</f>
        <v>-</v>
      </c>
      <c r="Q137" s="36" t="str">
        <f t="array" ref="Q137">INDEX(Sheet1DATA!$1:$1048576,MATCH(SUMMARY!$A137,Sheet1DATA!$A:$A,0),MATCH(SUMMARY!Q$1,Sheet1DATA!$1:$1,0))</f>
        <v>-</v>
      </c>
      <c r="R137" s="36" t="str">
        <f t="array" ref="R137">INDEX(Sheet1DATA!$1:$1048576,MATCH(SUMMARY!$A137,Sheet1DATA!$A:$A,0),MATCH(SUMMARY!R$1,Sheet1DATA!$1:$1,0))</f>
        <v>-</v>
      </c>
      <c r="S137" s="36" t="str">
        <f t="array" ref="S137">INDEX(Sheet1DATA!$1:$1048576,MATCH(SUMMARY!$A137,Sheet1DATA!$A:$A,0),MATCH(SUMMARY!S$1,Sheet1DATA!$1:$1,0))</f>
        <v>-</v>
      </c>
      <c r="T137" s="36" t="str">
        <f t="array" ref="T137">INDEX(Sheet1DATA!$1:$1048576,MATCH(SUMMARY!$A137,Sheet1DATA!$A:$A,0),MATCH(SUMMARY!T$1,Sheet1DATA!$1:$1,0))</f>
        <v>-</v>
      </c>
      <c r="U137" s="36" t="str">
        <f t="array" ref="U137">INDEX(Sheet1DATA!$1:$1048576,MATCH(SUMMARY!$A137,Sheet1DATA!$A:$A,0),MATCH(SUMMARY!U$1,Sheet1DATA!$1:$1,0))</f>
        <v>-</v>
      </c>
      <c r="V137" s="36" t="str">
        <f t="array" ref="V137">INDEX(Sheet1DATA!$1:$1048576,MATCH(SUMMARY!$A137,Sheet1DATA!$A:$A,0),MATCH(SUMMARY!V$1,Sheet1DATA!$1:$1,0))</f>
        <v>-</v>
      </c>
      <c r="W137" s="36" t="str">
        <f t="array" ref="W137">INDEX(Sheet1DATA!$1:$1048576,MATCH(SUMMARY!$A137,Sheet1DATA!$A:$A,0),MATCH(SUMMARY!W$1,Sheet1DATA!$1:$1,0))</f>
        <v>-</v>
      </c>
      <c r="X137" s="36" t="str">
        <f t="array" ref="X137">INDEX(Sheet1DATA!$1:$1048576,MATCH(SUMMARY!$A137,Sheet1DATA!$A:$A,0),MATCH(SUMMARY!X$1,Sheet1DATA!$1:$1,0))</f>
        <v>-</v>
      </c>
      <c r="Y137" s="36" t="str">
        <f t="array" ref="Y137">INDEX(Sheet1DATA!$1:$1048576,MATCH(SUMMARY!$A137,Sheet1DATA!$A:$A,0),MATCH(SUMMARY!Y$1,Sheet1DATA!$1:$1,0))</f>
        <v>-</v>
      </c>
      <c r="Z137" s="36" t="str">
        <f t="array" ref="Z137">INDEX(Sheet1DATA!$1:$1048576,MATCH(SUMMARY!$A137,Sheet1DATA!$A:$A,0),MATCH(SUMMARY!Z$1,Sheet1DATA!$1:$1,0))</f>
        <v>-</v>
      </c>
      <c r="AA137" s="36" t="str">
        <f t="array" ref="AA137">INDEX(Sheet1DATA!$1:$1048576,MATCH(SUMMARY!$A137,Sheet1DATA!$A:$A,0),MATCH(SUMMARY!AA$1,Sheet1DATA!$1:$1,0))</f>
        <v>-</v>
      </c>
      <c r="AB137" s="36" t="str">
        <f t="array" ref="AB137">INDEX(Sheet1DATA!$1:$1048576,MATCH(SUMMARY!$A137,Sheet1DATA!$A:$A,0),MATCH(SUMMARY!AB$1,Sheet1DATA!$1:$1,0))</f>
        <v>-</v>
      </c>
      <c r="AC137" s="36" t="str">
        <f t="array" ref="AC137">INDEX(Sheet1DATA!$1:$1048576,MATCH(SUMMARY!$A137,Sheet1DATA!$A:$A,0),MATCH(SUMMARY!AC$1,Sheet1DATA!$1:$1,0))</f>
        <v>-</v>
      </c>
      <c r="AD137" s="36" t="str">
        <f t="array" ref="AD137">INDEX(Sheet1DATA!$1:$1048576,MATCH(SUMMARY!$A137,Sheet1DATA!$A:$A,0),MATCH(SUMMARY!AD$1,Sheet1DATA!$1:$1,0))</f>
        <v>-</v>
      </c>
    </row>
    <row r="138" ht="14.25" hidden="1" customHeight="1">
      <c r="A138" s="114" t="s">
        <v>615</v>
      </c>
      <c r="B138" s="114" t="str">
        <f t="array" ref="B138">INDEX('2020 Candidates'!F:F,MATCH(SUMMARY!A138,'2020 Candidates'!G:G,0))</f>
        <v>Social Democrats</v>
      </c>
      <c r="C138" s="114" t="str">
        <f t="array" ref="C138">INDEX('2020 Candidates'!A:A,MATCH(SUMMARY!A138,'2020 Candidates'!G:G,0))</f>
        <v>Dun Laoghaire (4 seats)</v>
      </c>
      <c r="D138" s="115">
        <f>VLOOKUP(B138,PartyScore!A:D,4,0)</f>
        <v>0.09523809524</v>
      </c>
      <c r="E138" s="16" t="b">
        <f t="shared" si="1"/>
        <v>0</v>
      </c>
      <c r="F138" s="36">
        <f t="shared" si="2"/>
        <v>0</v>
      </c>
      <c r="G138" s="36">
        <f t="shared" si="3"/>
        <v>0</v>
      </c>
      <c r="H138" s="36">
        <f t="shared" si="4"/>
        <v>0</v>
      </c>
      <c r="I138" s="116" t="str">
        <f t="shared" si="5"/>
        <v>-</v>
      </c>
      <c r="J138" s="36" t="str">
        <f t="array" ref="J138">INDEX(Sheet1DATA!$1:$1048576,MATCH(SUMMARY!$A138,Sheet1DATA!$A:$A,0),MATCH(SUMMARY!J$1,Sheet1DATA!$1:$1,0))</f>
        <v>-</v>
      </c>
      <c r="K138" s="36" t="str">
        <f t="array" ref="K138">INDEX(Sheet1DATA!$1:$1048576,MATCH(SUMMARY!$A138,Sheet1DATA!$A:$A,0),MATCH(SUMMARY!K$1,Sheet1DATA!$1:$1,0))</f>
        <v>-</v>
      </c>
      <c r="L138" s="36" t="str">
        <f t="array" ref="L138">INDEX(Sheet1DATA!$1:$1048576,MATCH(SUMMARY!$A138,Sheet1DATA!$A:$A,0),MATCH(SUMMARY!L$1,Sheet1DATA!$1:$1,0))</f>
        <v>-</v>
      </c>
      <c r="M138" s="36" t="str">
        <f t="array" ref="M138">INDEX(Sheet1DATA!$1:$1048576,MATCH(SUMMARY!$A138,Sheet1DATA!$A:$A,0),MATCH(SUMMARY!M$1,Sheet1DATA!$1:$1,0))</f>
        <v>-</v>
      </c>
      <c r="N138" s="36" t="str">
        <f t="array" ref="N138">INDEX(Sheet1DATA!$1:$1048576,MATCH(SUMMARY!$A138,Sheet1DATA!$A:$A,0),MATCH(SUMMARY!N$1,Sheet1DATA!$1:$1,0))</f>
        <v>-</v>
      </c>
      <c r="O138" s="36" t="str">
        <f t="array" ref="O138">INDEX(Sheet1DATA!$1:$1048576,MATCH(SUMMARY!$A138,Sheet1DATA!$A:$A,0),MATCH(SUMMARY!O$1,Sheet1DATA!$1:$1,0))</f>
        <v>-</v>
      </c>
      <c r="P138" s="36" t="str">
        <f t="array" ref="P138">INDEX(Sheet1DATA!$1:$1048576,MATCH(SUMMARY!$A138,Sheet1DATA!$A:$A,0),MATCH(SUMMARY!P$1,Sheet1DATA!$1:$1,0))</f>
        <v>-</v>
      </c>
      <c r="Q138" s="36" t="str">
        <f t="array" ref="Q138">INDEX(Sheet1DATA!$1:$1048576,MATCH(SUMMARY!$A138,Sheet1DATA!$A:$A,0),MATCH(SUMMARY!Q$1,Sheet1DATA!$1:$1,0))</f>
        <v>-</v>
      </c>
      <c r="R138" s="36" t="str">
        <f t="array" ref="R138">INDEX(Sheet1DATA!$1:$1048576,MATCH(SUMMARY!$A138,Sheet1DATA!$A:$A,0),MATCH(SUMMARY!R$1,Sheet1DATA!$1:$1,0))</f>
        <v>-</v>
      </c>
      <c r="S138" s="36" t="str">
        <f t="array" ref="S138">INDEX(Sheet1DATA!$1:$1048576,MATCH(SUMMARY!$A138,Sheet1DATA!$A:$A,0),MATCH(SUMMARY!S$1,Sheet1DATA!$1:$1,0))</f>
        <v>-</v>
      </c>
      <c r="T138" s="36" t="str">
        <f t="array" ref="T138">INDEX(Sheet1DATA!$1:$1048576,MATCH(SUMMARY!$A138,Sheet1DATA!$A:$A,0),MATCH(SUMMARY!T$1,Sheet1DATA!$1:$1,0))</f>
        <v>-</v>
      </c>
      <c r="U138" s="36" t="str">
        <f t="array" ref="U138">INDEX(Sheet1DATA!$1:$1048576,MATCH(SUMMARY!$A138,Sheet1DATA!$A:$A,0),MATCH(SUMMARY!U$1,Sheet1DATA!$1:$1,0))</f>
        <v>-</v>
      </c>
      <c r="V138" s="36" t="str">
        <f t="array" ref="V138">INDEX(Sheet1DATA!$1:$1048576,MATCH(SUMMARY!$A138,Sheet1DATA!$A:$A,0),MATCH(SUMMARY!V$1,Sheet1DATA!$1:$1,0))</f>
        <v>-</v>
      </c>
      <c r="W138" s="36" t="str">
        <f t="array" ref="W138">INDEX(Sheet1DATA!$1:$1048576,MATCH(SUMMARY!$A138,Sheet1DATA!$A:$A,0),MATCH(SUMMARY!W$1,Sheet1DATA!$1:$1,0))</f>
        <v>-</v>
      </c>
      <c r="X138" s="36" t="str">
        <f t="array" ref="X138">INDEX(Sheet1DATA!$1:$1048576,MATCH(SUMMARY!$A138,Sheet1DATA!$A:$A,0),MATCH(SUMMARY!X$1,Sheet1DATA!$1:$1,0))</f>
        <v>-</v>
      </c>
      <c r="Y138" s="36" t="str">
        <f t="array" ref="Y138">INDEX(Sheet1DATA!$1:$1048576,MATCH(SUMMARY!$A138,Sheet1DATA!$A:$A,0),MATCH(SUMMARY!Y$1,Sheet1DATA!$1:$1,0))</f>
        <v>-</v>
      </c>
      <c r="Z138" s="36" t="str">
        <f t="array" ref="Z138">INDEX(Sheet1DATA!$1:$1048576,MATCH(SUMMARY!$A138,Sheet1DATA!$A:$A,0),MATCH(SUMMARY!Z$1,Sheet1DATA!$1:$1,0))</f>
        <v>-</v>
      </c>
      <c r="AA138" s="36" t="str">
        <f t="array" ref="AA138">INDEX(Sheet1DATA!$1:$1048576,MATCH(SUMMARY!$A138,Sheet1DATA!$A:$A,0),MATCH(SUMMARY!AA$1,Sheet1DATA!$1:$1,0))</f>
        <v>-</v>
      </c>
      <c r="AB138" s="36" t="str">
        <f t="array" ref="AB138">INDEX(Sheet1DATA!$1:$1048576,MATCH(SUMMARY!$A138,Sheet1DATA!$A:$A,0),MATCH(SUMMARY!AB$1,Sheet1DATA!$1:$1,0))</f>
        <v>-</v>
      </c>
      <c r="AC138" s="36" t="str">
        <f t="array" ref="AC138">INDEX(Sheet1DATA!$1:$1048576,MATCH(SUMMARY!$A138,Sheet1DATA!$A:$A,0),MATCH(SUMMARY!AC$1,Sheet1DATA!$1:$1,0))</f>
        <v>-</v>
      </c>
      <c r="AD138" s="36" t="str">
        <f t="array" ref="AD138">INDEX(Sheet1DATA!$1:$1048576,MATCH(SUMMARY!$A138,Sheet1DATA!$A:$A,0),MATCH(SUMMARY!AD$1,Sheet1DATA!$1:$1,0))</f>
        <v>-</v>
      </c>
    </row>
    <row r="139" ht="14.25" hidden="1" customHeight="1">
      <c r="A139" s="114" t="s">
        <v>619</v>
      </c>
      <c r="B139" s="114" t="str">
        <f t="array" ref="B139">INDEX('2020 Candidates'!F:F,MATCH(SUMMARY!A139,'2020 Candidates'!G:G,0))</f>
        <v>Renua</v>
      </c>
      <c r="C139" s="114" t="str">
        <f t="array" ref="C139">INDEX('2020 Candidates'!A:A,MATCH(SUMMARY!A139,'2020 Candidates'!G:G,0))</f>
        <v>Dublin Bay South (4 seats)</v>
      </c>
      <c r="D139" s="115">
        <f>VLOOKUP(B139,PartyScore!A:D,4,0)</f>
        <v>0</v>
      </c>
      <c r="E139" s="16" t="b">
        <f t="shared" si="1"/>
        <v>0</v>
      </c>
      <c r="F139" s="36">
        <f t="shared" si="2"/>
        <v>0</v>
      </c>
      <c r="G139" s="36">
        <f t="shared" si="3"/>
        <v>0</v>
      </c>
      <c r="H139" s="36">
        <f t="shared" si="4"/>
        <v>0</v>
      </c>
      <c r="I139" s="116" t="str">
        <f t="shared" si="5"/>
        <v>-</v>
      </c>
      <c r="J139" s="36" t="str">
        <f t="array" ref="J139">INDEX(Sheet1DATA!$1:$1048576,MATCH(SUMMARY!$A139,Sheet1DATA!$A:$A,0),MATCH(SUMMARY!J$1,Sheet1DATA!$1:$1,0))</f>
        <v>-</v>
      </c>
      <c r="K139" s="36" t="str">
        <f t="array" ref="K139">INDEX(Sheet1DATA!$1:$1048576,MATCH(SUMMARY!$A139,Sheet1DATA!$A:$A,0),MATCH(SUMMARY!K$1,Sheet1DATA!$1:$1,0))</f>
        <v>-</v>
      </c>
      <c r="L139" s="36" t="str">
        <f t="array" ref="L139">INDEX(Sheet1DATA!$1:$1048576,MATCH(SUMMARY!$A139,Sheet1DATA!$A:$A,0),MATCH(SUMMARY!L$1,Sheet1DATA!$1:$1,0))</f>
        <v>-</v>
      </c>
      <c r="M139" s="36" t="str">
        <f t="array" ref="M139">INDEX(Sheet1DATA!$1:$1048576,MATCH(SUMMARY!$A139,Sheet1DATA!$A:$A,0),MATCH(SUMMARY!M$1,Sheet1DATA!$1:$1,0))</f>
        <v>-</v>
      </c>
      <c r="N139" s="36" t="str">
        <f t="array" ref="N139">INDEX(Sheet1DATA!$1:$1048576,MATCH(SUMMARY!$A139,Sheet1DATA!$A:$A,0),MATCH(SUMMARY!N$1,Sheet1DATA!$1:$1,0))</f>
        <v>-</v>
      </c>
      <c r="O139" s="36" t="str">
        <f t="array" ref="O139">INDEX(Sheet1DATA!$1:$1048576,MATCH(SUMMARY!$A139,Sheet1DATA!$A:$A,0),MATCH(SUMMARY!O$1,Sheet1DATA!$1:$1,0))</f>
        <v>-</v>
      </c>
      <c r="P139" s="36" t="str">
        <f t="array" ref="P139">INDEX(Sheet1DATA!$1:$1048576,MATCH(SUMMARY!$A139,Sheet1DATA!$A:$A,0),MATCH(SUMMARY!P$1,Sheet1DATA!$1:$1,0))</f>
        <v>-</v>
      </c>
      <c r="Q139" s="36" t="str">
        <f t="array" ref="Q139">INDEX(Sheet1DATA!$1:$1048576,MATCH(SUMMARY!$A139,Sheet1DATA!$A:$A,0),MATCH(SUMMARY!Q$1,Sheet1DATA!$1:$1,0))</f>
        <v>-</v>
      </c>
      <c r="R139" s="36" t="str">
        <f t="array" ref="R139">INDEX(Sheet1DATA!$1:$1048576,MATCH(SUMMARY!$A139,Sheet1DATA!$A:$A,0),MATCH(SUMMARY!R$1,Sheet1DATA!$1:$1,0))</f>
        <v>-</v>
      </c>
      <c r="S139" s="36" t="str">
        <f t="array" ref="S139">INDEX(Sheet1DATA!$1:$1048576,MATCH(SUMMARY!$A139,Sheet1DATA!$A:$A,0),MATCH(SUMMARY!S$1,Sheet1DATA!$1:$1,0))</f>
        <v>-</v>
      </c>
      <c r="T139" s="36" t="str">
        <f t="array" ref="T139">INDEX(Sheet1DATA!$1:$1048576,MATCH(SUMMARY!$A139,Sheet1DATA!$A:$A,0),MATCH(SUMMARY!T$1,Sheet1DATA!$1:$1,0))</f>
        <v>-</v>
      </c>
      <c r="U139" s="36" t="str">
        <f t="array" ref="U139">INDEX(Sheet1DATA!$1:$1048576,MATCH(SUMMARY!$A139,Sheet1DATA!$A:$A,0),MATCH(SUMMARY!U$1,Sheet1DATA!$1:$1,0))</f>
        <v>-</v>
      </c>
      <c r="V139" s="36" t="str">
        <f t="array" ref="V139">INDEX(Sheet1DATA!$1:$1048576,MATCH(SUMMARY!$A139,Sheet1DATA!$A:$A,0),MATCH(SUMMARY!V$1,Sheet1DATA!$1:$1,0))</f>
        <v>-</v>
      </c>
      <c r="W139" s="36" t="str">
        <f t="array" ref="W139">INDEX(Sheet1DATA!$1:$1048576,MATCH(SUMMARY!$A139,Sheet1DATA!$A:$A,0),MATCH(SUMMARY!W$1,Sheet1DATA!$1:$1,0))</f>
        <v>-</v>
      </c>
      <c r="X139" s="36" t="str">
        <f t="array" ref="X139">INDEX(Sheet1DATA!$1:$1048576,MATCH(SUMMARY!$A139,Sheet1DATA!$A:$A,0),MATCH(SUMMARY!X$1,Sheet1DATA!$1:$1,0))</f>
        <v>-</v>
      </c>
      <c r="Y139" s="36" t="str">
        <f t="array" ref="Y139">INDEX(Sheet1DATA!$1:$1048576,MATCH(SUMMARY!$A139,Sheet1DATA!$A:$A,0),MATCH(SUMMARY!Y$1,Sheet1DATA!$1:$1,0))</f>
        <v>-</v>
      </c>
      <c r="Z139" s="36" t="str">
        <f t="array" ref="Z139">INDEX(Sheet1DATA!$1:$1048576,MATCH(SUMMARY!$A139,Sheet1DATA!$A:$A,0),MATCH(SUMMARY!Z$1,Sheet1DATA!$1:$1,0))</f>
        <v>-</v>
      </c>
      <c r="AA139" s="36" t="str">
        <f t="array" ref="AA139">INDEX(Sheet1DATA!$1:$1048576,MATCH(SUMMARY!$A139,Sheet1DATA!$A:$A,0),MATCH(SUMMARY!AA$1,Sheet1DATA!$1:$1,0))</f>
        <v>-</v>
      </c>
      <c r="AB139" s="36" t="str">
        <f t="array" ref="AB139">INDEX(Sheet1DATA!$1:$1048576,MATCH(SUMMARY!$A139,Sheet1DATA!$A:$A,0),MATCH(SUMMARY!AB$1,Sheet1DATA!$1:$1,0))</f>
        <v>-</v>
      </c>
      <c r="AC139" s="36" t="str">
        <f t="array" ref="AC139">INDEX(Sheet1DATA!$1:$1048576,MATCH(SUMMARY!$A139,Sheet1DATA!$A:$A,0),MATCH(SUMMARY!AC$1,Sheet1DATA!$1:$1,0))</f>
        <v>-</v>
      </c>
      <c r="AD139" s="36" t="str">
        <f t="array" ref="AD139">INDEX(Sheet1DATA!$1:$1048576,MATCH(SUMMARY!$A139,Sheet1DATA!$A:$A,0),MATCH(SUMMARY!AD$1,Sheet1DATA!$1:$1,0))</f>
        <v>-</v>
      </c>
    </row>
    <row r="140" ht="14.25" hidden="1" customHeight="1">
      <c r="A140" s="114" t="s">
        <v>477</v>
      </c>
      <c r="B140" s="114" t="str">
        <f t="array" ref="B140">INDEX('2020 Candidates'!F:F,MATCH(SUMMARY!A140,'2020 Candidates'!G:G,0))</f>
        <v>Independent</v>
      </c>
      <c r="C140" s="114" t="str">
        <f t="array" ref="C140">INDEX('2020 Candidates'!A:A,MATCH(SUMMARY!A140,'2020 Candidates'!G:G,0))</f>
        <v>Dublin Mid-West (4 seats)</v>
      </c>
      <c r="D140" s="115">
        <f>VLOOKUP(B140,PartyScore!A:D,4,0)</f>
        <v>0.2306361296</v>
      </c>
      <c r="E140" s="16" t="b">
        <f t="shared" si="1"/>
        <v>0</v>
      </c>
      <c r="F140" s="36">
        <f t="shared" si="2"/>
        <v>1</v>
      </c>
      <c r="G140" s="36">
        <f t="shared" si="3"/>
        <v>0</v>
      </c>
      <c r="H140" s="36">
        <f t="shared" si="4"/>
        <v>0</v>
      </c>
      <c r="I140" s="116">
        <f t="shared" si="5"/>
        <v>1</v>
      </c>
      <c r="J140" s="36" t="str">
        <f t="array" ref="J140">INDEX(Sheet1DATA!$1:$1048576,MATCH(SUMMARY!$A140,Sheet1DATA!$A:$A,0),MATCH(SUMMARY!J$1,Sheet1DATA!$1:$1,0))</f>
        <v>-</v>
      </c>
      <c r="K140" s="36" t="str">
        <f t="array" ref="K140">INDEX(Sheet1DATA!$1:$1048576,MATCH(SUMMARY!$A140,Sheet1DATA!$A:$A,0),MATCH(SUMMARY!K$1,Sheet1DATA!$1:$1,0))</f>
        <v>-</v>
      </c>
      <c r="L140" s="36" t="str">
        <f t="array" ref="L140">INDEX(Sheet1DATA!$1:$1048576,MATCH(SUMMARY!$A140,Sheet1DATA!$A:$A,0),MATCH(SUMMARY!L$1,Sheet1DATA!$1:$1,0))</f>
        <v>-</v>
      </c>
      <c r="M140" s="36" t="str">
        <f t="array" ref="M140">INDEX(Sheet1DATA!$1:$1048576,MATCH(SUMMARY!$A140,Sheet1DATA!$A:$A,0),MATCH(SUMMARY!M$1,Sheet1DATA!$1:$1,0))</f>
        <v>-</v>
      </c>
      <c r="N140" s="36" t="str">
        <f t="array" ref="N140">INDEX(Sheet1DATA!$1:$1048576,MATCH(SUMMARY!$A140,Sheet1DATA!$A:$A,0),MATCH(SUMMARY!N$1,Sheet1DATA!$1:$1,0))</f>
        <v>-</v>
      </c>
      <c r="O140" s="36" t="str">
        <f t="array" ref="O140">INDEX(Sheet1DATA!$1:$1048576,MATCH(SUMMARY!$A140,Sheet1DATA!$A:$A,0),MATCH(SUMMARY!O$1,Sheet1DATA!$1:$1,0))</f>
        <v>-</v>
      </c>
      <c r="P140" s="36" t="str">
        <f t="array" ref="P140">INDEX(Sheet1DATA!$1:$1048576,MATCH(SUMMARY!$A140,Sheet1DATA!$A:$A,0),MATCH(SUMMARY!P$1,Sheet1DATA!$1:$1,0))</f>
        <v>-</v>
      </c>
      <c r="Q140" s="36" t="str">
        <f t="array" ref="Q140">INDEX(Sheet1DATA!$1:$1048576,MATCH(SUMMARY!$A140,Sheet1DATA!$A:$A,0),MATCH(SUMMARY!Q$1,Sheet1DATA!$1:$1,0))</f>
        <v>-</v>
      </c>
      <c r="R140" s="36" t="str">
        <f t="array" ref="R140">INDEX(Sheet1DATA!$1:$1048576,MATCH(SUMMARY!$A140,Sheet1DATA!$A:$A,0),MATCH(SUMMARY!R$1,Sheet1DATA!$1:$1,0))</f>
        <v>-</v>
      </c>
      <c r="S140" s="36" t="str">
        <f t="array" ref="S140">INDEX(Sheet1DATA!$1:$1048576,MATCH(SUMMARY!$A140,Sheet1DATA!$A:$A,0),MATCH(SUMMARY!S$1,Sheet1DATA!$1:$1,0))</f>
        <v>-</v>
      </c>
      <c r="T140" s="36" t="str">
        <f t="array" ref="T140">INDEX(Sheet1DATA!$1:$1048576,MATCH(SUMMARY!$A140,Sheet1DATA!$A:$A,0),MATCH(SUMMARY!T$1,Sheet1DATA!$1:$1,0))</f>
        <v>-</v>
      </c>
      <c r="U140" s="36" t="str">
        <f t="array" ref="U140">INDEX(Sheet1DATA!$1:$1048576,MATCH(SUMMARY!$A140,Sheet1DATA!$A:$A,0),MATCH(SUMMARY!U$1,Sheet1DATA!$1:$1,0))</f>
        <v>-</v>
      </c>
      <c r="V140" s="36" t="str">
        <f t="array" ref="V140">INDEX(Sheet1DATA!$1:$1048576,MATCH(SUMMARY!$A140,Sheet1DATA!$A:$A,0),MATCH(SUMMARY!V$1,Sheet1DATA!$1:$1,0))</f>
        <v>-</v>
      </c>
      <c r="W140" s="36" t="str">
        <f t="array" ref="W140">INDEX(Sheet1DATA!$1:$1048576,MATCH(SUMMARY!$A140,Sheet1DATA!$A:$A,0),MATCH(SUMMARY!W$1,Sheet1DATA!$1:$1,0))</f>
        <v>-</v>
      </c>
      <c r="X140" s="36" t="str">
        <f t="array" ref="X140">INDEX(Sheet1DATA!$1:$1048576,MATCH(SUMMARY!$A140,Sheet1DATA!$A:$A,0),MATCH(SUMMARY!X$1,Sheet1DATA!$1:$1,0))</f>
        <v>-</v>
      </c>
      <c r="Y140" s="36" t="str">
        <f t="array" ref="Y140">INDEX(Sheet1DATA!$1:$1048576,MATCH(SUMMARY!$A140,Sheet1DATA!$A:$A,0),MATCH(SUMMARY!Y$1,Sheet1DATA!$1:$1,0))</f>
        <v>-</v>
      </c>
      <c r="Z140" s="36" t="str">
        <f t="array" ref="Z140">INDEX(Sheet1DATA!$1:$1048576,MATCH(SUMMARY!$A140,Sheet1DATA!$A:$A,0),MATCH(SUMMARY!Z$1,Sheet1DATA!$1:$1,0))</f>
        <v>-</v>
      </c>
      <c r="AA140" s="36" t="str">
        <f t="array" ref="AA140">INDEX(Sheet1DATA!$1:$1048576,MATCH(SUMMARY!$A140,Sheet1DATA!$A:$A,0),MATCH(SUMMARY!AA$1,Sheet1DATA!$1:$1,0))</f>
        <v>-</v>
      </c>
      <c r="AB140" s="36" t="str">
        <f t="array" ref="AB140">INDEX(Sheet1DATA!$1:$1048576,MATCH(SUMMARY!$A140,Sheet1DATA!$A:$A,0),MATCH(SUMMARY!AB$1,Sheet1DATA!$1:$1,0))</f>
        <v>-</v>
      </c>
      <c r="AC140" s="36" t="str">
        <f t="array" ref="AC140">INDEX(Sheet1DATA!$1:$1048576,MATCH(SUMMARY!$A140,Sheet1DATA!$A:$A,0),MATCH(SUMMARY!AC$1,Sheet1DATA!$1:$1,0))</f>
        <v>-</v>
      </c>
      <c r="AD140" s="36" t="str">
        <f t="array" ref="AD140">INDEX(Sheet1DATA!$1:$1048576,MATCH(SUMMARY!$A140,Sheet1DATA!$A:$A,0),MATCH(SUMMARY!AD$1,Sheet1DATA!$1:$1,0))</f>
        <v>√</v>
      </c>
    </row>
    <row r="141" ht="14.25" hidden="1" customHeight="1">
      <c r="A141" s="114" t="s">
        <v>625</v>
      </c>
      <c r="B141" s="114" t="str">
        <f t="array" ref="B141">INDEX('2020 Candidates'!F:F,MATCH(SUMMARY!A141,'2020 Candidates'!G:G,0))</f>
        <v>Fianna Fail</v>
      </c>
      <c r="C141" s="114" t="str">
        <f t="array" ref="C141">INDEX('2020 Candidates'!A:A,MATCH(SUMMARY!A141,'2020 Candidates'!G:G,0))</f>
        <v>Tipperary</v>
      </c>
      <c r="D141" s="115">
        <f>VLOOKUP(B141,PartyScore!A:D,4,0)</f>
        <v>0.3502904352</v>
      </c>
      <c r="E141" s="16" t="b">
        <f t="shared" si="1"/>
        <v>0</v>
      </c>
      <c r="F141" s="36">
        <f t="shared" si="2"/>
        <v>0</v>
      </c>
      <c r="G141" s="36">
        <f t="shared" si="3"/>
        <v>0</v>
      </c>
      <c r="H141" s="36">
        <f t="shared" si="4"/>
        <v>0</v>
      </c>
      <c r="I141" s="116" t="str">
        <f t="shared" si="5"/>
        <v>-</v>
      </c>
      <c r="J141" s="36" t="str">
        <f t="array" ref="J141">INDEX(Sheet1DATA!$1:$1048576,MATCH(SUMMARY!$A141,Sheet1DATA!$A:$A,0),MATCH(SUMMARY!J$1,Sheet1DATA!$1:$1,0))</f>
        <v>-</v>
      </c>
      <c r="K141" s="36" t="str">
        <f t="array" ref="K141">INDEX(Sheet1DATA!$1:$1048576,MATCH(SUMMARY!$A141,Sheet1DATA!$A:$A,0),MATCH(SUMMARY!K$1,Sheet1DATA!$1:$1,0))</f>
        <v>-</v>
      </c>
      <c r="L141" s="36" t="str">
        <f t="array" ref="L141">INDEX(Sheet1DATA!$1:$1048576,MATCH(SUMMARY!$A141,Sheet1DATA!$A:$A,0),MATCH(SUMMARY!L$1,Sheet1DATA!$1:$1,0))</f>
        <v>-</v>
      </c>
      <c r="M141" s="36" t="str">
        <f t="array" ref="M141">INDEX(Sheet1DATA!$1:$1048576,MATCH(SUMMARY!$A141,Sheet1DATA!$A:$A,0),MATCH(SUMMARY!M$1,Sheet1DATA!$1:$1,0))</f>
        <v>-</v>
      </c>
      <c r="N141" s="36" t="str">
        <f t="array" ref="N141">INDEX(Sheet1DATA!$1:$1048576,MATCH(SUMMARY!$A141,Sheet1DATA!$A:$A,0),MATCH(SUMMARY!N$1,Sheet1DATA!$1:$1,0))</f>
        <v>-</v>
      </c>
      <c r="O141" s="36" t="str">
        <f t="array" ref="O141">INDEX(Sheet1DATA!$1:$1048576,MATCH(SUMMARY!$A141,Sheet1DATA!$A:$A,0),MATCH(SUMMARY!O$1,Sheet1DATA!$1:$1,0))</f>
        <v>-</v>
      </c>
      <c r="P141" s="36" t="str">
        <f t="array" ref="P141">INDEX(Sheet1DATA!$1:$1048576,MATCH(SUMMARY!$A141,Sheet1DATA!$A:$A,0),MATCH(SUMMARY!P$1,Sheet1DATA!$1:$1,0))</f>
        <v>-</v>
      </c>
      <c r="Q141" s="36" t="str">
        <f t="array" ref="Q141">INDEX(Sheet1DATA!$1:$1048576,MATCH(SUMMARY!$A141,Sheet1DATA!$A:$A,0),MATCH(SUMMARY!Q$1,Sheet1DATA!$1:$1,0))</f>
        <v>-</v>
      </c>
      <c r="R141" s="36" t="str">
        <f t="array" ref="R141">INDEX(Sheet1DATA!$1:$1048576,MATCH(SUMMARY!$A141,Sheet1DATA!$A:$A,0),MATCH(SUMMARY!R$1,Sheet1DATA!$1:$1,0))</f>
        <v>-</v>
      </c>
      <c r="S141" s="36" t="str">
        <f t="array" ref="S141">INDEX(Sheet1DATA!$1:$1048576,MATCH(SUMMARY!$A141,Sheet1DATA!$A:$A,0),MATCH(SUMMARY!S$1,Sheet1DATA!$1:$1,0))</f>
        <v>-</v>
      </c>
      <c r="T141" s="36" t="str">
        <f t="array" ref="T141">INDEX(Sheet1DATA!$1:$1048576,MATCH(SUMMARY!$A141,Sheet1DATA!$A:$A,0),MATCH(SUMMARY!T$1,Sheet1DATA!$1:$1,0))</f>
        <v>-</v>
      </c>
      <c r="U141" s="36" t="str">
        <f t="array" ref="U141">INDEX(Sheet1DATA!$1:$1048576,MATCH(SUMMARY!$A141,Sheet1DATA!$A:$A,0),MATCH(SUMMARY!U$1,Sheet1DATA!$1:$1,0))</f>
        <v>-</v>
      </c>
      <c r="V141" s="36" t="str">
        <f t="array" ref="V141">INDEX(Sheet1DATA!$1:$1048576,MATCH(SUMMARY!$A141,Sheet1DATA!$A:$A,0),MATCH(SUMMARY!V$1,Sheet1DATA!$1:$1,0))</f>
        <v>-</v>
      </c>
      <c r="W141" s="36" t="str">
        <f t="array" ref="W141">INDEX(Sheet1DATA!$1:$1048576,MATCH(SUMMARY!$A141,Sheet1DATA!$A:$A,0),MATCH(SUMMARY!W$1,Sheet1DATA!$1:$1,0))</f>
        <v>-</v>
      </c>
      <c r="X141" s="36" t="str">
        <f t="array" ref="X141">INDEX(Sheet1DATA!$1:$1048576,MATCH(SUMMARY!$A141,Sheet1DATA!$A:$A,0),MATCH(SUMMARY!X$1,Sheet1DATA!$1:$1,0))</f>
        <v>-</v>
      </c>
      <c r="Y141" s="36" t="str">
        <f t="array" ref="Y141">INDEX(Sheet1DATA!$1:$1048576,MATCH(SUMMARY!$A141,Sheet1DATA!$A:$A,0),MATCH(SUMMARY!Y$1,Sheet1DATA!$1:$1,0))</f>
        <v>-</v>
      </c>
      <c r="Z141" s="36" t="str">
        <f t="array" ref="Z141">INDEX(Sheet1DATA!$1:$1048576,MATCH(SUMMARY!$A141,Sheet1DATA!$A:$A,0),MATCH(SUMMARY!Z$1,Sheet1DATA!$1:$1,0))</f>
        <v>-</v>
      </c>
      <c r="AA141" s="36" t="str">
        <f t="array" ref="AA141">INDEX(Sheet1DATA!$1:$1048576,MATCH(SUMMARY!$A141,Sheet1DATA!$A:$A,0),MATCH(SUMMARY!AA$1,Sheet1DATA!$1:$1,0))</f>
        <v>-</v>
      </c>
      <c r="AB141" s="36" t="str">
        <f t="array" ref="AB141">INDEX(Sheet1DATA!$1:$1048576,MATCH(SUMMARY!$A141,Sheet1DATA!$A:$A,0),MATCH(SUMMARY!AB$1,Sheet1DATA!$1:$1,0))</f>
        <v>-</v>
      </c>
      <c r="AC141" s="36" t="str">
        <f t="array" ref="AC141">INDEX(Sheet1DATA!$1:$1048576,MATCH(SUMMARY!$A141,Sheet1DATA!$A:$A,0),MATCH(SUMMARY!AC$1,Sheet1DATA!$1:$1,0))</f>
        <v>-</v>
      </c>
      <c r="AD141" s="36" t="str">
        <f t="array" ref="AD141">INDEX(Sheet1DATA!$1:$1048576,MATCH(SUMMARY!$A141,Sheet1DATA!$A:$A,0),MATCH(SUMMARY!AD$1,Sheet1DATA!$1:$1,0))</f>
        <v>-</v>
      </c>
    </row>
    <row r="142" ht="14.25" customHeight="1">
      <c r="A142" s="114" t="s">
        <v>828</v>
      </c>
      <c r="B142" s="114" t="str">
        <f t="array" ref="B142">INDEX('2020 Candidates'!F:F,MATCH(SUMMARY!A142,'2020 Candidates'!G:G,0))</f>
        <v>Fine Gael</v>
      </c>
      <c r="C142" s="114" t="str">
        <f t="array" ref="C142">INDEX('2020 Candidates'!A:A,MATCH(SUMMARY!A142,'2020 Candidates'!G:G,0))</f>
        <v>Kerry (5 seats)</v>
      </c>
      <c r="D142" s="115">
        <f>VLOOKUP(B142,PartyScore!A:D,4,0)</f>
        <v>0.01425972402</v>
      </c>
      <c r="E142" s="16" t="b">
        <f t="shared" si="1"/>
        <v>1</v>
      </c>
      <c r="F142" s="36">
        <f t="shared" si="2"/>
        <v>0</v>
      </c>
      <c r="G142" s="36">
        <f t="shared" si="3"/>
        <v>18</v>
      </c>
      <c r="H142" s="36">
        <f t="shared" si="4"/>
        <v>2</v>
      </c>
      <c r="I142" s="116">
        <f t="shared" si="5"/>
        <v>0</v>
      </c>
      <c r="J142" s="36" t="str">
        <f t="array" ref="J142">INDEX(Sheet1DATA!$1:$1048576,MATCH(SUMMARY!$A142,Sheet1DATA!$A:$A,0),MATCH(SUMMARY!J$1,Sheet1DATA!$1:$1,0))</f>
        <v>×</v>
      </c>
      <c r="K142" s="36" t="str">
        <f t="array" ref="K142">INDEX(Sheet1DATA!$1:$1048576,MATCH(SUMMARY!$A142,Sheet1DATA!$A:$A,0),MATCH(SUMMARY!K$1,Sheet1DATA!$1:$1,0))</f>
        <v>×</v>
      </c>
      <c r="L142" s="36" t="str">
        <f t="array" ref="L142">INDEX(Sheet1DATA!$1:$1048576,MATCH(SUMMARY!$A142,Sheet1DATA!$A:$A,0),MATCH(SUMMARY!L$1,Sheet1DATA!$1:$1,0))</f>
        <v>×</v>
      </c>
      <c r="M142" s="36" t="str">
        <f t="array" ref="M142">INDEX(Sheet1DATA!$1:$1048576,MATCH(SUMMARY!$A142,Sheet1DATA!$A:$A,0),MATCH(SUMMARY!M$1,Sheet1DATA!$1:$1,0))</f>
        <v>×</v>
      </c>
      <c r="N142" s="36" t="str">
        <f t="array" ref="N142">INDEX(Sheet1DATA!$1:$1048576,MATCH(SUMMARY!$A142,Sheet1DATA!$A:$A,0),MATCH(SUMMARY!N$1,Sheet1DATA!$1:$1,0))</f>
        <v>×</v>
      </c>
      <c r="O142" s="36" t="str">
        <f t="array" ref="O142">INDEX(Sheet1DATA!$1:$1048576,MATCH(SUMMARY!$A142,Sheet1DATA!$A:$A,0),MATCH(SUMMARY!O$1,Sheet1DATA!$1:$1,0))</f>
        <v>×</v>
      </c>
      <c r="P142" s="36" t="str">
        <f t="array" ref="P142">INDEX(Sheet1DATA!$1:$1048576,MATCH(SUMMARY!$A142,Sheet1DATA!$A:$A,0),MATCH(SUMMARY!P$1,Sheet1DATA!$1:$1,0))</f>
        <v>×</v>
      </c>
      <c r="Q142" s="36" t="str">
        <f t="array" ref="Q142">INDEX(Sheet1DATA!$1:$1048576,MATCH(SUMMARY!$A142,Sheet1DATA!$A:$A,0),MATCH(SUMMARY!Q$1,Sheet1DATA!$1:$1,0))</f>
        <v>Ø</v>
      </c>
      <c r="R142" s="36" t="str">
        <f t="array" ref="R142">INDEX(Sheet1DATA!$1:$1048576,MATCH(SUMMARY!$A142,Sheet1DATA!$A:$A,0),MATCH(SUMMARY!R$1,Sheet1DATA!$1:$1,0))</f>
        <v>×</v>
      </c>
      <c r="S142" s="36" t="str">
        <f t="array" ref="S142">INDEX(Sheet1DATA!$1:$1048576,MATCH(SUMMARY!$A142,Sheet1DATA!$A:$A,0),MATCH(SUMMARY!S$1,Sheet1DATA!$1:$1,0))</f>
        <v>×</v>
      </c>
      <c r="T142" s="36" t="str">
        <f t="array" ref="T142">INDEX(Sheet1DATA!$1:$1048576,MATCH(SUMMARY!$A142,Sheet1DATA!$A:$A,0),MATCH(SUMMARY!T$1,Sheet1DATA!$1:$1,0))</f>
        <v>×</v>
      </c>
      <c r="U142" s="36" t="str">
        <f t="array" ref="U142">INDEX(Sheet1DATA!$1:$1048576,MATCH(SUMMARY!$A142,Sheet1DATA!$A:$A,0),MATCH(SUMMARY!U$1,Sheet1DATA!$1:$1,0))</f>
        <v>×</v>
      </c>
      <c r="V142" s="36" t="str">
        <f t="array" ref="V142">INDEX(Sheet1DATA!$1:$1048576,MATCH(SUMMARY!$A142,Sheet1DATA!$A:$A,0),MATCH(SUMMARY!V$1,Sheet1DATA!$1:$1,0))</f>
        <v>×</v>
      </c>
      <c r="W142" s="36" t="str">
        <f t="array" ref="W142">INDEX(Sheet1DATA!$1:$1048576,MATCH(SUMMARY!$A142,Sheet1DATA!$A:$A,0),MATCH(SUMMARY!W$1,Sheet1DATA!$1:$1,0))</f>
        <v>×</v>
      </c>
      <c r="X142" s="36" t="str">
        <f t="array" ref="X142">INDEX(Sheet1DATA!$1:$1048576,MATCH(SUMMARY!$A142,Sheet1DATA!$A:$A,0),MATCH(SUMMARY!X$1,Sheet1DATA!$1:$1,0))</f>
        <v>Ø</v>
      </c>
      <c r="Y142" s="36" t="str">
        <f t="array" ref="Y142">INDEX(Sheet1DATA!$1:$1048576,MATCH(SUMMARY!$A142,Sheet1DATA!$A:$A,0),MATCH(SUMMARY!Y$1,Sheet1DATA!$1:$1,0))</f>
        <v>×</v>
      </c>
      <c r="Z142" s="36" t="str">
        <f t="array" ref="Z142">INDEX(Sheet1DATA!$1:$1048576,MATCH(SUMMARY!$A142,Sheet1DATA!$A:$A,0),MATCH(SUMMARY!Z$1,Sheet1DATA!$1:$1,0))</f>
        <v>×</v>
      </c>
      <c r="AA142" s="36" t="str">
        <f t="array" ref="AA142">INDEX(Sheet1DATA!$1:$1048576,MATCH(SUMMARY!$A142,Sheet1DATA!$A:$A,0),MATCH(SUMMARY!AA$1,Sheet1DATA!$1:$1,0))</f>
        <v>×</v>
      </c>
      <c r="AB142" s="36" t="str">
        <f t="array" ref="AB142">INDEX(Sheet1DATA!$1:$1048576,MATCH(SUMMARY!$A142,Sheet1DATA!$A:$A,0),MATCH(SUMMARY!AB$1,Sheet1DATA!$1:$1,0))</f>
        <v>×</v>
      </c>
      <c r="AC142" s="36" t="str">
        <f t="array" ref="AC142">INDEX(Sheet1DATA!$1:$1048576,MATCH(SUMMARY!$A142,Sheet1DATA!$A:$A,0),MATCH(SUMMARY!AC$1,Sheet1DATA!$1:$1,0))</f>
        <v>×</v>
      </c>
      <c r="AD142" s="36" t="str">
        <f t="array" ref="AD142">INDEX(Sheet1DATA!$1:$1048576,MATCH(SUMMARY!$A142,Sheet1DATA!$A:$A,0),MATCH(SUMMARY!AD$1,Sheet1DATA!$1:$1,0))</f>
        <v>-</v>
      </c>
    </row>
    <row r="143" ht="14.25" hidden="1" customHeight="1">
      <c r="A143" s="114" t="s">
        <v>629</v>
      </c>
      <c r="B143" s="114" t="str">
        <f t="array" ref="B143">INDEX('2020 Candidates'!F:F,MATCH(SUMMARY!A143,'2020 Candidates'!G:G,0))</f>
        <v>Sinn Fein</v>
      </c>
      <c r="C143" s="114" t="str">
        <f t="array" ref="C143">INDEX('2020 Candidates'!A:A,MATCH(SUMMARY!A143,'2020 Candidates'!G:G,0))</f>
        <v>Meath West (3 seats)</v>
      </c>
      <c r="D143" s="115">
        <f>VLOOKUP(B143,PartyScore!A:D,4,0)</f>
        <v>0.3109221466</v>
      </c>
      <c r="E143" s="16" t="b">
        <f t="shared" si="1"/>
        <v>0</v>
      </c>
      <c r="F143" s="36">
        <f t="shared" si="2"/>
        <v>0</v>
      </c>
      <c r="G143" s="36">
        <f t="shared" si="3"/>
        <v>0</v>
      </c>
      <c r="H143" s="36">
        <f t="shared" si="4"/>
        <v>0</v>
      </c>
      <c r="I143" s="116" t="str">
        <f t="shared" si="5"/>
        <v>-</v>
      </c>
      <c r="J143" s="36" t="str">
        <f t="array" ref="J143">INDEX(Sheet1DATA!$1:$1048576,MATCH(SUMMARY!$A143,Sheet1DATA!$A:$A,0),MATCH(SUMMARY!J$1,Sheet1DATA!$1:$1,0))</f>
        <v>-</v>
      </c>
      <c r="K143" s="36" t="str">
        <f t="array" ref="K143">INDEX(Sheet1DATA!$1:$1048576,MATCH(SUMMARY!$A143,Sheet1DATA!$A:$A,0),MATCH(SUMMARY!K$1,Sheet1DATA!$1:$1,0))</f>
        <v>-</v>
      </c>
      <c r="L143" s="36" t="str">
        <f t="array" ref="L143">INDEX(Sheet1DATA!$1:$1048576,MATCH(SUMMARY!$A143,Sheet1DATA!$A:$A,0),MATCH(SUMMARY!L$1,Sheet1DATA!$1:$1,0))</f>
        <v>-</v>
      </c>
      <c r="M143" s="36" t="str">
        <f t="array" ref="M143">INDEX(Sheet1DATA!$1:$1048576,MATCH(SUMMARY!$A143,Sheet1DATA!$A:$A,0),MATCH(SUMMARY!M$1,Sheet1DATA!$1:$1,0))</f>
        <v>-</v>
      </c>
      <c r="N143" s="36" t="str">
        <f t="array" ref="N143">INDEX(Sheet1DATA!$1:$1048576,MATCH(SUMMARY!$A143,Sheet1DATA!$A:$A,0),MATCH(SUMMARY!N$1,Sheet1DATA!$1:$1,0))</f>
        <v>-</v>
      </c>
      <c r="O143" s="36" t="str">
        <f t="array" ref="O143">INDEX(Sheet1DATA!$1:$1048576,MATCH(SUMMARY!$A143,Sheet1DATA!$A:$A,0),MATCH(SUMMARY!O$1,Sheet1DATA!$1:$1,0))</f>
        <v>-</v>
      </c>
      <c r="P143" s="36" t="str">
        <f t="array" ref="P143">INDEX(Sheet1DATA!$1:$1048576,MATCH(SUMMARY!$A143,Sheet1DATA!$A:$A,0),MATCH(SUMMARY!P$1,Sheet1DATA!$1:$1,0))</f>
        <v>-</v>
      </c>
      <c r="Q143" s="36" t="str">
        <f t="array" ref="Q143">INDEX(Sheet1DATA!$1:$1048576,MATCH(SUMMARY!$A143,Sheet1DATA!$A:$A,0),MATCH(SUMMARY!Q$1,Sheet1DATA!$1:$1,0))</f>
        <v>-</v>
      </c>
      <c r="R143" s="36" t="str">
        <f t="array" ref="R143">INDEX(Sheet1DATA!$1:$1048576,MATCH(SUMMARY!$A143,Sheet1DATA!$A:$A,0),MATCH(SUMMARY!R$1,Sheet1DATA!$1:$1,0))</f>
        <v>-</v>
      </c>
      <c r="S143" s="36" t="str">
        <f t="array" ref="S143">INDEX(Sheet1DATA!$1:$1048576,MATCH(SUMMARY!$A143,Sheet1DATA!$A:$A,0),MATCH(SUMMARY!S$1,Sheet1DATA!$1:$1,0))</f>
        <v>-</v>
      </c>
      <c r="T143" s="36" t="str">
        <f t="array" ref="T143">INDEX(Sheet1DATA!$1:$1048576,MATCH(SUMMARY!$A143,Sheet1DATA!$A:$A,0),MATCH(SUMMARY!T$1,Sheet1DATA!$1:$1,0))</f>
        <v>-</v>
      </c>
      <c r="U143" s="36" t="str">
        <f t="array" ref="U143">INDEX(Sheet1DATA!$1:$1048576,MATCH(SUMMARY!$A143,Sheet1DATA!$A:$A,0),MATCH(SUMMARY!U$1,Sheet1DATA!$1:$1,0))</f>
        <v>-</v>
      </c>
      <c r="V143" s="36" t="str">
        <f t="array" ref="V143">INDEX(Sheet1DATA!$1:$1048576,MATCH(SUMMARY!$A143,Sheet1DATA!$A:$A,0),MATCH(SUMMARY!V$1,Sheet1DATA!$1:$1,0))</f>
        <v>-</v>
      </c>
      <c r="W143" s="36" t="str">
        <f t="array" ref="W143">INDEX(Sheet1DATA!$1:$1048576,MATCH(SUMMARY!$A143,Sheet1DATA!$A:$A,0),MATCH(SUMMARY!W$1,Sheet1DATA!$1:$1,0))</f>
        <v>-</v>
      </c>
      <c r="X143" s="36" t="str">
        <f t="array" ref="X143">INDEX(Sheet1DATA!$1:$1048576,MATCH(SUMMARY!$A143,Sheet1DATA!$A:$A,0),MATCH(SUMMARY!X$1,Sheet1DATA!$1:$1,0))</f>
        <v>-</v>
      </c>
      <c r="Y143" s="36" t="str">
        <f t="array" ref="Y143">INDEX(Sheet1DATA!$1:$1048576,MATCH(SUMMARY!$A143,Sheet1DATA!$A:$A,0),MATCH(SUMMARY!Y$1,Sheet1DATA!$1:$1,0))</f>
        <v>-</v>
      </c>
      <c r="Z143" s="36" t="str">
        <f t="array" ref="Z143">INDEX(Sheet1DATA!$1:$1048576,MATCH(SUMMARY!$A143,Sheet1DATA!$A:$A,0),MATCH(SUMMARY!Z$1,Sheet1DATA!$1:$1,0))</f>
        <v>-</v>
      </c>
      <c r="AA143" s="36" t="str">
        <f t="array" ref="AA143">INDEX(Sheet1DATA!$1:$1048576,MATCH(SUMMARY!$A143,Sheet1DATA!$A:$A,0),MATCH(SUMMARY!AA$1,Sheet1DATA!$1:$1,0))</f>
        <v>-</v>
      </c>
      <c r="AB143" s="36" t="str">
        <f t="array" ref="AB143">INDEX(Sheet1DATA!$1:$1048576,MATCH(SUMMARY!$A143,Sheet1DATA!$A:$A,0),MATCH(SUMMARY!AB$1,Sheet1DATA!$1:$1,0))</f>
        <v>-</v>
      </c>
      <c r="AC143" s="36" t="str">
        <f t="array" ref="AC143">INDEX(Sheet1DATA!$1:$1048576,MATCH(SUMMARY!$A143,Sheet1DATA!$A:$A,0),MATCH(SUMMARY!AC$1,Sheet1DATA!$1:$1,0))</f>
        <v>-</v>
      </c>
      <c r="AD143" s="36" t="str">
        <f t="array" ref="AD143">INDEX(Sheet1DATA!$1:$1048576,MATCH(SUMMARY!$A143,Sheet1DATA!$A:$A,0),MATCH(SUMMARY!AD$1,Sheet1DATA!$1:$1,0))</f>
        <v>-</v>
      </c>
    </row>
    <row r="144" ht="14.25" hidden="1" customHeight="1">
      <c r="A144" s="114" t="s">
        <v>636</v>
      </c>
      <c r="B144" s="114" t="str">
        <f t="array" ref="B144">INDEX('2020 Candidates'!F:F,MATCH(SUMMARY!A144,'2020 Candidates'!G:G,0))</f>
        <v>Green Party</v>
      </c>
      <c r="C144" s="114" t="str">
        <f t="array" ref="C144">INDEX('2020 Candidates'!A:A,MATCH(SUMMARY!A144,'2020 Candidates'!G:G,0))</f>
        <v>Laois-Offaly (5 seats)</v>
      </c>
      <c r="D144" s="115">
        <f>VLOOKUP(B144,PartyScore!A:D,4,0)</f>
        <v>0.05714285714</v>
      </c>
      <c r="E144" s="16" t="b">
        <f t="shared" si="1"/>
        <v>0</v>
      </c>
      <c r="F144" s="36">
        <f t="shared" si="2"/>
        <v>0</v>
      </c>
      <c r="G144" s="36">
        <f t="shared" si="3"/>
        <v>0</v>
      </c>
      <c r="H144" s="36">
        <f t="shared" si="4"/>
        <v>0</v>
      </c>
      <c r="I144" s="116" t="str">
        <f t="shared" si="5"/>
        <v>-</v>
      </c>
      <c r="J144" s="36" t="str">
        <f t="array" ref="J144">INDEX(Sheet1DATA!$1:$1048576,MATCH(SUMMARY!$A144,Sheet1DATA!$A:$A,0),MATCH(SUMMARY!J$1,Sheet1DATA!$1:$1,0))</f>
        <v>-</v>
      </c>
      <c r="K144" s="36" t="str">
        <f t="array" ref="K144">INDEX(Sheet1DATA!$1:$1048576,MATCH(SUMMARY!$A144,Sheet1DATA!$A:$A,0),MATCH(SUMMARY!K$1,Sheet1DATA!$1:$1,0))</f>
        <v>-</v>
      </c>
      <c r="L144" s="36" t="str">
        <f t="array" ref="L144">INDEX(Sheet1DATA!$1:$1048576,MATCH(SUMMARY!$A144,Sheet1DATA!$A:$A,0),MATCH(SUMMARY!L$1,Sheet1DATA!$1:$1,0))</f>
        <v>-</v>
      </c>
      <c r="M144" s="36" t="str">
        <f t="array" ref="M144">INDEX(Sheet1DATA!$1:$1048576,MATCH(SUMMARY!$A144,Sheet1DATA!$A:$A,0),MATCH(SUMMARY!M$1,Sheet1DATA!$1:$1,0))</f>
        <v>-</v>
      </c>
      <c r="N144" s="36" t="str">
        <f t="array" ref="N144">INDEX(Sheet1DATA!$1:$1048576,MATCH(SUMMARY!$A144,Sheet1DATA!$A:$A,0),MATCH(SUMMARY!N$1,Sheet1DATA!$1:$1,0))</f>
        <v>-</v>
      </c>
      <c r="O144" s="36" t="str">
        <f t="array" ref="O144">INDEX(Sheet1DATA!$1:$1048576,MATCH(SUMMARY!$A144,Sheet1DATA!$A:$A,0),MATCH(SUMMARY!O$1,Sheet1DATA!$1:$1,0))</f>
        <v>-</v>
      </c>
      <c r="P144" s="36" t="str">
        <f t="array" ref="P144">INDEX(Sheet1DATA!$1:$1048576,MATCH(SUMMARY!$A144,Sheet1DATA!$A:$A,0),MATCH(SUMMARY!P$1,Sheet1DATA!$1:$1,0))</f>
        <v>-</v>
      </c>
      <c r="Q144" s="36" t="str">
        <f t="array" ref="Q144">INDEX(Sheet1DATA!$1:$1048576,MATCH(SUMMARY!$A144,Sheet1DATA!$A:$A,0),MATCH(SUMMARY!Q$1,Sheet1DATA!$1:$1,0))</f>
        <v>-</v>
      </c>
      <c r="R144" s="36" t="str">
        <f t="array" ref="R144">INDEX(Sheet1DATA!$1:$1048576,MATCH(SUMMARY!$A144,Sheet1DATA!$A:$A,0),MATCH(SUMMARY!R$1,Sheet1DATA!$1:$1,0))</f>
        <v>-</v>
      </c>
      <c r="S144" s="36" t="str">
        <f t="array" ref="S144">INDEX(Sheet1DATA!$1:$1048576,MATCH(SUMMARY!$A144,Sheet1DATA!$A:$A,0),MATCH(SUMMARY!S$1,Sheet1DATA!$1:$1,0))</f>
        <v>-</v>
      </c>
      <c r="T144" s="36" t="str">
        <f t="array" ref="T144">INDEX(Sheet1DATA!$1:$1048576,MATCH(SUMMARY!$A144,Sheet1DATA!$A:$A,0),MATCH(SUMMARY!T$1,Sheet1DATA!$1:$1,0))</f>
        <v>-</v>
      </c>
      <c r="U144" s="36" t="str">
        <f t="array" ref="U144">INDEX(Sheet1DATA!$1:$1048576,MATCH(SUMMARY!$A144,Sheet1DATA!$A:$A,0),MATCH(SUMMARY!U$1,Sheet1DATA!$1:$1,0))</f>
        <v>-</v>
      </c>
      <c r="V144" s="36" t="str">
        <f t="array" ref="V144">INDEX(Sheet1DATA!$1:$1048576,MATCH(SUMMARY!$A144,Sheet1DATA!$A:$A,0),MATCH(SUMMARY!V$1,Sheet1DATA!$1:$1,0))</f>
        <v>-</v>
      </c>
      <c r="W144" s="36" t="str">
        <f t="array" ref="W144">INDEX(Sheet1DATA!$1:$1048576,MATCH(SUMMARY!$A144,Sheet1DATA!$A:$A,0),MATCH(SUMMARY!W$1,Sheet1DATA!$1:$1,0))</f>
        <v>-</v>
      </c>
      <c r="X144" s="36" t="str">
        <f t="array" ref="X144">INDEX(Sheet1DATA!$1:$1048576,MATCH(SUMMARY!$A144,Sheet1DATA!$A:$A,0),MATCH(SUMMARY!X$1,Sheet1DATA!$1:$1,0))</f>
        <v>-</v>
      </c>
      <c r="Y144" s="36" t="str">
        <f t="array" ref="Y144">INDEX(Sheet1DATA!$1:$1048576,MATCH(SUMMARY!$A144,Sheet1DATA!$A:$A,0),MATCH(SUMMARY!Y$1,Sheet1DATA!$1:$1,0))</f>
        <v>-</v>
      </c>
      <c r="Z144" s="36" t="str">
        <f t="array" ref="Z144">INDEX(Sheet1DATA!$1:$1048576,MATCH(SUMMARY!$A144,Sheet1DATA!$A:$A,0),MATCH(SUMMARY!Z$1,Sheet1DATA!$1:$1,0))</f>
        <v>-</v>
      </c>
      <c r="AA144" s="36" t="str">
        <f t="array" ref="AA144">INDEX(Sheet1DATA!$1:$1048576,MATCH(SUMMARY!$A144,Sheet1DATA!$A:$A,0),MATCH(SUMMARY!AA$1,Sheet1DATA!$1:$1,0))</f>
        <v>-</v>
      </c>
      <c r="AB144" s="36" t="str">
        <f t="array" ref="AB144">INDEX(Sheet1DATA!$1:$1048576,MATCH(SUMMARY!$A144,Sheet1DATA!$A:$A,0),MATCH(SUMMARY!AB$1,Sheet1DATA!$1:$1,0))</f>
        <v>-</v>
      </c>
      <c r="AC144" s="36" t="str">
        <f t="array" ref="AC144">INDEX(Sheet1DATA!$1:$1048576,MATCH(SUMMARY!$A144,Sheet1DATA!$A:$A,0),MATCH(SUMMARY!AC$1,Sheet1DATA!$1:$1,0))</f>
        <v>-</v>
      </c>
      <c r="AD144" s="36" t="str">
        <f t="array" ref="AD144">INDEX(Sheet1DATA!$1:$1048576,MATCH(SUMMARY!$A144,Sheet1DATA!$A:$A,0),MATCH(SUMMARY!AD$1,Sheet1DATA!$1:$1,0))</f>
        <v>-</v>
      </c>
    </row>
    <row r="145" ht="14.25" customHeight="1">
      <c r="A145" s="114" t="s">
        <v>1254</v>
      </c>
      <c r="B145" s="114" t="str">
        <f t="array" ref="B145">INDEX('2020 Candidates'!F:F,MATCH(SUMMARY!A145,'2020 Candidates'!G:G,0))</f>
        <v>Independent</v>
      </c>
      <c r="C145" s="114" t="str">
        <f t="array" ref="C145">INDEX('2020 Candidates'!A:A,MATCH(SUMMARY!A145,'2020 Candidates'!G:G,0))</f>
        <v>Waterford</v>
      </c>
      <c r="D145" s="115">
        <f>VLOOKUP(B145,PartyScore!A:D,4,0)</f>
        <v>0.2306361296</v>
      </c>
      <c r="E145" s="16" t="b">
        <f t="shared" si="1"/>
        <v>1</v>
      </c>
      <c r="F145" s="36">
        <f t="shared" si="2"/>
        <v>9</v>
      </c>
      <c r="G145" s="36">
        <f t="shared" si="3"/>
        <v>2</v>
      </c>
      <c r="H145" s="36">
        <f t="shared" si="4"/>
        <v>9</v>
      </c>
      <c r="I145" s="116">
        <f t="shared" si="5"/>
        <v>0.8181818182</v>
      </c>
      <c r="J145" s="36" t="str">
        <f t="array" ref="J145">INDEX(Sheet1DATA!$1:$1048576,MATCH(SUMMARY!$A145,Sheet1DATA!$A:$A,0),MATCH(SUMMARY!J$1,Sheet1DATA!$1:$1,0))</f>
        <v>×</v>
      </c>
      <c r="K145" s="36" t="str">
        <f t="array" ref="K145">INDEX(Sheet1DATA!$1:$1048576,MATCH(SUMMARY!$A145,Sheet1DATA!$A:$A,0),MATCH(SUMMARY!K$1,Sheet1DATA!$1:$1,0))</f>
        <v>Ø</v>
      </c>
      <c r="L145" s="36" t="str">
        <f t="array" ref="L145">INDEX(Sheet1DATA!$1:$1048576,MATCH(SUMMARY!$A145,Sheet1DATA!$A:$A,0),MATCH(SUMMARY!L$1,Sheet1DATA!$1:$1,0))</f>
        <v>×</v>
      </c>
      <c r="M145" s="36" t="str">
        <f t="array" ref="M145">INDEX(Sheet1DATA!$1:$1048576,MATCH(SUMMARY!$A145,Sheet1DATA!$A:$A,0),MATCH(SUMMARY!M$1,Sheet1DATA!$1:$1,0))</f>
        <v>Ø</v>
      </c>
      <c r="N145" s="36" t="str">
        <f t="array" ref="N145">INDEX(Sheet1DATA!$1:$1048576,MATCH(SUMMARY!$A145,Sheet1DATA!$A:$A,0),MATCH(SUMMARY!N$1,Sheet1DATA!$1:$1,0))</f>
        <v>Ø</v>
      </c>
      <c r="O145" s="36" t="str">
        <f t="array" ref="O145">INDEX(Sheet1DATA!$1:$1048576,MATCH(SUMMARY!$A145,Sheet1DATA!$A:$A,0),MATCH(SUMMARY!O$1,Sheet1DATA!$1:$1,0))</f>
        <v>Ø</v>
      </c>
      <c r="P145" s="36" t="str">
        <f t="array" ref="P145">INDEX(Sheet1DATA!$1:$1048576,MATCH(SUMMARY!$A145,Sheet1DATA!$A:$A,0),MATCH(SUMMARY!P$1,Sheet1DATA!$1:$1,0))</f>
        <v>Ø</v>
      </c>
      <c r="Q145" s="36" t="str">
        <f t="array" ref="Q145">INDEX(Sheet1DATA!$1:$1048576,MATCH(SUMMARY!$A145,Sheet1DATA!$A:$A,0),MATCH(SUMMARY!Q$1,Sheet1DATA!$1:$1,0))</f>
        <v>√</v>
      </c>
      <c r="R145" s="36" t="str">
        <f t="array" ref="R145">INDEX(Sheet1DATA!$1:$1048576,MATCH(SUMMARY!$A145,Sheet1DATA!$A:$A,0),MATCH(SUMMARY!R$1,Sheet1DATA!$1:$1,0))</f>
        <v>Ø</v>
      </c>
      <c r="S145" s="36" t="str">
        <f t="array" ref="S145">INDEX(Sheet1DATA!$1:$1048576,MATCH(SUMMARY!$A145,Sheet1DATA!$A:$A,0),MATCH(SUMMARY!S$1,Sheet1DATA!$1:$1,0))</f>
        <v>√</v>
      </c>
      <c r="T145" s="36" t="str">
        <f t="array" ref="T145">INDEX(Sheet1DATA!$1:$1048576,MATCH(SUMMARY!$A145,Sheet1DATA!$A:$A,0),MATCH(SUMMARY!T$1,Sheet1DATA!$1:$1,0))</f>
        <v>√</v>
      </c>
      <c r="U145" s="36" t="str">
        <f t="array" ref="U145">INDEX(Sheet1DATA!$1:$1048576,MATCH(SUMMARY!$A145,Sheet1DATA!$A:$A,0),MATCH(SUMMARY!U$1,Sheet1DATA!$1:$1,0))</f>
        <v>√</v>
      </c>
      <c r="V145" s="36" t="str">
        <f t="array" ref="V145">INDEX(Sheet1DATA!$1:$1048576,MATCH(SUMMARY!$A145,Sheet1DATA!$A:$A,0),MATCH(SUMMARY!V$1,Sheet1DATA!$1:$1,0))</f>
        <v>√</v>
      </c>
      <c r="W145" s="36" t="str">
        <f t="array" ref="W145">INDEX(Sheet1DATA!$1:$1048576,MATCH(SUMMARY!$A145,Sheet1DATA!$A:$A,0),MATCH(SUMMARY!W$1,Sheet1DATA!$1:$1,0))</f>
        <v>√</v>
      </c>
      <c r="X145" s="36" t="str">
        <f t="array" ref="X145">INDEX(Sheet1DATA!$1:$1048576,MATCH(SUMMARY!$A145,Sheet1DATA!$A:$A,0),MATCH(SUMMARY!X$1,Sheet1DATA!$1:$1,0))</f>
        <v>√</v>
      </c>
      <c r="Y145" s="36" t="str">
        <f t="array" ref="Y145">INDEX(Sheet1DATA!$1:$1048576,MATCH(SUMMARY!$A145,Sheet1DATA!$A:$A,0),MATCH(SUMMARY!Y$1,Sheet1DATA!$1:$1,0))</f>
        <v>Ø</v>
      </c>
      <c r="Z145" s="36" t="str">
        <f t="array" ref="Z145">INDEX(Sheet1DATA!$1:$1048576,MATCH(SUMMARY!$A145,Sheet1DATA!$A:$A,0),MATCH(SUMMARY!Z$1,Sheet1DATA!$1:$1,0))</f>
        <v>Ø</v>
      </c>
      <c r="AA145" s="36" t="str">
        <f t="array" ref="AA145">INDEX(Sheet1DATA!$1:$1048576,MATCH(SUMMARY!$A145,Sheet1DATA!$A:$A,0),MATCH(SUMMARY!AA$1,Sheet1DATA!$1:$1,0))</f>
        <v>Ø</v>
      </c>
      <c r="AB145" s="36" t="str">
        <f t="array" ref="AB145">INDEX(Sheet1DATA!$1:$1048576,MATCH(SUMMARY!$A145,Sheet1DATA!$A:$A,0),MATCH(SUMMARY!AB$1,Sheet1DATA!$1:$1,0))</f>
        <v>√</v>
      </c>
      <c r="AC145" s="36" t="str">
        <f t="array" ref="AC145">INDEX(Sheet1DATA!$1:$1048576,MATCH(SUMMARY!$A145,Sheet1DATA!$A:$A,0),MATCH(SUMMARY!AC$1,Sheet1DATA!$1:$1,0))</f>
        <v>√</v>
      </c>
      <c r="AD145" s="36" t="str">
        <f t="array" ref="AD145">INDEX(Sheet1DATA!$1:$1048576,MATCH(SUMMARY!$A145,Sheet1DATA!$A:$A,0),MATCH(SUMMARY!AD$1,Sheet1DATA!$1:$1,0))</f>
        <v>-</v>
      </c>
    </row>
    <row r="146" ht="14.25" hidden="1" customHeight="1">
      <c r="A146" s="114" t="s">
        <v>639</v>
      </c>
      <c r="B146" s="114" t="str">
        <f t="array" ref="B146">INDEX('2020 Candidates'!F:F,MATCH(SUMMARY!A146,'2020 Candidates'!G:G,0))</f>
        <v>Social Democrats</v>
      </c>
      <c r="C146" s="114" t="str">
        <f t="array" ref="C146">INDEX('2020 Candidates'!A:A,MATCH(SUMMARY!A146,'2020 Candidates'!G:G,0))</f>
        <v>Cork North-Central (4 seats)</v>
      </c>
      <c r="D146" s="115">
        <f>VLOOKUP(B146,PartyScore!A:D,4,0)</f>
        <v>0.09523809524</v>
      </c>
      <c r="E146" s="16" t="b">
        <f t="shared" si="1"/>
        <v>0</v>
      </c>
      <c r="F146" s="36">
        <f t="shared" si="2"/>
        <v>0</v>
      </c>
      <c r="G146" s="36">
        <f t="shared" si="3"/>
        <v>0</v>
      </c>
      <c r="H146" s="36">
        <f t="shared" si="4"/>
        <v>0</v>
      </c>
      <c r="I146" s="116" t="str">
        <f t="shared" si="5"/>
        <v>-</v>
      </c>
      <c r="J146" s="36" t="str">
        <f t="array" ref="J146">INDEX(Sheet1DATA!$1:$1048576,MATCH(SUMMARY!$A146,Sheet1DATA!$A:$A,0),MATCH(SUMMARY!J$1,Sheet1DATA!$1:$1,0))</f>
        <v>-</v>
      </c>
      <c r="K146" s="36" t="str">
        <f t="array" ref="K146">INDEX(Sheet1DATA!$1:$1048576,MATCH(SUMMARY!$A146,Sheet1DATA!$A:$A,0),MATCH(SUMMARY!K$1,Sheet1DATA!$1:$1,0))</f>
        <v>-</v>
      </c>
      <c r="L146" s="36" t="str">
        <f t="array" ref="L146">INDEX(Sheet1DATA!$1:$1048576,MATCH(SUMMARY!$A146,Sheet1DATA!$A:$A,0),MATCH(SUMMARY!L$1,Sheet1DATA!$1:$1,0))</f>
        <v>-</v>
      </c>
      <c r="M146" s="36" t="str">
        <f t="array" ref="M146">INDEX(Sheet1DATA!$1:$1048576,MATCH(SUMMARY!$A146,Sheet1DATA!$A:$A,0),MATCH(SUMMARY!M$1,Sheet1DATA!$1:$1,0))</f>
        <v>-</v>
      </c>
      <c r="N146" s="36" t="str">
        <f t="array" ref="N146">INDEX(Sheet1DATA!$1:$1048576,MATCH(SUMMARY!$A146,Sheet1DATA!$A:$A,0),MATCH(SUMMARY!N$1,Sheet1DATA!$1:$1,0))</f>
        <v>-</v>
      </c>
      <c r="O146" s="36" t="str">
        <f t="array" ref="O146">INDEX(Sheet1DATA!$1:$1048576,MATCH(SUMMARY!$A146,Sheet1DATA!$A:$A,0),MATCH(SUMMARY!O$1,Sheet1DATA!$1:$1,0))</f>
        <v>-</v>
      </c>
      <c r="P146" s="36" t="str">
        <f t="array" ref="P146">INDEX(Sheet1DATA!$1:$1048576,MATCH(SUMMARY!$A146,Sheet1DATA!$A:$A,0),MATCH(SUMMARY!P$1,Sheet1DATA!$1:$1,0))</f>
        <v>-</v>
      </c>
      <c r="Q146" s="36" t="str">
        <f t="array" ref="Q146">INDEX(Sheet1DATA!$1:$1048576,MATCH(SUMMARY!$A146,Sheet1DATA!$A:$A,0),MATCH(SUMMARY!Q$1,Sheet1DATA!$1:$1,0))</f>
        <v>-</v>
      </c>
      <c r="R146" s="36" t="str">
        <f t="array" ref="R146">INDEX(Sheet1DATA!$1:$1048576,MATCH(SUMMARY!$A146,Sheet1DATA!$A:$A,0),MATCH(SUMMARY!R$1,Sheet1DATA!$1:$1,0))</f>
        <v>-</v>
      </c>
      <c r="S146" s="36" t="str">
        <f t="array" ref="S146">INDEX(Sheet1DATA!$1:$1048576,MATCH(SUMMARY!$A146,Sheet1DATA!$A:$A,0),MATCH(SUMMARY!S$1,Sheet1DATA!$1:$1,0))</f>
        <v>-</v>
      </c>
      <c r="T146" s="36" t="str">
        <f t="array" ref="T146">INDEX(Sheet1DATA!$1:$1048576,MATCH(SUMMARY!$A146,Sheet1DATA!$A:$A,0),MATCH(SUMMARY!T$1,Sheet1DATA!$1:$1,0))</f>
        <v>-</v>
      </c>
      <c r="U146" s="36" t="str">
        <f t="array" ref="U146">INDEX(Sheet1DATA!$1:$1048576,MATCH(SUMMARY!$A146,Sheet1DATA!$A:$A,0),MATCH(SUMMARY!U$1,Sheet1DATA!$1:$1,0))</f>
        <v>-</v>
      </c>
      <c r="V146" s="36" t="str">
        <f t="array" ref="V146">INDEX(Sheet1DATA!$1:$1048576,MATCH(SUMMARY!$A146,Sheet1DATA!$A:$A,0),MATCH(SUMMARY!V$1,Sheet1DATA!$1:$1,0))</f>
        <v>-</v>
      </c>
      <c r="W146" s="36" t="str">
        <f t="array" ref="W146">INDEX(Sheet1DATA!$1:$1048576,MATCH(SUMMARY!$A146,Sheet1DATA!$A:$A,0),MATCH(SUMMARY!W$1,Sheet1DATA!$1:$1,0))</f>
        <v>-</v>
      </c>
      <c r="X146" s="36" t="str">
        <f t="array" ref="X146">INDEX(Sheet1DATA!$1:$1048576,MATCH(SUMMARY!$A146,Sheet1DATA!$A:$A,0),MATCH(SUMMARY!X$1,Sheet1DATA!$1:$1,0))</f>
        <v>-</v>
      </c>
      <c r="Y146" s="36" t="str">
        <f t="array" ref="Y146">INDEX(Sheet1DATA!$1:$1048576,MATCH(SUMMARY!$A146,Sheet1DATA!$A:$A,0),MATCH(SUMMARY!Y$1,Sheet1DATA!$1:$1,0))</f>
        <v>-</v>
      </c>
      <c r="Z146" s="36" t="str">
        <f t="array" ref="Z146">INDEX(Sheet1DATA!$1:$1048576,MATCH(SUMMARY!$A146,Sheet1DATA!$A:$A,0),MATCH(SUMMARY!Z$1,Sheet1DATA!$1:$1,0))</f>
        <v>-</v>
      </c>
      <c r="AA146" s="36" t="str">
        <f t="array" ref="AA146">INDEX(Sheet1DATA!$1:$1048576,MATCH(SUMMARY!$A146,Sheet1DATA!$A:$A,0),MATCH(SUMMARY!AA$1,Sheet1DATA!$1:$1,0))</f>
        <v>-</v>
      </c>
      <c r="AB146" s="36" t="str">
        <f t="array" ref="AB146">INDEX(Sheet1DATA!$1:$1048576,MATCH(SUMMARY!$A146,Sheet1DATA!$A:$A,0),MATCH(SUMMARY!AB$1,Sheet1DATA!$1:$1,0))</f>
        <v>-</v>
      </c>
      <c r="AC146" s="36" t="str">
        <f t="array" ref="AC146">INDEX(Sheet1DATA!$1:$1048576,MATCH(SUMMARY!$A146,Sheet1DATA!$A:$A,0),MATCH(SUMMARY!AC$1,Sheet1DATA!$1:$1,0))</f>
        <v>-</v>
      </c>
      <c r="AD146" s="36" t="str">
        <f t="array" ref="AD146">INDEX(Sheet1DATA!$1:$1048576,MATCH(SUMMARY!$A146,Sheet1DATA!$A:$A,0),MATCH(SUMMARY!AD$1,Sheet1DATA!$1:$1,0))</f>
        <v>-</v>
      </c>
    </row>
    <row r="147" ht="14.25" hidden="1" customHeight="1">
      <c r="A147" s="114" t="s">
        <v>739</v>
      </c>
      <c r="B147" s="114" t="str">
        <f t="array" ref="B147">INDEX('2020 Candidates'!F:F,MATCH(SUMMARY!A147,'2020 Candidates'!G:G,0))</f>
        <v>Fianna Fail</v>
      </c>
      <c r="C147" s="114" t="str">
        <f t="array" ref="C147">INDEX('2020 Candidates'!A:A,MATCH(SUMMARY!A147,'2020 Candidates'!G:G,0))</f>
        <v>Dun Laoghaire (4 seats)</v>
      </c>
      <c r="D147" s="115">
        <f>VLOOKUP(B147,PartyScore!A:D,4,0)</f>
        <v>0.3502904352</v>
      </c>
      <c r="E147" s="16" t="b">
        <f t="shared" si="1"/>
        <v>0</v>
      </c>
      <c r="F147" s="36">
        <f t="shared" si="2"/>
        <v>0</v>
      </c>
      <c r="G147" s="36">
        <f t="shared" si="3"/>
        <v>1</v>
      </c>
      <c r="H147" s="36">
        <f t="shared" si="4"/>
        <v>0</v>
      </c>
      <c r="I147" s="116">
        <f t="shared" si="5"/>
        <v>0</v>
      </c>
      <c r="J147" s="36" t="str">
        <f t="array" ref="J147">INDEX(Sheet1DATA!$1:$1048576,MATCH(SUMMARY!$A147,Sheet1DATA!$A:$A,0),MATCH(SUMMARY!J$1,Sheet1DATA!$1:$1,0))</f>
        <v>-</v>
      </c>
      <c r="K147" s="36" t="str">
        <f t="array" ref="K147">INDEX(Sheet1DATA!$1:$1048576,MATCH(SUMMARY!$A147,Sheet1DATA!$A:$A,0),MATCH(SUMMARY!K$1,Sheet1DATA!$1:$1,0))</f>
        <v>-</v>
      </c>
      <c r="L147" s="36" t="str">
        <f t="array" ref="L147">INDEX(Sheet1DATA!$1:$1048576,MATCH(SUMMARY!$A147,Sheet1DATA!$A:$A,0),MATCH(SUMMARY!L$1,Sheet1DATA!$1:$1,0))</f>
        <v>-</v>
      </c>
      <c r="M147" s="36" t="str">
        <f t="array" ref="M147">INDEX(Sheet1DATA!$1:$1048576,MATCH(SUMMARY!$A147,Sheet1DATA!$A:$A,0),MATCH(SUMMARY!M$1,Sheet1DATA!$1:$1,0))</f>
        <v>-</v>
      </c>
      <c r="N147" s="36" t="str">
        <f t="array" ref="N147">INDEX(Sheet1DATA!$1:$1048576,MATCH(SUMMARY!$A147,Sheet1DATA!$A:$A,0),MATCH(SUMMARY!N$1,Sheet1DATA!$1:$1,0))</f>
        <v>-</v>
      </c>
      <c r="O147" s="36" t="str">
        <f t="array" ref="O147">INDEX(Sheet1DATA!$1:$1048576,MATCH(SUMMARY!$A147,Sheet1DATA!$A:$A,0),MATCH(SUMMARY!O$1,Sheet1DATA!$1:$1,0))</f>
        <v>-</v>
      </c>
      <c r="P147" s="36" t="str">
        <f t="array" ref="P147">INDEX(Sheet1DATA!$1:$1048576,MATCH(SUMMARY!$A147,Sheet1DATA!$A:$A,0),MATCH(SUMMARY!P$1,Sheet1DATA!$1:$1,0))</f>
        <v>-</v>
      </c>
      <c r="Q147" s="36" t="str">
        <f t="array" ref="Q147">INDEX(Sheet1DATA!$1:$1048576,MATCH(SUMMARY!$A147,Sheet1DATA!$A:$A,0),MATCH(SUMMARY!Q$1,Sheet1DATA!$1:$1,0))</f>
        <v>-</v>
      </c>
      <c r="R147" s="36" t="str">
        <f t="array" ref="R147">INDEX(Sheet1DATA!$1:$1048576,MATCH(SUMMARY!$A147,Sheet1DATA!$A:$A,0),MATCH(SUMMARY!R$1,Sheet1DATA!$1:$1,0))</f>
        <v>-</v>
      </c>
      <c r="S147" s="36" t="str">
        <f t="array" ref="S147">INDEX(Sheet1DATA!$1:$1048576,MATCH(SUMMARY!$A147,Sheet1DATA!$A:$A,0),MATCH(SUMMARY!S$1,Sheet1DATA!$1:$1,0))</f>
        <v>-</v>
      </c>
      <c r="T147" s="36" t="str">
        <f t="array" ref="T147">INDEX(Sheet1DATA!$1:$1048576,MATCH(SUMMARY!$A147,Sheet1DATA!$A:$A,0),MATCH(SUMMARY!T$1,Sheet1DATA!$1:$1,0))</f>
        <v>-</v>
      </c>
      <c r="U147" s="36" t="str">
        <f t="array" ref="U147">INDEX(Sheet1DATA!$1:$1048576,MATCH(SUMMARY!$A147,Sheet1DATA!$A:$A,0),MATCH(SUMMARY!U$1,Sheet1DATA!$1:$1,0))</f>
        <v>-</v>
      </c>
      <c r="V147" s="36" t="str">
        <f t="array" ref="V147">INDEX(Sheet1DATA!$1:$1048576,MATCH(SUMMARY!$A147,Sheet1DATA!$A:$A,0),MATCH(SUMMARY!V$1,Sheet1DATA!$1:$1,0))</f>
        <v>-</v>
      </c>
      <c r="W147" s="36" t="str">
        <f t="array" ref="W147">INDEX(Sheet1DATA!$1:$1048576,MATCH(SUMMARY!$A147,Sheet1DATA!$A:$A,0),MATCH(SUMMARY!W$1,Sheet1DATA!$1:$1,0))</f>
        <v>-</v>
      </c>
      <c r="X147" s="36" t="str">
        <f t="array" ref="X147">INDEX(Sheet1DATA!$1:$1048576,MATCH(SUMMARY!$A147,Sheet1DATA!$A:$A,0),MATCH(SUMMARY!X$1,Sheet1DATA!$1:$1,0))</f>
        <v>-</v>
      </c>
      <c r="Y147" s="36" t="str">
        <f t="array" ref="Y147">INDEX(Sheet1DATA!$1:$1048576,MATCH(SUMMARY!$A147,Sheet1DATA!$A:$A,0),MATCH(SUMMARY!Y$1,Sheet1DATA!$1:$1,0))</f>
        <v>-</v>
      </c>
      <c r="Z147" s="36" t="str">
        <f t="array" ref="Z147">INDEX(Sheet1DATA!$1:$1048576,MATCH(SUMMARY!$A147,Sheet1DATA!$A:$A,0),MATCH(SUMMARY!Z$1,Sheet1DATA!$1:$1,0))</f>
        <v>-</v>
      </c>
      <c r="AA147" s="36" t="str">
        <f t="array" ref="AA147">INDEX(Sheet1DATA!$1:$1048576,MATCH(SUMMARY!$A147,Sheet1DATA!$A:$A,0),MATCH(SUMMARY!AA$1,Sheet1DATA!$1:$1,0))</f>
        <v>-</v>
      </c>
      <c r="AB147" s="36" t="str">
        <f t="array" ref="AB147">INDEX(Sheet1DATA!$1:$1048576,MATCH(SUMMARY!$A147,Sheet1DATA!$A:$A,0),MATCH(SUMMARY!AB$1,Sheet1DATA!$1:$1,0))</f>
        <v>-</v>
      </c>
      <c r="AC147" s="36" t="str">
        <f t="array" ref="AC147">INDEX(Sheet1DATA!$1:$1048576,MATCH(SUMMARY!$A147,Sheet1DATA!$A:$A,0),MATCH(SUMMARY!AC$1,Sheet1DATA!$1:$1,0))</f>
        <v>-</v>
      </c>
      <c r="AD147" s="36" t="str">
        <f t="array" ref="AD147">INDEX(Sheet1DATA!$1:$1048576,MATCH(SUMMARY!$A147,Sheet1DATA!$A:$A,0),MATCH(SUMMARY!AD$1,Sheet1DATA!$1:$1,0))</f>
        <v>×</v>
      </c>
    </row>
    <row r="148" ht="14.25" hidden="1" customHeight="1">
      <c r="A148" s="114" t="s">
        <v>654</v>
      </c>
      <c r="B148" s="114" t="str">
        <f t="array" ref="B148">INDEX('2020 Candidates'!F:F,MATCH(SUMMARY!A148,'2020 Candidates'!G:G,0))</f>
        <v>Fine Gael</v>
      </c>
      <c r="C148" s="114" t="str">
        <f t="array" ref="C148">INDEX('2020 Candidates'!A:A,MATCH(SUMMARY!A148,'2020 Candidates'!G:G,0))</f>
        <v>Donegal (5 seats)</v>
      </c>
      <c r="D148" s="115">
        <f>VLOOKUP(B148,PartyScore!A:D,4,0)</f>
        <v>0.01425972402</v>
      </c>
      <c r="E148" s="16" t="b">
        <f t="shared" si="1"/>
        <v>0</v>
      </c>
      <c r="F148" s="36">
        <f t="shared" si="2"/>
        <v>0</v>
      </c>
      <c r="G148" s="36">
        <f t="shared" si="3"/>
        <v>0</v>
      </c>
      <c r="H148" s="36">
        <f t="shared" si="4"/>
        <v>0</v>
      </c>
      <c r="I148" s="116" t="str">
        <f t="shared" si="5"/>
        <v>-</v>
      </c>
      <c r="J148" s="36" t="str">
        <f t="array" ref="J148">INDEX(Sheet1DATA!$1:$1048576,MATCH(SUMMARY!$A148,Sheet1DATA!$A:$A,0),MATCH(SUMMARY!J$1,Sheet1DATA!$1:$1,0))</f>
        <v>-</v>
      </c>
      <c r="K148" s="36" t="str">
        <f t="array" ref="K148">INDEX(Sheet1DATA!$1:$1048576,MATCH(SUMMARY!$A148,Sheet1DATA!$A:$A,0),MATCH(SUMMARY!K$1,Sheet1DATA!$1:$1,0))</f>
        <v>-</v>
      </c>
      <c r="L148" s="36" t="str">
        <f t="array" ref="L148">INDEX(Sheet1DATA!$1:$1048576,MATCH(SUMMARY!$A148,Sheet1DATA!$A:$A,0),MATCH(SUMMARY!L$1,Sheet1DATA!$1:$1,0))</f>
        <v>-</v>
      </c>
      <c r="M148" s="36" t="str">
        <f t="array" ref="M148">INDEX(Sheet1DATA!$1:$1048576,MATCH(SUMMARY!$A148,Sheet1DATA!$A:$A,0),MATCH(SUMMARY!M$1,Sheet1DATA!$1:$1,0))</f>
        <v>-</v>
      </c>
      <c r="N148" s="36" t="str">
        <f t="array" ref="N148">INDEX(Sheet1DATA!$1:$1048576,MATCH(SUMMARY!$A148,Sheet1DATA!$A:$A,0),MATCH(SUMMARY!N$1,Sheet1DATA!$1:$1,0))</f>
        <v>-</v>
      </c>
      <c r="O148" s="36" t="str">
        <f t="array" ref="O148">INDEX(Sheet1DATA!$1:$1048576,MATCH(SUMMARY!$A148,Sheet1DATA!$A:$A,0),MATCH(SUMMARY!O$1,Sheet1DATA!$1:$1,0))</f>
        <v>-</v>
      </c>
      <c r="P148" s="36" t="str">
        <f t="array" ref="P148">INDEX(Sheet1DATA!$1:$1048576,MATCH(SUMMARY!$A148,Sheet1DATA!$A:$A,0),MATCH(SUMMARY!P$1,Sheet1DATA!$1:$1,0))</f>
        <v>-</v>
      </c>
      <c r="Q148" s="36" t="str">
        <f t="array" ref="Q148">INDEX(Sheet1DATA!$1:$1048576,MATCH(SUMMARY!$A148,Sheet1DATA!$A:$A,0),MATCH(SUMMARY!Q$1,Sheet1DATA!$1:$1,0))</f>
        <v>-</v>
      </c>
      <c r="R148" s="36" t="str">
        <f t="array" ref="R148">INDEX(Sheet1DATA!$1:$1048576,MATCH(SUMMARY!$A148,Sheet1DATA!$A:$A,0),MATCH(SUMMARY!R$1,Sheet1DATA!$1:$1,0))</f>
        <v>-</v>
      </c>
      <c r="S148" s="36" t="str">
        <f t="array" ref="S148">INDEX(Sheet1DATA!$1:$1048576,MATCH(SUMMARY!$A148,Sheet1DATA!$A:$A,0),MATCH(SUMMARY!S$1,Sheet1DATA!$1:$1,0))</f>
        <v>-</v>
      </c>
      <c r="T148" s="36" t="str">
        <f t="array" ref="T148">INDEX(Sheet1DATA!$1:$1048576,MATCH(SUMMARY!$A148,Sheet1DATA!$A:$A,0),MATCH(SUMMARY!T$1,Sheet1DATA!$1:$1,0))</f>
        <v>-</v>
      </c>
      <c r="U148" s="36" t="str">
        <f t="array" ref="U148">INDEX(Sheet1DATA!$1:$1048576,MATCH(SUMMARY!$A148,Sheet1DATA!$A:$A,0),MATCH(SUMMARY!U$1,Sheet1DATA!$1:$1,0))</f>
        <v>-</v>
      </c>
      <c r="V148" s="36" t="str">
        <f t="array" ref="V148">INDEX(Sheet1DATA!$1:$1048576,MATCH(SUMMARY!$A148,Sheet1DATA!$A:$A,0),MATCH(SUMMARY!V$1,Sheet1DATA!$1:$1,0))</f>
        <v>-</v>
      </c>
      <c r="W148" s="36" t="str">
        <f t="array" ref="W148">INDEX(Sheet1DATA!$1:$1048576,MATCH(SUMMARY!$A148,Sheet1DATA!$A:$A,0),MATCH(SUMMARY!W$1,Sheet1DATA!$1:$1,0))</f>
        <v>-</v>
      </c>
      <c r="X148" s="36" t="str">
        <f t="array" ref="X148">INDEX(Sheet1DATA!$1:$1048576,MATCH(SUMMARY!$A148,Sheet1DATA!$A:$A,0),MATCH(SUMMARY!X$1,Sheet1DATA!$1:$1,0))</f>
        <v>-</v>
      </c>
      <c r="Y148" s="36" t="str">
        <f t="array" ref="Y148">INDEX(Sheet1DATA!$1:$1048576,MATCH(SUMMARY!$A148,Sheet1DATA!$A:$A,0),MATCH(SUMMARY!Y$1,Sheet1DATA!$1:$1,0))</f>
        <v>-</v>
      </c>
      <c r="Z148" s="36" t="str">
        <f t="array" ref="Z148">INDEX(Sheet1DATA!$1:$1048576,MATCH(SUMMARY!$A148,Sheet1DATA!$A:$A,0),MATCH(SUMMARY!Z$1,Sheet1DATA!$1:$1,0))</f>
        <v>-</v>
      </c>
      <c r="AA148" s="36" t="str">
        <f t="array" ref="AA148">INDEX(Sheet1DATA!$1:$1048576,MATCH(SUMMARY!$A148,Sheet1DATA!$A:$A,0),MATCH(SUMMARY!AA$1,Sheet1DATA!$1:$1,0))</f>
        <v>-</v>
      </c>
      <c r="AB148" s="36" t="str">
        <f t="array" ref="AB148">INDEX(Sheet1DATA!$1:$1048576,MATCH(SUMMARY!$A148,Sheet1DATA!$A:$A,0),MATCH(SUMMARY!AB$1,Sheet1DATA!$1:$1,0))</f>
        <v>-</v>
      </c>
      <c r="AC148" s="36" t="str">
        <f t="array" ref="AC148">INDEX(Sheet1DATA!$1:$1048576,MATCH(SUMMARY!$A148,Sheet1DATA!$A:$A,0),MATCH(SUMMARY!AC$1,Sheet1DATA!$1:$1,0))</f>
        <v>-</v>
      </c>
      <c r="AD148" s="36" t="str">
        <f t="array" ref="AD148">INDEX(Sheet1DATA!$1:$1048576,MATCH(SUMMARY!$A148,Sheet1DATA!$A:$A,0),MATCH(SUMMARY!AD$1,Sheet1DATA!$1:$1,0))</f>
        <v>-</v>
      </c>
    </row>
    <row r="149" ht="14.25" customHeight="1">
      <c r="A149" s="114" t="s">
        <v>1297</v>
      </c>
      <c r="B149" s="114" t="str">
        <f t="array" ref="B149">INDEX('2020 Candidates'!F:F,MATCH(SUMMARY!A149,'2020 Candidates'!G:G,0))</f>
        <v>Fine Gael</v>
      </c>
      <c r="C149" s="114" t="str">
        <f t="array" ref="C149">INDEX('2020 Candidates'!A:A,MATCH(SUMMARY!A149,'2020 Candidates'!G:G,0))</f>
        <v>Wicklow</v>
      </c>
      <c r="D149" s="115">
        <f>VLOOKUP(B149,PartyScore!A:D,4,0)</f>
        <v>0.01425972402</v>
      </c>
      <c r="E149" s="16" t="b">
        <f t="shared" si="1"/>
        <v>1</v>
      </c>
      <c r="F149" s="36">
        <f t="shared" si="2"/>
        <v>0</v>
      </c>
      <c r="G149" s="36">
        <f t="shared" si="3"/>
        <v>16</v>
      </c>
      <c r="H149" s="36">
        <f t="shared" si="4"/>
        <v>4</v>
      </c>
      <c r="I149" s="116">
        <f t="shared" si="5"/>
        <v>0</v>
      </c>
      <c r="J149" s="36" t="str">
        <f t="array" ref="J149">INDEX(Sheet1DATA!$1:$1048576,MATCH(SUMMARY!$A149,Sheet1DATA!$A:$A,0),MATCH(SUMMARY!J$1,Sheet1DATA!$1:$1,0))</f>
        <v>×</v>
      </c>
      <c r="K149" s="36" t="str">
        <f t="array" ref="K149">INDEX(Sheet1DATA!$1:$1048576,MATCH(SUMMARY!$A149,Sheet1DATA!$A:$A,0),MATCH(SUMMARY!K$1,Sheet1DATA!$1:$1,0))</f>
        <v>×</v>
      </c>
      <c r="L149" s="36" t="str">
        <f t="array" ref="L149">INDEX(Sheet1DATA!$1:$1048576,MATCH(SUMMARY!$A149,Sheet1DATA!$A:$A,0),MATCH(SUMMARY!L$1,Sheet1DATA!$1:$1,0))</f>
        <v>×</v>
      </c>
      <c r="M149" s="36" t="str">
        <f t="array" ref="M149">INDEX(Sheet1DATA!$1:$1048576,MATCH(SUMMARY!$A149,Sheet1DATA!$A:$A,0),MATCH(SUMMARY!M$1,Sheet1DATA!$1:$1,0))</f>
        <v>×</v>
      </c>
      <c r="N149" s="36" t="str">
        <f t="array" ref="N149">INDEX(Sheet1DATA!$1:$1048576,MATCH(SUMMARY!$A149,Sheet1DATA!$A:$A,0),MATCH(SUMMARY!N$1,Sheet1DATA!$1:$1,0))</f>
        <v>×</v>
      </c>
      <c r="O149" s="36" t="str">
        <f t="array" ref="O149">INDEX(Sheet1DATA!$1:$1048576,MATCH(SUMMARY!$A149,Sheet1DATA!$A:$A,0),MATCH(SUMMARY!O$1,Sheet1DATA!$1:$1,0))</f>
        <v>×</v>
      </c>
      <c r="P149" s="36" t="str">
        <f t="array" ref="P149">INDEX(Sheet1DATA!$1:$1048576,MATCH(SUMMARY!$A149,Sheet1DATA!$A:$A,0),MATCH(SUMMARY!P$1,Sheet1DATA!$1:$1,0))</f>
        <v>×</v>
      </c>
      <c r="Q149" s="36" t="str">
        <f t="array" ref="Q149">INDEX(Sheet1DATA!$1:$1048576,MATCH(SUMMARY!$A149,Sheet1DATA!$A:$A,0),MATCH(SUMMARY!Q$1,Sheet1DATA!$1:$1,0))</f>
        <v>×</v>
      </c>
      <c r="R149" s="36" t="str">
        <f t="array" ref="R149">INDEX(Sheet1DATA!$1:$1048576,MATCH(SUMMARY!$A149,Sheet1DATA!$A:$A,0),MATCH(SUMMARY!R$1,Sheet1DATA!$1:$1,0))</f>
        <v>Ø</v>
      </c>
      <c r="S149" s="36" t="str">
        <f t="array" ref="S149">INDEX(Sheet1DATA!$1:$1048576,MATCH(SUMMARY!$A149,Sheet1DATA!$A:$A,0),MATCH(SUMMARY!S$1,Sheet1DATA!$1:$1,0))</f>
        <v>Ø</v>
      </c>
      <c r="T149" s="36" t="str">
        <f t="array" ref="T149">INDEX(Sheet1DATA!$1:$1048576,MATCH(SUMMARY!$A149,Sheet1DATA!$A:$A,0),MATCH(SUMMARY!T$1,Sheet1DATA!$1:$1,0))</f>
        <v>×</v>
      </c>
      <c r="U149" s="36" t="str">
        <f t="array" ref="U149">INDEX(Sheet1DATA!$1:$1048576,MATCH(SUMMARY!$A149,Sheet1DATA!$A:$A,0),MATCH(SUMMARY!U$1,Sheet1DATA!$1:$1,0))</f>
        <v>×</v>
      </c>
      <c r="V149" s="36" t="str">
        <f t="array" ref="V149">INDEX(Sheet1DATA!$1:$1048576,MATCH(SUMMARY!$A149,Sheet1DATA!$A:$A,0),MATCH(SUMMARY!V$1,Sheet1DATA!$1:$1,0))</f>
        <v>×</v>
      </c>
      <c r="W149" s="36" t="str">
        <f t="array" ref="W149">INDEX(Sheet1DATA!$1:$1048576,MATCH(SUMMARY!$A149,Sheet1DATA!$A:$A,0),MATCH(SUMMARY!W$1,Sheet1DATA!$1:$1,0))</f>
        <v>×</v>
      </c>
      <c r="X149" s="36" t="str">
        <f t="array" ref="X149">INDEX(Sheet1DATA!$1:$1048576,MATCH(SUMMARY!$A149,Sheet1DATA!$A:$A,0),MATCH(SUMMARY!X$1,Sheet1DATA!$1:$1,0))</f>
        <v>×</v>
      </c>
      <c r="Y149" s="36" t="str">
        <f t="array" ref="Y149">INDEX(Sheet1DATA!$1:$1048576,MATCH(SUMMARY!$A149,Sheet1DATA!$A:$A,0),MATCH(SUMMARY!Y$1,Sheet1DATA!$1:$1,0))</f>
        <v>Ø</v>
      </c>
      <c r="Z149" s="36" t="str">
        <f t="array" ref="Z149">INDEX(Sheet1DATA!$1:$1048576,MATCH(SUMMARY!$A149,Sheet1DATA!$A:$A,0),MATCH(SUMMARY!Z$1,Sheet1DATA!$1:$1,0))</f>
        <v>Ø</v>
      </c>
      <c r="AA149" s="36" t="str">
        <f t="array" ref="AA149">INDEX(Sheet1DATA!$1:$1048576,MATCH(SUMMARY!$A149,Sheet1DATA!$A:$A,0),MATCH(SUMMARY!AA$1,Sheet1DATA!$1:$1,0))</f>
        <v>×</v>
      </c>
      <c r="AB149" s="36" t="str">
        <f t="array" ref="AB149">INDEX(Sheet1DATA!$1:$1048576,MATCH(SUMMARY!$A149,Sheet1DATA!$A:$A,0),MATCH(SUMMARY!AB$1,Sheet1DATA!$1:$1,0))</f>
        <v>×</v>
      </c>
      <c r="AC149" s="36" t="str">
        <f t="array" ref="AC149">INDEX(Sheet1DATA!$1:$1048576,MATCH(SUMMARY!$A149,Sheet1DATA!$A:$A,0),MATCH(SUMMARY!AC$1,Sheet1DATA!$1:$1,0))</f>
        <v>×</v>
      </c>
      <c r="AD149" s="36" t="str">
        <f t="array" ref="AD149">INDEX(Sheet1DATA!$1:$1048576,MATCH(SUMMARY!$A149,Sheet1DATA!$A:$A,0),MATCH(SUMMARY!AD$1,Sheet1DATA!$1:$1,0))</f>
        <v>-</v>
      </c>
    </row>
    <row r="150" ht="14.25" customHeight="1">
      <c r="A150" s="114" t="s">
        <v>185</v>
      </c>
      <c r="B150" s="114" t="str">
        <f t="array" ref="B150">INDEX('2020 Candidates'!F:F,MATCH(SUMMARY!A150,'2020 Candidates'!G:G,0))</f>
        <v>Independent</v>
      </c>
      <c r="C150" s="114" t="str">
        <f t="array" ref="C150">INDEX('2020 Candidates'!A:A,MATCH(SUMMARY!A150,'2020 Candidates'!G:G,0))</f>
        <v>Clare (4 seats)</v>
      </c>
      <c r="D150" s="115">
        <f>VLOOKUP(B150,PartyScore!A:D,4,0)</f>
        <v>0.2306361296</v>
      </c>
      <c r="E150" s="16" t="b">
        <f t="shared" si="1"/>
        <v>1</v>
      </c>
      <c r="F150" s="36">
        <f t="shared" si="2"/>
        <v>1</v>
      </c>
      <c r="G150" s="36">
        <f t="shared" si="3"/>
        <v>3</v>
      </c>
      <c r="H150" s="36">
        <f t="shared" si="4"/>
        <v>3</v>
      </c>
      <c r="I150" s="116">
        <f t="shared" si="5"/>
        <v>0.25</v>
      </c>
      <c r="J150" s="36" t="str">
        <f t="array" ref="J150">INDEX(Sheet1DATA!$1:$1048576,MATCH(SUMMARY!$A150,Sheet1DATA!$A:$A,0),MATCH(SUMMARY!J$1,Sheet1DATA!$1:$1,0))</f>
        <v>×</v>
      </c>
      <c r="K150" s="36" t="str">
        <f t="array" ref="K150">INDEX(Sheet1DATA!$1:$1048576,MATCH(SUMMARY!$A150,Sheet1DATA!$A:$A,0),MATCH(SUMMARY!K$1,Sheet1DATA!$1:$1,0))</f>
        <v>×</v>
      </c>
      <c r="L150" s="36" t="str">
        <f t="array" ref="L150">INDEX(Sheet1DATA!$1:$1048576,MATCH(SUMMARY!$A150,Sheet1DATA!$A:$A,0),MATCH(SUMMARY!L$1,Sheet1DATA!$1:$1,0))</f>
        <v>√</v>
      </c>
      <c r="M150" s="36" t="str">
        <f t="array" ref="M150">INDEX(Sheet1DATA!$1:$1048576,MATCH(SUMMARY!$A150,Sheet1DATA!$A:$A,0),MATCH(SUMMARY!M$1,Sheet1DATA!$1:$1,0))</f>
        <v>Ø</v>
      </c>
      <c r="N150" s="36" t="str">
        <f t="array" ref="N150">INDEX(Sheet1DATA!$1:$1048576,MATCH(SUMMARY!$A150,Sheet1DATA!$A:$A,0),MATCH(SUMMARY!N$1,Sheet1DATA!$1:$1,0))</f>
        <v>Ø</v>
      </c>
      <c r="O150" s="36" t="str">
        <f t="array" ref="O150">INDEX(Sheet1DATA!$1:$1048576,MATCH(SUMMARY!$A150,Sheet1DATA!$A:$A,0),MATCH(SUMMARY!O$1,Sheet1DATA!$1:$1,0))</f>
        <v>Ø</v>
      </c>
      <c r="P150" s="36" t="str">
        <f t="array" ref="P150">INDEX(Sheet1DATA!$1:$1048576,MATCH(SUMMARY!$A150,Sheet1DATA!$A:$A,0),MATCH(SUMMARY!P$1,Sheet1DATA!$1:$1,0))</f>
        <v>×</v>
      </c>
      <c r="Q150" s="36" t="str">
        <f t="array" ref="Q150">INDEX(Sheet1DATA!$1:$1048576,MATCH(SUMMARY!$A150,Sheet1DATA!$A:$A,0),MATCH(SUMMARY!Q$1,Sheet1DATA!$1:$1,0))</f>
        <v>-</v>
      </c>
      <c r="R150" s="36" t="str">
        <f t="array" ref="R150">INDEX(Sheet1DATA!$1:$1048576,MATCH(SUMMARY!$A150,Sheet1DATA!$A:$A,0),MATCH(SUMMARY!R$1,Sheet1DATA!$1:$1,0))</f>
        <v>-</v>
      </c>
      <c r="S150" s="36" t="str">
        <f t="array" ref="S150">INDEX(Sheet1DATA!$1:$1048576,MATCH(SUMMARY!$A150,Sheet1DATA!$A:$A,0),MATCH(SUMMARY!S$1,Sheet1DATA!$1:$1,0))</f>
        <v>-</v>
      </c>
      <c r="T150" s="36" t="str">
        <f t="array" ref="T150">INDEX(Sheet1DATA!$1:$1048576,MATCH(SUMMARY!$A150,Sheet1DATA!$A:$A,0),MATCH(SUMMARY!T$1,Sheet1DATA!$1:$1,0))</f>
        <v>-</v>
      </c>
      <c r="U150" s="36" t="str">
        <f t="array" ref="U150">INDEX(Sheet1DATA!$1:$1048576,MATCH(SUMMARY!$A150,Sheet1DATA!$A:$A,0),MATCH(SUMMARY!U$1,Sheet1DATA!$1:$1,0))</f>
        <v>-</v>
      </c>
      <c r="V150" s="36" t="str">
        <f t="array" ref="V150">INDEX(Sheet1DATA!$1:$1048576,MATCH(SUMMARY!$A150,Sheet1DATA!$A:$A,0),MATCH(SUMMARY!V$1,Sheet1DATA!$1:$1,0))</f>
        <v>-</v>
      </c>
      <c r="W150" s="36" t="str">
        <f t="array" ref="W150">INDEX(Sheet1DATA!$1:$1048576,MATCH(SUMMARY!$A150,Sheet1DATA!$A:$A,0),MATCH(SUMMARY!W$1,Sheet1DATA!$1:$1,0))</f>
        <v>-</v>
      </c>
      <c r="X150" s="36" t="str">
        <f t="array" ref="X150">INDEX(Sheet1DATA!$1:$1048576,MATCH(SUMMARY!$A150,Sheet1DATA!$A:$A,0),MATCH(SUMMARY!X$1,Sheet1DATA!$1:$1,0))</f>
        <v>-</v>
      </c>
      <c r="Y150" s="36" t="str">
        <f t="array" ref="Y150">INDEX(Sheet1DATA!$1:$1048576,MATCH(SUMMARY!$A150,Sheet1DATA!$A:$A,0),MATCH(SUMMARY!Y$1,Sheet1DATA!$1:$1,0))</f>
        <v>-</v>
      </c>
      <c r="Z150" s="36" t="str">
        <f t="array" ref="Z150">INDEX(Sheet1DATA!$1:$1048576,MATCH(SUMMARY!$A150,Sheet1DATA!$A:$A,0),MATCH(SUMMARY!Z$1,Sheet1DATA!$1:$1,0))</f>
        <v>-</v>
      </c>
      <c r="AA150" s="36" t="str">
        <f t="array" ref="AA150">INDEX(Sheet1DATA!$1:$1048576,MATCH(SUMMARY!$A150,Sheet1DATA!$A:$A,0),MATCH(SUMMARY!AA$1,Sheet1DATA!$1:$1,0))</f>
        <v>-</v>
      </c>
      <c r="AB150" s="36" t="str">
        <f t="array" ref="AB150">INDEX(Sheet1DATA!$1:$1048576,MATCH(SUMMARY!$A150,Sheet1DATA!$A:$A,0),MATCH(SUMMARY!AB$1,Sheet1DATA!$1:$1,0))</f>
        <v>-</v>
      </c>
      <c r="AC150" s="36" t="str">
        <f t="array" ref="AC150">INDEX(Sheet1DATA!$1:$1048576,MATCH(SUMMARY!$A150,Sheet1DATA!$A:$A,0),MATCH(SUMMARY!AC$1,Sheet1DATA!$1:$1,0))</f>
        <v>-</v>
      </c>
      <c r="AD150" s="36" t="str">
        <f t="array" ref="AD150">INDEX(Sheet1DATA!$1:$1048576,MATCH(SUMMARY!$A150,Sheet1DATA!$A:$A,0),MATCH(SUMMARY!AD$1,Sheet1DATA!$1:$1,0))</f>
        <v>-</v>
      </c>
    </row>
    <row r="151" ht="14.25" customHeight="1">
      <c r="A151" s="114" t="s">
        <v>524</v>
      </c>
      <c r="B151" s="114" t="str">
        <f t="array" ref="B151">INDEX('2020 Candidates'!F:F,MATCH(SUMMARY!A151,'2020 Candidates'!G:G,0))</f>
        <v>Fianna Fail</v>
      </c>
      <c r="C151" s="114" t="str">
        <f t="array" ref="C151">INDEX('2020 Candidates'!A:A,MATCH(SUMMARY!A151,'2020 Candidates'!G:G,0))</f>
        <v>Dublin Bay North (5 seats)</v>
      </c>
      <c r="D151" s="115">
        <f>VLOOKUP(B151,PartyScore!A:D,4,0)</f>
        <v>0.3502904352</v>
      </c>
      <c r="E151" s="16" t="b">
        <f t="shared" si="1"/>
        <v>1</v>
      </c>
      <c r="F151" s="36">
        <f t="shared" si="2"/>
        <v>3</v>
      </c>
      <c r="G151" s="36">
        <f t="shared" si="3"/>
        <v>5</v>
      </c>
      <c r="H151" s="36">
        <f t="shared" si="4"/>
        <v>0</v>
      </c>
      <c r="I151" s="116">
        <f t="shared" si="5"/>
        <v>0.375</v>
      </c>
      <c r="J151" s="36" t="str">
        <f t="array" ref="J151">INDEX(Sheet1DATA!$1:$1048576,MATCH(SUMMARY!$A151,Sheet1DATA!$A:$A,0),MATCH(SUMMARY!J$1,Sheet1DATA!$1:$1,0))</f>
        <v>√</v>
      </c>
      <c r="K151" s="36" t="str">
        <f t="array" ref="K151">INDEX(Sheet1DATA!$1:$1048576,MATCH(SUMMARY!$A151,Sheet1DATA!$A:$A,0),MATCH(SUMMARY!K$1,Sheet1DATA!$1:$1,0))</f>
        <v>√</v>
      </c>
      <c r="L151" s="36" t="str">
        <f t="array" ref="L151">INDEX(Sheet1DATA!$1:$1048576,MATCH(SUMMARY!$A151,Sheet1DATA!$A:$A,0),MATCH(SUMMARY!L$1,Sheet1DATA!$1:$1,0))</f>
        <v>√</v>
      </c>
      <c r="M151" s="36" t="str">
        <f t="array" ref="M151">INDEX(Sheet1DATA!$1:$1048576,MATCH(SUMMARY!$A151,Sheet1DATA!$A:$A,0),MATCH(SUMMARY!M$1,Sheet1DATA!$1:$1,0))</f>
        <v>×</v>
      </c>
      <c r="N151" s="36" t="str">
        <f t="array" ref="N151">INDEX(Sheet1DATA!$1:$1048576,MATCH(SUMMARY!$A151,Sheet1DATA!$A:$A,0),MATCH(SUMMARY!N$1,Sheet1DATA!$1:$1,0))</f>
        <v>×</v>
      </c>
      <c r="O151" s="36" t="str">
        <f t="array" ref="O151">INDEX(Sheet1DATA!$1:$1048576,MATCH(SUMMARY!$A151,Sheet1DATA!$A:$A,0),MATCH(SUMMARY!O$1,Sheet1DATA!$1:$1,0))</f>
        <v>×</v>
      </c>
      <c r="P151" s="36" t="str">
        <f t="array" ref="P151">INDEX(Sheet1DATA!$1:$1048576,MATCH(SUMMARY!$A151,Sheet1DATA!$A:$A,0),MATCH(SUMMARY!P$1,Sheet1DATA!$1:$1,0))</f>
        <v>×</v>
      </c>
      <c r="Q151" s="36" t="str">
        <f t="array" ref="Q151">INDEX(Sheet1DATA!$1:$1048576,MATCH(SUMMARY!$A151,Sheet1DATA!$A:$A,0),MATCH(SUMMARY!Q$1,Sheet1DATA!$1:$1,0))</f>
        <v>-</v>
      </c>
      <c r="R151" s="36" t="str">
        <f t="array" ref="R151">INDEX(Sheet1DATA!$1:$1048576,MATCH(SUMMARY!$A151,Sheet1DATA!$A:$A,0),MATCH(SUMMARY!R$1,Sheet1DATA!$1:$1,0))</f>
        <v>-</v>
      </c>
      <c r="S151" s="36" t="str">
        <f t="array" ref="S151">INDEX(Sheet1DATA!$1:$1048576,MATCH(SUMMARY!$A151,Sheet1DATA!$A:$A,0),MATCH(SUMMARY!S$1,Sheet1DATA!$1:$1,0))</f>
        <v>-</v>
      </c>
      <c r="T151" s="36" t="str">
        <f t="array" ref="T151">INDEX(Sheet1DATA!$1:$1048576,MATCH(SUMMARY!$A151,Sheet1DATA!$A:$A,0),MATCH(SUMMARY!T$1,Sheet1DATA!$1:$1,0))</f>
        <v>-</v>
      </c>
      <c r="U151" s="36" t="str">
        <f t="array" ref="U151">INDEX(Sheet1DATA!$1:$1048576,MATCH(SUMMARY!$A151,Sheet1DATA!$A:$A,0),MATCH(SUMMARY!U$1,Sheet1DATA!$1:$1,0))</f>
        <v>-</v>
      </c>
      <c r="V151" s="36" t="str">
        <f t="array" ref="V151">INDEX(Sheet1DATA!$1:$1048576,MATCH(SUMMARY!$A151,Sheet1DATA!$A:$A,0),MATCH(SUMMARY!V$1,Sheet1DATA!$1:$1,0))</f>
        <v>-</v>
      </c>
      <c r="W151" s="36" t="str">
        <f t="array" ref="W151">INDEX(Sheet1DATA!$1:$1048576,MATCH(SUMMARY!$A151,Sheet1DATA!$A:$A,0),MATCH(SUMMARY!W$1,Sheet1DATA!$1:$1,0))</f>
        <v>-</v>
      </c>
      <c r="X151" s="36" t="str">
        <f t="array" ref="X151">INDEX(Sheet1DATA!$1:$1048576,MATCH(SUMMARY!$A151,Sheet1DATA!$A:$A,0),MATCH(SUMMARY!X$1,Sheet1DATA!$1:$1,0))</f>
        <v>-</v>
      </c>
      <c r="Y151" s="36" t="str">
        <f t="array" ref="Y151">INDEX(Sheet1DATA!$1:$1048576,MATCH(SUMMARY!$A151,Sheet1DATA!$A:$A,0),MATCH(SUMMARY!Y$1,Sheet1DATA!$1:$1,0))</f>
        <v>-</v>
      </c>
      <c r="Z151" s="36" t="str">
        <f t="array" ref="Z151">INDEX(Sheet1DATA!$1:$1048576,MATCH(SUMMARY!$A151,Sheet1DATA!$A:$A,0),MATCH(SUMMARY!Z$1,Sheet1DATA!$1:$1,0))</f>
        <v>-</v>
      </c>
      <c r="AA151" s="36" t="str">
        <f t="array" ref="AA151">INDEX(Sheet1DATA!$1:$1048576,MATCH(SUMMARY!$A151,Sheet1DATA!$A:$A,0),MATCH(SUMMARY!AA$1,Sheet1DATA!$1:$1,0))</f>
        <v>-</v>
      </c>
      <c r="AB151" s="36" t="str">
        <f t="array" ref="AB151">INDEX(Sheet1DATA!$1:$1048576,MATCH(SUMMARY!$A151,Sheet1DATA!$A:$A,0),MATCH(SUMMARY!AB$1,Sheet1DATA!$1:$1,0))</f>
        <v>-</v>
      </c>
      <c r="AC151" s="36" t="str">
        <f t="array" ref="AC151">INDEX(Sheet1DATA!$1:$1048576,MATCH(SUMMARY!$A151,Sheet1DATA!$A:$A,0),MATCH(SUMMARY!AC$1,Sheet1DATA!$1:$1,0))</f>
        <v>-</v>
      </c>
      <c r="AD151" s="36" t="str">
        <f t="array" ref="AD151">INDEX(Sheet1DATA!$1:$1048576,MATCH(SUMMARY!$A151,Sheet1DATA!$A:$A,0),MATCH(SUMMARY!AD$1,Sheet1DATA!$1:$1,0))</f>
        <v>×</v>
      </c>
    </row>
    <row r="152" ht="14.25" hidden="1" customHeight="1">
      <c r="A152" s="114" t="s">
        <v>659</v>
      </c>
      <c r="B152" s="114" t="str">
        <f t="array" ref="B152">INDEX('2020 Candidates'!F:F,MATCH(SUMMARY!A152,'2020 Candidates'!G:G,0))</f>
        <v>Sinn Fein</v>
      </c>
      <c r="C152" s="114" t="str">
        <f t="array" ref="C152">INDEX('2020 Candidates'!A:A,MATCH(SUMMARY!A152,'2020 Candidates'!G:G,0))</f>
        <v>Cork South-West (3 seats)</v>
      </c>
      <c r="D152" s="115">
        <f>VLOOKUP(B152,PartyScore!A:D,4,0)</f>
        <v>0.3109221466</v>
      </c>
      <c r="E152" s="16" t="b">
        <f t="shared" si="1"/>
        <v>0</v>
      </c>
      <c r="F152" s="36">
        <f t="shared" si="2"/>
        <v>0</v>
      </c>
      <c r="G152" s="36">
        <f t="shared" si="3"/>
        <v>0</v>
      </c>
      <c r="H152" s="36">
        <f t="shared" si="4"/>
        <v>0</v>
      </c>
      <c r="I152" s="116" t="str">
        <f t="shared" si="5"/>
        <v>-</v>
      </c>
      <c r="J152" s="36" t="str">
        <f t="array" ref="J152">INDEX(Sheet1DATA!$1:$1048576,MATCH(SUMMARY!$A152,Sheet1DATA!$A:$A,0),MATCH(SUMMARY!J$1,Sheet1DATA!$1:$1,0))</f>
        <v>-</v>
      </c>
      <c r="K152" s="36" t="str">
        <f t="array" ref="K152">INDEX(Sheet1DATA!$1:$1048576,MATCH(SUMMARY!$A152,Sheet1DATA!$A:$A,0),MATCH(SUMMARY!K$1,Sheet1DATA!$1:$1,0))</f>
        <v>-</v>
      </c>
      <c r="L152" s="36" t="str">
        <f t="array" ref="L152">INDEX(Sheet1DATA!$1:$1048576,MATCH(SUMMARY!$A152,Sheet1DATA!$A:$A,0),MATCH(SUMMARY!L$1,Sheet1DATA!$1:$1,0))</f>
        <v>-</v>
      </c>
      <c r="M152" s="36" t="str">
        <f t="array" ref="M152">INDEX(Sheet1DATA!$1:$1048576,MATCH(SUMMARY!$A152,Sheet1DATA!$A:$A,0),MATCH(SUMMARY!M$1,Sheet1DATA!$1:$1,0))</f>
        <v>-</v>
      </c>
      <c r="N152" s="36" t="str">
        <f t="array" ref="N152">INDEX(Sheet1DATA!$1:$1048576,MATCH(SUMMARY!$A152,Sheet1DATA!$A:$A,0),MATCH(SUMMARY!N$1,Sheet1DATA!$1:$1,0))</f>
        <v>-</v>
      </c>
      <c r="O152" s="36" t="str">
        <f t="array" ref="O152">INDEX(Sheet1DATA!$1:$1048576,MATCH(SUMMARY!$A152,Sheet1DATA!$A:$A,0),MATCH(SUMMARY!O$1,Sheet1DATA!$1:$1,0))</f>
        <v>-</v>
      </c>
      <c r="P152" s="36" t="str">
        <f t="array" ref="P152">INDEX(Sheet1DATA!$1:$1048576,MATCH(SUMMARY!$A152,Sheet1DATA!$A:$A,0),MATCH(SUMMARY!P$1,Sheet1DATA!$1:$1,0))</f>
        <v>-</v>
      </c>
      <c r="Q152" s="36" t="str">
        <f t="array" ref="Q152">INDEX(Sheet1DATA!$1:$1048576,MATCH(SUMMARY!$A152,Sheet1DATA!$A:$A,0),MATCH(SUMMARY!Q$1,Sheet1DATA!$1:$1,0))</f>
        <v>-</v>
      </c>
      <c r="R152" s="36" t="str">
        <f t="array" ref="R152">INDEX(Sheet1DATA!$1:$1048576,MATCH(SUMMARY!$A152,Sheet1DATA!$A:$A,0),MATCH(SUMMARY!R$1,Sheet1DATA!$1:$1,0))</f>
        <v>-</v>
      </c>
      <c r="S152" s="36" t="str">
        <f t="array" ref="S152">INDEX(Sheet1DATA!$1:$1048576,MATCH(SUMMARY!$A152,Sheet1DATA!$A:$A,0),MATCH(SUMMARY!S$1,Sheet1DATA!$1:$1,0))</f>
        <v>-</v>
      </c>
      <c r="T152" s="36" t="str">
        <f t="array" ref="T152">INDEX(Sheet1DATA!$1:$1048576,MATCH(SUMMARY!$A152,Sheet1DATA!$A:$A,0),MATCH(SUMMARY!T$1,Sheet1DATA!$1:$1,0))</f>
        <v>-</v>
      </c>
      <c r="U152" s="36" t="str">
        <f t="array" ref="U152">INDEX(Sheet1DATA!$1:$1048576,MATCH(SUMMARY!$A152,Sheet1DATA!$A:$A,0),MATCH(SUMMARY!U$1,Sheet1DATA!$1:$1,0))</f>
        <v>-</v>
      </c>
      <c r="V152" s="36" t="str">
        <f t="array" ref="V152">INDEX(Sheet1DATA!$1:$1048576,MATCH(SUMMARY!$A152,Sheet1DATA!$A:$A,0),MATCH(SUMMARY!V$1,Sheet1DATA!$1:$1,0))</f>
        <v>-</v>
      </c>
      <c r="W152" s="36" t="str">
        <f t="array" ref="W152">INDEX(Sheet1DATA!$1:$1048576,MATCH(SUMMARY!$A152,Sheet1DATA!$A:$A,0),MATCH(SUMMARY!W$1,Sheet1DATA!$1:$1,0))</f>
        <v>-</v>
      </c>
      <c r="X152" s="36" t="str">
        <f t="array" ref="X152">INDEX(Sheet1DATA!$1:$1048576,MATCH(SUMMARY!$A152,Sheet1DATA!$A:$A,0),MATCH(SUMMARY!X$1,Sheet1DATA!$1:$1,0))</f>
        <v>-</v>
      </c>
      <c r="Y152" s="36" t="str">
        <f t="array" ref="Y152">INDEX(Sheet1DATA!$1:$1048576,MATCH(SUMMARY!$A152,Sheet1DATA!$A:$A,0),MATCH(SUMMARY!Y$1,Sheet1DATA!$1:$1,0))</f>
        <v>-</v>
      </c>
      <c r="Z152" s="36" t="str">
        <f t="array" ref="Z152">INDEX(Sheet1DATA!$1:$1048576,MATCH(SUMMARY!$A152,Sheet1DATA!$A:$A,0),MATCH(SUMMARY!Z$1,Sheet1DATA!$1:$1,0))</f>
        <v>-</v>
      </c>
      <c r="AA152" s="36" t="str">
        <f t="array" ref="AA152">INDEX(Sheet1DATA!$1:$1048576,MATCH(SUMMARY!$A152,Sheet1DATA!$A:$A,0),MATCH(SUMMARY!AA$1,Sheet1DATA!$1:$1,0))</f>
        <v>-</v>
      </c>
      <c r="AB152" s="36" t="str">
        <f t="array" ref="AB152">INDEX(Sheet1DATA!$1:$1048576,MATCH(SUMMARY!$A152,Sheet1DATA!$A:$A,0),MATCH(SUMMARY!AB$1,Sheet1DATA!$1:$1,0))</f>
        <v>-</v>
      </c>
      <c r="AC152" s="36" t="str">
        <f t="array" ref="AC152">INDEX(Sheet1DATA!$1:$1048576,MATCH(SUMMARY!$A152,Sheet1DATA!$A:$A,0),MATCH(SUMMARY!AC$1,Sheet1DATA!$1:$1,0))</f>
        <v>-</v>
      </c>
      <c r="AD152" s="36" t="str">
        <f t="array" ref="AD152">INDEX(Sheet1DATA!$1:$1048576,MATCH(SUMMARY!$A152,Sheet1DATA!$A:$A,0),MATCH(SUMMARY!AD$1,Sheet1DATA!$1:$1,0))</f>
        <v>-</v>
      </c>
    </row>
    <row r="153" ht="14.25" hidden="1" customHeight="1">
      <c r="A153" s="114" t="s">
        <v>666</v>
      </c>
      <c r="B153" s="114" t="str">
        <f t="array" ref="B153">INDEX('2020 Candidates'!F:F,MATCH(SUMMARY!A153,'2020 Candidates'!G:G,0))</f>
        <v>Green Party</v>
      </c>
      <c r="C153" s="114" t="str">
        <f t="array" ref="C153">INDEX('2020 Candidates'!A:A,MATCH(SUMMARY!A153,'2020 Candidates'!G:G,0))</f>
        <v>Dublin Bay North (5 seats)</v>
      </c>
      <c r="D153" s="115">
        <f>VLOOKUP(B153,PartyScore!A:D,4,0)</f>
        <v>0.05714285714</v>
      </c>
      <c r="E153" s="16" t="b">
        <f t="shared" si="1"/>
        <v>0</v>
      </c>
      <c r="F153" s="36">
        <f t="shared" si="2"/>
        <v>0</v>
      </c>
      <c r="G153" s="36">
        <f t="shared" si="3"/>
        <v>0</v>
      </c>
      <c r="H153" s="36">
        <f t="shared" si="4"/>
        <v>0</v>
      </c>
      <c r="I153" s="116" t="str">
        <f t="shared" si="5"/>
        <v>-</v>
      </c>
      <c r="J153" s="36" t="str">
        <f t="array" ref="J153">INDEX(Sheet1DATA!$1:$1048576,MATCH(SUMMARY!$A153,Sheet1DATA!$A:$A,0),MATCH(SUMMARY!J$1,Sheet1DATA!$1:$1,0))</f>
        <v>-</v>
      </c>
      <c r="K153" s="36" t="str">
        <f t="array" ref="K153">INDEX(Sheet1DATA!$1:$1048576,MATCH(SUMMARY!$A153,Sheet1DATA!$A:$A,0),MATCH(SUMMARY!K$1,Sheet1DATA!$1:$1,0))</f>
        <v>-</v>
      </c>
      <c r="L153" s="36" t="str">
        <f t="array" ref="L153">INDEX(Sheet1DATA!$1:$1048576,MATCH(SUMMARY!$A153,Sheet1DATA!$A:$A,0),MATCH(SUMMARY!L$1,Sheet1DATA!$1:$1,0))</f>
        <v>-</v>
      </c>
      <c r="M153" s="36" t="str">
        <f t="array" ref="M153">INDEX(Sheet1DATA!$1:$1048576,MATCH(SUMMARY!$A153,Sheet1DATA!$A:$A,0),MATCH(SUMMARY!M$1,Sheet1DATA!$1:$1,0))</f>
        <v>-</v>
      </c>
      <c r="N153" s="36" t="str">
        <f t="array" ref="N153">INDEX(Sheet1DATA!$1:$1048576,MATCH(SUMMARY!$A153,Sheet1DATA!$A:$A,0),MATCH(SUMMARY!N$1,Sheet1DATA!$1:$1,0))</f>
        <v>-</v>
      </c>
      <c r="O153" s="36" t="str">
        <f t="array" ref="O153">INDEX(Sheet1DATA!$1:$1048576,MATCH(SUMMARY!$A153,Sheet1DATA!$A:$A,0),MATCH(SUMMARY!O$1,Sheet1DATA!$1:$1,0))</f>
        <v>-</v>
      </c>
      <c r="P153" s="36" t="str">
        <f t="array" ref="P153">INDEX(Sheet1DATA!$1:$1048576,MATCH(SUMMARY!$A153,Sheet1DATA!$A:$A,0),MATCH(SUMMARY!P$1,Sheet1DATA!$1:$1,0))</f>
        <v>-</v>
      </c>
      <c r="Q153" s="36" t="str">
        <f t="array" ref="Q153">INDEX(Sheet1DATA!$1:$1048576,MATCH(SUMMARY!$A153,Sheet1DATA!$A:$A,0),MATCH(SUMMARY!Q$1,Sheet1DATA!$1:$1,0))</f>
        <v>-</v>
      </c>
      <c r="R153" s="36" t="str">
        <f t="array" ref="R153">INDEX(Sheet1DATA!$1:$1048576,MATCH(SUMMARY!$A153,Sheet1DATA!$A:$A,0),MATCH(SUMMARY!R$1,Sheet1DATA!$1:$1,0))</f>
        <v>-</v>
      </c>
      <c r="S153" s="36" t="str">
        <f t="array" ref="S153">INDEX(Sheet1DATA!$1:$1048576,MATCH(SUMMARY!$A153,Sheet1DATA!$A:$A,0),MATCH(SUMMARY!S$1,Sheet1DATA!$1:$1,0))</f>
        <v>-</v>
      </c>
      <c r="T153" s="36" t="str">
        <f t="array" ref="T153">INDEX(Sheet1DATA!$1:$1048576,MATCH(SUMMARY!$A153,Sheet1DATA!$A:$A,0),MATCH(SUMMARY!T$1,Sheet1DATA!$1:$1,0))</f>
        <v>-</v>
      </c>
      <c r="U153" s="36" t="str">
        <f t="array" ref="U153">INDEX(Sheet1DATA!$1:$1048576,MATCH(SUMMARY!$A153,Sheet1DATA!$A:$A,0),MATCH(SUMMARY!U$1,Sheet1DATA!$1:$1,0))</f>
        <v>-</v>
      </c>
      <c r="V153" s="36" t="str">
        <f t="array" ref="V153">INDEX(Sheet1DATA!$1:$1048576,MATCH(SUMMARY!$A153,Sheet1DATA!$A:$A,0),MATCH(SUMMARY!V$1,Sheet1DATA!$1:$1,0))</f>
        <v>-</v>
      </c>
      <c r="W153" s="36" t="str">
        <f t="array" ref="W153">INDEX(Sheet1DATA!$1:$1048576,MATCH(SUMMARY!$A153,Sheet1DATA!$A:$A,0),MATCH(SUMMARY!W$1,Sheet1DATA!$1:$1,0))</f>
        <v>-</v>
      </c>
      <c r="X153" s="36" t="str">
        <f t="array" ref="X153">INDEX(Sheet1DATA!$1:$1048576,MATCH(SUMMARY!$A153,Sheet1DATA!$A:$A,0),MATCH(SUMMARY!X$1,Sheet1DATA!$1:$1,0))</f>
        <v>-</v>
      </c>
      <c r="Y153" s="36" t="str">
        <f t="array" ref="Y153">INDEX(Sheet1DATA!$1:$1048576,MATCH(SUMMARY!$A153,Sheet1DATA!$A:$A,0),MATCH(SUMMARY!Y$1,Sheet1DATA!$1:$1,0))</f>
        <v>-</v>
      </c>
      <c r="Z153" s="36" t="str">
        <f t="array" ref="Z153">INDEX(Sheet1DATA!$1:$1048576,MATCH(SUMMARY!$A153,Sheet1DATA!$A:$A,0),MATCH(SUMMARY!Z$1,Sheet1DATA!$1:$1,0))</f>
        <v>-</v>
      </c>
      <c r="AA153" s="36" t="str">
        <f t="array" ref="AA153">INDEX(Sheet1DATA!$1:$1048576,MATCH(SUMMARY!$A153,Sheet1DATA!$A:$A,0),MATCH(SUMMARY!AA$1,Sheet1DATA!$1:$1,0))</f>
        <v>-</v>
      </c>
      <c r="AB153" s="36" t="str">
        <f t="array" ref="AB153">INDEX(Sheet1DATA!$1:$1048576,MATCH(SUMMARY!$A153,Sheet1DATA!$A:$A,0),MATCH(SUMMARY!AB$1,Sheet1DATA!$1:$1,0))</f>
        <v>-</v>
      </c>
      <c r="AC153" s="36" t="str">
        <f t="array" ref="AC153">INDEX(Sheet1DATA!$1:$1048576,MATCH(SUMMARY!$A153,Sheet1DATA!$A:$A,0),MATCH(SUMMARY!AC$1,Sheet1DATA!$1:$1,0))</f>
        <v>-</v>
      </c>
      <c r="AD153" s="36" t="str">
        <f t="array" ref="AD153">INDEX(Sheet1DATA!$1:$1048576,MATCH(SUMMARY!$A153,Sheet1DATA!$A:$A,0),MATCH(SUMMARY!AD$1,Sheet1DATA!$1:$1,0))</f>
        <v>-</v>
      </c>
    </row>
    <row r="154" ht="14.25" customHeight="1">
      <c r="A154" s="114" t="s">
        <v>1209</v>
      </c>
      <c r="B154" s="114" t="str">
        <f t="array" ref="B154">INDEX('2020 Candidates'!F:F,MATCH(SUMMARY!A154,'2020 Candidates'!G:G,0))</f>
        <v>Independent</v>
      </c>
      <c r="C154" s="114" t="str">
        <f t="array" ref="C154">INDEX('2020 Candidates'!A:A,MATCH(SUMMARY!A154,'2020 Candidates'!G:G,0))</f>
        <v>Tipperary</v>
      </c>
      <c r="D154" s="115">
        <f>VLOOKUP(B154,PartyScore!A:D,4,0)</f>
        <v>0.2306361296</v>
      </c>
      <c r="E154" s="16" t="b">
        <f t="shared" si="1"/>
        <v>1</v>
      </c>
      <c r="F154" s="36">
        <f t="shared" si="2"/>
        <v>15</v>
      </c>
      <c r="G154" s="36">
        <f t="shared" si="3"/>
        <v>0</v>
      </c>
      <c r="H154" s="36">
        <f t="shared" si="4"/>
        <v>6</v>
      </c>
      <c r="I154" s="116">
        <f t="shared" si="5"/>
        <v>1</v>
      </c>
      <c r="J154" s="36" t="str">
        <f t="array" ref="J154">INDEX(Sheet1DATA!$1:$1048576,MATCH(SUMMARY!$A154,Sheet1DATA!$A:$A,0),MATCH(SUMMARY!J$1,Sheet1DATA!$1:$1,0))</f>
        <v>Ø</v>
      </c>
      <c r="K154" s="36" t="str">
        <f t="array" ref="K154">INDEX(Sheet1DATA!$1:$1048576,MATCH(SUMMARY!$A154,Sheet1DATA!$A:$A,0),MATCH(SUMMARY!K$1,Sheet1DATA!$1:$1,0))</f>
        <v>√</v>
      </c>
      <c r="L154" s="36" t="str">
        <f t="array" ref="L154">INDEX(Sheet1DATA!$1:$1048576,MATCH(SUMMARY!$A154,Sheet1DATA!$A:$A,0),MATCH(SUMMARY!L$1,Sheet1DATA!$1:$1,0))</f>
        <v>√</v>
      </c>
      <c r="M154" s="36" t="str">
        <f t="array" ref="M154">INDEX(Sheet1DATA!$1:$1048576,MATCH(SUMMARY!$A154,Sheet1DATA!$A:$A,0),MATCH(SUMMARY!M$1,Sheet1DATA!$1:$1,0))</f>
        <v>Ø</v>
      </c>
      <c r="N154" s="36" t="str">
        <f t="array" ref="N154">INDEX(Sheet1DATA!$1:$1048576,MATCH(SUMMARY!$A154,Sheet1DATA!$A:$A,0),MATCH(SUMMARY!N$1,Sheet1DATA!$1:$1,0))</f>
        <v>Ø</v>
      </c>
      <c r="O154" s="36" t="str">
        <f t="array" ref="O154">INDEX(Sheet1DATA!$1:$1048576,MATCH(SUMMARY!$A154,Sheet1DATA!$A:$A,0),MATCH(SUMMARY!O$1,Sheet1DATA!$1:$1,0))</f>
        <v>Ø</v>
      </c>
      <c r="P154" s="36" t="str">
        <f t="array" ref="P154">INDEX(Sheet1DATA!$1:$1048576,MATCH(SUMMARY!$A154,Sheet1DATA!$A:$A,0),MATCH(SUMMARY!P$1,Sheet1DATA!$1:$1,0))</f>
        <v>Ø</v>
      </c>
      <c r="Q154" s="36" t="str">
        <f t="array" ref="Q154">INDEX(Sheet1DATA!$1:$1048576,MATCH(SUMMARY!$A154,Sheet1DATA!$A:$A,0),MATCH(SUMMARY!Q$1,Sheet1DATA!$1:$1,0))</f>
        <v>√</v>
      </c>
      <c r="R154" s="36" t="str">
        <f t="array" ref="R154">INDEX(Sheet1DATA!$1:$1048576,MATCH(SUMMARY!$A154,Sheet1DATA!$A:$A,0),MATCH(SUMMARY!R$1,Sheet1DATA!$1:$1,0))</f>
        <v>√</v>
      </c>
      <c r="S154" s="36" t="str">
        <f t="array" ref="S154">INDEX(Sheet1DATA!$1:$1048576,MATCH(SUMMARY!$A154,Sheet1DATA!$A:$A,0),MATCH(SUMMARY!S$1,Sheet1DATA!$1:$1,0))</f>
        <v>√</v>
      </c>
      <c r="T154" s="36" t="str">
        <f t="array" ref="T154">INDEX(Sheet1DATA!$1:$1048576,MATCH(SUMMARY!$A154,Sheet1DATA!$A:$A,0),MATCH(SUMMARY!T$1,Sheet1DATA!$1:$1,0))</f>
        <v>√</v>
      </c>
      <c r="U154" s="36" t="str">
        <f t="array" ref="U154">INDEX(Sheet1DATA!$1:$1048576,MATCH(SUMMARY!$A154,Sheet1DATA!$A:$A,0),MATCH(SUMMARY!U$1,Sheet1DATA!$1:$1,0))</f>
        <v>√</v>
      </c>
      <c r="V154" s="36" t="str">
        <f t="array" ref="V154">INDEX(Sheet1DATA!$1:$1048576,MATCH(SUMMARY!$A154,Sheet1DATA!$A:$A,0),MATCH(SUMMARY!V$1,Sheet1DATA!$1:$1,0))</f>
        <v>√</v>
      </c>
      <c r="W154" s="36" t="str">
        <f t="array" ref="W154">INDEX(Sheet1DATA!$1:$1048576,MATCH(SUMMARY!$A154,Sheet1DATA!$A:$A,0),MATCH(SUMMARY!W$1,Sheet1DATA!$1:$1,0))</f>
        <v>√</v>
      </c>
      <c r="X154" s="36" t="str">
        <f t="array" ref="X154">INDEX(Sheet1DATA!$1:$1048576,MATCH(SUMMARY!$A154,Sheet1DATA!$A:$A,0),MATCH(SUMMARY!X$1,Sheet1DATA!$1:$1,0))</f>
        <v>Ø</v>
      </c>
      <c r="Y154" s="36" t="str">
        <f t="array" ref="Y154">INDEX(Sheet1DATA!$1:$1048576,MATCH(SUMMARY!$A154,Sheet1DATA!$A:$A,0),MATCH(SUMMARY!Y$1,Sheet1DATA!$1:$1,0))</f>
        <v>√</v>
      </c>
      <c r="Z154" s="36" t="str">
        <f t="array" ref="Z154">INDEX(Sheet1DATA!$1:$1048576,MATCH(SUMMARY!$A154,Sheet1DATA!$A:$A,0),MATCH(SUMMARY!Z$1,Sheet1DATA!$1:$1,0))</f>
        <v>√</v>
      </c>
      <c r="AA154" s="36" t="str">
        <f t="array" ref="AA154">INDEX(Sheet1DATA!$1:$1048576,MATCH(SUMMARY!$A154,Sheet1DATA!$A:$A,0),MATCH(SUMMARY!AA$1,Sheet1DATA!$1:$1,0))</f>
        <v>√</v>
      </c>
      <c r="AB154" s="36" t="str">
        <f t="array" ref="AB154">INDEX(Sheet1DATA!$1:$1048576,MATCH(SUMMARY!$A154,Sheet1DATA!$A:$A,0),MATCH(SUMMARY!AB$1,Sheet1DATA!$1:$1,0))</f>
        <v>√</v>
      </c>
      <c r="AC154" s="36" t="str">
        <f t="array" ref="AC154">INDEX(Sheet1DATA!$1:$1048576,MATCH(SUMMARY!$A154,Sheet1DATA!$A:$A,0),MATCH(SUMMARY!AC$1,Sheet1DATA!$1:$1,0))</f>
        <v>√</v>
      </c>
      <c r="AD154" s="36" t="str">
        <f t="array" ref="AD154">INDEX(Sheet1DATA!$1:$1048576,MATCH(SUMMARY!$A154,Sheet1DATA!$A:$A,0),MATCH(SUMMARY!AD$1,Sheet1DATA!$1:$1,0))</f>
        <v>√</v>
      </c>
    </row>
    <row r="155" ht="14.25" customHeight="1">
      <c r="A155" s="114" t="s">
        <v>265</v>
      </c>
      <c r="B155" s="114" t="str">
        <f t="array" ref="B155">INDEX('2020 Candidates'!F:F,MATCH(SUMMARY!A155,'2020 Candidates'!G:G,0))</f>
        <v>Independent</v>
      </c>
      <c r="C155" s="114" t="str">
        <f t="array" ref="C155">INDEX('2020 Candidates'!A:A,MATCH(SUMMARY!A155,'2020 Candidates'!G:G,0))</f>
        <v>Kerry (5 seats)</v>
      </c>
      <c r="D155" s="115">
        <f>VLOOKUP(B155,PartyScore!A:D,4,0)</f>
        <v>0.2306361296</v>
      </c>
      <c r="E155" s="16" t="b">
        <f t="shared" si="1"/>
        <v>1</v>
      </c>
      <c r="F155" s="36">
        <f t="shared" si="2"/>
        <v>1</v>
      </c>
      <c r="G155" s="36">
        <f t="shared" si="3"/>
        <v>4</v>
      </c>
      <c r="H155" s="36">
        <f t="shared" si="4"/>
        <v>2</v>
      </c>
      <c r="I155" s="116">
        <f t="shared" si="5"/>
        <v>0.2</v>
      </c>
      <c r="J155" s="36" t="str">
        <f t="array" ref="J155">INDEX(Sheet1DATA!$1:$1048576,MATCH(SUMMARY!$A155,Sheet1DATA!$A:$A,0),MATCH(SUMMARY!J$1,Sheet1DATA!$1:$1,0))</f>
        <v>Ø</v>
      </c>
      <c r="K155" s="36" t="str">
        <f t="array" ref="K155">INDEX(Sheet1DATA!$1:$1048576,MATCH(SUMMARY!$A155,Sheet1DATA!$A:$A,0),MATCH(SUMMARY!K$1,Sheet1DATA!$1:$1,0))</f>
        <v>Ø</v>
      </c>
      <c r="L155" s="36" t="str">
        <f t="array" ref="L155">INDEX(Sheet1DATA!$1:$1048576,MATCH(SUMMARY!$A155,Sheet1DATA!$A:$A,0),MATCH(SUMMARY!L$1,Sheet1DATA!$1:$1,0))</f>
        <v>√</v>
      </c>
      <c r="M155" s="36" t="str">
        <f t="array" ref="M155">INDEX(Sheet1DATA!$1:$1048576,MATCH(SUMMARY!$A155,Sheet1DATA!$A:$A,0),MATCH(SUMMARY!M$1,Sheet1DATA!$1:$1,0))</f>
        <v>×</v>
      </c>
      <c r="N155" s="36" t="str">
        <f t="array" ref="N155">INDEX(Sheet1DATA!$1:$1048576,MATCH(SUMMARY!$A155,Sheet1DATA!$A:$A,0),MATCH(SUMMARY!N$1,Sheet1DATA!$1:$1,0))</f>
        <v>×</v>
      </c>
      <c r="O155" s="36" t="str">
        <f t="array" ref="O155">INDEX(Sheet1DATA!$1:$1048576,MATCH(SUMMARY!$A155,Sheet1DATA!$A:$A,0),MATCH(SUMMARY!O$1,Sheet1DATA!$1:$1,0))</f>
        <v>×</v>
      </c>
      <c r="P155" s="36" t="str">
        <f t="array" ref="P155">INDEX(Sheet1DATA!$1:$1048576,MATCH(SUMMARY!$A155,Sheet1DATA!$A:$A,0),MATCH(SUMMARY!P$1,Sheet1DATA!$1:$1,0))</f>
        <v>×</v>
      </c>
      <c r="Q155" s="36" t="str">
        <f t="array" ref="Q155">INDEX(Sheet1DATA!$1:$1048576,MATCH(SUMMARY!$A155,Sheet1DATA!$A:$A,0),MATCH(SUMMARY!Q$1,Sheet1DATA!$1:$1,0))</f>
        <v>-</v>
      </c>
      <c r="R155" s="36" t="str">
        <f t="array" ref="R155">INDEX(Sheet1DATA!$1:$1048576,MATCH(SUMMARY!$A155,Sheet1DATA!$A:$A,0),MATCH(SUMMARY!R$1,Sheet1DATA!$1:$1,0))</f>
        <v>-</v>
      </c>
      <c r="S155" s="36" t="str">
        <f t="array" ref="S155">INDEX(Sheet1DATA!$1:$1048576,MATCH(SUMMARY!$A155,Sheet1DATA!$A:$A,0),MATCH(SUMMARY!S$1,Sheet1DATA!$1:$1,0))</f>
        <v>-</v>
      </c>
      <c r="T155" s="36" t="str">
        <f t="array" ref="T155">INDEX(Sheet1DATA!$1:$1048576,MATCH(SUMMARY!$A155,Sheet1DATA!$A:$A,0),MATCH(SUMMARY!T$1,Sheet1DATA!$1:$1,0))</f>
        <v>-</v>
      </c>
      <c r="U155" s="36" t="str">
        <f t="array" ref="U155">INDEX(Sheet1DATA!$1:$1048576,MATCH(SUMMARY!$A155,Sheet1DATA!$A:$A,0),MATCH(SUMMARY!U$1,Sheet1DATA!$1:$1,0))</f>
        <v>-</v>
      </c>
      <c r="V155" s="36" t="str">
        <f t="array" ref="V155">INDEX(Sheet1DATA!$1:$1048576,MATCH(SUMMARY!$A155,Sheet1DATA!$A:$A,0),MATCH(SUMMARY!V$1,Sheet1DATA!$1:$1,0))</f>
        <v>-</v>
      </c>
      <c r="W155" s="36" t="str">
        <f t="array" ref="W155">INDEX(Sheet1DATA!$1:$1048576,MATCH(SUMMARY!$A155,Sheet1DATA!$A:$A,0),MATCH(SUMMARY!W$1,Sheet1DATA!$1:$1,0))</f>
        <v>-</v>
      </c>
      <c r="X155" s="36" t="str">
        <f t="array" ref="X155">INDEX(Sheet1DATA!$1:$1048576,MATCH(SUMMARY!$A155,Sheet1DATA!$A:$A,0),MATCH(SUMMARY!X$1,Sheet1DATA!$1:$1,0))</f>
        <v>-</v>
      </c>
      <c r="Y155" s="36" t="str">
        <f t="array" ref="Y155">INDEX(Sheet1DATA!$1:$1048576,MATCH(SUMMARY!$A155,Sheet1DATA!$A:$A,0),MATCH(SUMMARY!Y$1,Sheet1DATA!$1:$1,0))</f>
        <v>-</v>
      </c>
      <c r="Z155" s="36" t="str">
        <f t="array" ref="Z155">INDEX(Sheet1DATA!$1:$1048576,MATCH(SUMMARY!$A155,Sheet1DATA!$A:$A,0),MATCH(SUMMARY!Z$1,Sheet1DATA!$1:$1,0))</f>
        <v>-</v>
      </c>
      <c r="AA155" s="36" t="str">
        <f t="array" ref="AA155">INDEX(Sheet1DATA!$1:$1048576,MATCH(SUMMARY!$A155,Sheet1DATA!$A:$A,0),MATCH(SUMMARY!AA$1,Sheet1DATA!$1:$1,0))</f>
        <v>-</v>
      </c>
      <c r="AB155" s="36" t="str">
        <f t="array" ref="AB155">INDEX(Sheet1DATA!$1:$1048576,MATCH(SUMMARY!$A155,Sheet1DATA!$A:$A,0),MATCH(SUMMARY!AB$1,Sheet1DATA!$1:$1,0))</f>
        <v>-</v>
      </c>
      <c r="AC155" s="36" t="str">
        <f t="array" ref="AC155">INDEX(Sheet1DATA!$1:$1048576,MATCH(SUMMARY!$A155,Sheet1DATA!$A:$A,0),MATCH(SUMMARY!AC$1,Sheet1DATA!$1:$1,0))</f>
        <v>-</v>
      </c>
      <c r="AD155" s="36" t="str">
        <f t="array" ref="AD155">INDEX(Sheet1DATA!$1:$1048576,MATCH(SUMMARY!$A155,Sheet1DATA!$A:$A,0),MATCH(SUMMARY!AD$1,Sheet1DATA!$1:$1,0))</f>
        <v>-</v>
      </c>
    </row>
    <row r="156" ht="14.25" customHeight="1">
      <c r="A156" s="114" t="s">
        <v>218</v>
      </c>
      <c r="B156" s="114" t="str">
        <f t="array" ref="B156">INDEX('2020 Candidates'!F:F,MATCH(SUMMARY!A156,'2020 Candidates'!G:G,0))</f>
        <v>Independent</v>
      </c>
      <c r="C156" s="114" t="str">
        <f t="array" ref="C156">INDEX('2020 Candidates'!A:A,MATCH(SUMMARY!A156,'2020 Candidates'!G:G,0))</f>
        <v>Kerry (5 seats)</v>
      </c>
      <c r="D156" s="115">
        <f>VLOOKUP(B156,PartyScore!A:D,4,0)</f>
        <v>0.2306361296</v>
      </c>
      <c r="E156" s="16" t="b">
        <f t="shared" si="1"/>
        <v>1</v>
      </c>
      <c r="F156" s="36">
        <f t="shared" si="2"/>
        <v>1</v>
      </c>
      <c r="G156" s="36">
        <f t="shared" si="3"/>
        <v>4</v>
      </c>
      <c r="H156" s="36">
        <f t="shared" si="4"/>
        <v>15</v>
      </c>
      <c r="I156" s="116">
        <f t="shared" si="5"/>
        <v>0.2</v>
      </c>
      <c r="J156" s="36" t="str">
        <f t="array" ref="J156">INDEX(Sheet1DATA!$1:$1048576,MATCH(SUMMARY!$A156,Sheet1DATA!$A:$A,0),MATCH(SUMMARY!J$1,Sheet1DATA!$1:$1,0))</f>
        <v>Ø</v>
      </c>
      <c r="K156" s="36" t="str">
        <f t="array" ref="K156">INDEX(Sheet1DATA!$1:$1048576,MATCH(SUMMARY!$A156,Sheet1DATA!$A:$A,0),MATCH(SUMMARY!K$1,Sheet1DATA!$1:$1,0))</f>
        <v>Ø</v>
      </c>
      <c r="L156" s="36" t="str">
        <f t="array" ref="L156">INDEX(Sheet1DATA!$1:$1048576,MATCH(SUMMARY!$A156,Sheet1DATA!$A:$A,0),MATCH(SUMMARY!L$1,Sheet1DATA!$1:$1,0))</f>
        <v>Ø</v>
      </c>
      <c r="M156" s="36" t="str">
        <f t="array" ref="M156">INDEX(Sheet1DATA!$1:$1048576,MATCH(SUMMARY!$A156,Sheet1DATA!$A:$A,0),MATCH(SUMMARY!M$1,Sheet1DATA!$1:$1,0))</f>
        <v>×</v>
      </c>
      <c r="N156" s="36" t="str">
        <f t="array" ref="N156">INDEX(Sheet1DATA!$1:$1048576,MATCH(SUMMARY!$A156,Sheet1DATA!$A:$A,0),MATCH(SUMMARY!N$1,Sheet1DATA!$1:$1,0))</f>
        <v>×</v>
      </c>
      <c r="O156" s="36" t="str">
        <f t="array" ref="O156">INDEX(Sheet1DATA!$1:$1048576,MATCH(SUMMARY!$A156,Sheet1DATA!$A:$A,0),MATCH(SUMMARY!O$1,Sheet1DATA!$1:$1,0))</f>
        <v>×</v>
      </c>
      <c r="P156" s="36" t="str">
        <f t="array" ref="P156">INDEX(Sheet1DATA!$1:$1048576,MATCH(SUMMARY!$A156,Sheet1DATA!$A:$A,0),MATCH(SUMMARY!P$1,Sheet1DATA!$1:$1,0))</f>
        <v>×</v>
      </c>
      <c r="Q156" s="36" t="str">
        <f t="array" ref="Q156">INDEX(Sheet1DATA!$1:$1048576,MATCH(SUMMARY!$A156,Sheet1DATA!$A:$A,0),MATCH(SUMMARY!Q$1,Sheet1DATA!$1:$1,0))</f>
        <v>Ø</v>
      </c>
      <c r="R156" s="36" t="str">
        <f t="array" ref="R156">INDEX(Sheet1DATA!$1:$1048576,MATCH(SUMMARY!$A156,Sheet1DATA!$A:$A,0),MATCH(SUMMARY!R$1,Sheet1DATA!$1:$1,0))</f>
        <v>Ø</v>
      </c>
      <c r="S156" s="36" t="str">
        <f t="array" ref="S156">INDEX(Sheet1DATA!$1:$1048576,MATCH(SUMMARY!$A156,Sheet1DATA!$A:$A,0),MATCH(SUMMARY!S$1,Sheet1DATA!$1:$1,0))</f>
        <v>Ø</v>
      </c>
      <c r="T156" s="36" t="str">
        <f t="array" ref="T156">INDEX(Sheet1DATA!$1:$1048576,MATCH(SUMMARY!$A156,Sheet1DATA!$A:$A,0),MATCH(SUMMARY!T$1,Sheet1DATA!$1:$1,0))</f>
        <v>Ø</v>
      </c>
      <c r="U156" s="36" t="str">
        <f t="array" ref="U156">INDEX(Sheet1DATA!$1:$1048576,MATCH(SUMMARY!$A156,Sheet1DATA!$A:$A,0),MATCH(SUMMARY!U$1,Sheet1DATA!$1:$1,0))</f>
        <v>Ø</v>
      </c>
      <c r="V156" s="36" t="str">
        <f t="array" ref="V156">INDEX(Sheet1DATA!$1:$1048576,MATCH(SUMMARY!$A156,Sheet1DATA!$A:$A,0),MATCH(SUMMARY!V$1,Sheet1DATA!$1:$1,0))</f>
        <v>Ø</v>
      </c>
      <c r="W156" s="36" t="str">
        <f t="array" ref="W156">INDEX(Sheet1DATA!$1:$1048576,MATCH(SUMMARY!$A156,Sheet1DATA!$A:$A,0),MATCH(SUMMARY!W$1,Sheet1DATA!$1:$1,0))</f>
        <v>Ø</v>
      </c>
      <c r="X156" s="36" t="str">
        <f t="array" ref="X156">INDEX(Sheet1DATA!$1:$1048576,MATCH(SUMMARY!$A156,Sheet1DATA!$A:$A,0),MATCH(SUMMARY!X$1,Sheet1DATA!$1:$1,0))</f>
        <v>Ø</v>
      </c>
      <c r="Y156" s="36" t="str">
        <f t="array" ref="Y156">INDEX(Sheet1DATA!$1:$1048576,MATCH(SUMMARY!$A156,Sheet1DATA!$A:$A,0),MATCH(SUMMARY!Y$1,Sheet1DATA!$1:$1,0))</f>
        <v>Ø</v>
      </c>
      <c r="Z156" s="36" t="str">
        <f t="array" ref="Z156">INDEX(Sheet1DATA!$1:$1048576,MATCH(SUMMARY!$A156,Sheet1DATA!$A:$A,0),MATCH(SUMMARY!Z$1,Sheet1DATA!$1:$1,0))</f>
        <v>Ø</v>
      </c>
      <c r="AA156" s="36" t="str">
        <f t="array" ref="AA156">INDEX(Sheet1DATA!$1:$1048576,MATCH(SUMMARY!$A156,Sheet1DATA!$A:$A,0),MATCH(SUMMARY!AA$1,Sheet1DATA!$1:$1,0))</f>
        <v>Ø</v>
      </c>
      <c r="AB156" s="36" t="str">
        <f t="array" ref="AB156">INDEX(Sheet1DATA!$1:$1048576,MATCH(SUMMARY!$A156,Sheet1DATA!$A:$A,0),MATCH(SUMMARY!AB$1,Sheet1DATA!$1:$1,0))</f>
        <v>Ø</v>
      </c>
      <c r="AC156" s="36" t="str">
        <f t="array" ref="AC156">INDEX(Sheet1DATA!$1:$1048576,MATCH(SUMMARY!$A156,Sheet1DATA!$A:$A,0),MATCH(SUMMARY!AC$1,Sheet1DATA!$1:$1,0))</f>
        <v>√</v>
      </c>
      <c r="AD156" s="36" t="str">
        <f t="array" ref="AD156">INDEX(Sheet1DATA!$1:$1048576,MATCH(SUMMARY!$A156,Sheet1DATA!$A:$A,0),MATCH(SUMMARY!AD$1,Sheet1DATA!$1:$1,0))</f>
        <v>-</v>
      </c>
    </row>
    <row r="157" ht="14.25" hidden="1" customHeight="1">
      <c r="A157" s="114" t="s">
        <v>672</v>
      </c>
      <c r="B157" s="114" t="str">
        <f t="array" ref="B157">INDEX('2020 Candidates'!F:F,MATCH(SUMMARY!A157,'2020 Candidates'!G:G,0))</f>
        <v>Green Party</v>
      </c>
      <c r="C157" s="114" t="str">
        <f t="array" ref="C157">INDEX('2020 Candidates'!A:A,MATCH(SUMMARY!A157,'2020 Candidates'!G:G,0))</f>
        <v>Longford-Westmeath (4 seats)</v>
      </c>
      <c r="D157" s="115">
        <f>VLOOKUP(B157,PartyScore!A:D,4,0)</f>
        <v>0.05714285714</v>
      </c>
      <c r="E157" s="16" t="b">
        <f t="shared" si="1"/>
        <v>0</v>
      </c>
      <c r="F157" s="36">
        <f t="shared" si="2"/>
        <v>0</v>
      </c>
      <c r="G157" s="36">
        <f t="shared" si="3"/>
        <v>0</v>
      </c>
      <c r="H157" s="36">
        <f t="shared" si="4"/>
        <v>0</v>
      </c>
      <c r="I157" s="116" t="str">
        <f t="shared" si="5"/>
        <v>-</v>
      </c>
      <c r="J157" s="36" t="str">
        <f t="array" ref="J157">INDEX(Sheet1DATA!$1:$1048576,MATCH(SUMMARY!$A157,Sheet1DATA!$A:$A,0),MATCH(SUMMARY!J$1,Sheet1DATA!$1:$1,0))</f>
        <v>-</v>
      </c>
      <c r="K157" s="36" t="str">
        <f t="array" ref="K157">INDEX(Sheet1DATA!$1:$1048576,MATCH(SUMMARY!$A157,Sheet1DATA!$A:$A,0),MATCH(SUMMARY!K$1,Sheet1DATA!$1:$1,0))</f>
        <v>-</v>
      </c>
      <c r="L157" s="36" t="str">
        <f t="array" ref="L157">INDEX(Sheet1DATA!$1:$1048576,MATCH(SUMMARY!$A157,Sheet1DATA!$A:$A,0),MATCH(SUMMARY!L$1,Sheet1DATA!$1:$1,0))</f>
        <v>-</v>
      </c>
      <c r="M157" s="36" t="str">
        <f t="array" ref="M157">INDEX(Sheet1DATA!$1:$1048576,MATCH(SUMMARY!$A157,Sheet1DATA!$A:$A,0),MATCH(SUMMARY!M$1,Sheet1DATA!$1:$1,0))</f>
        <v>-</v>
      </c>
      <c r="N157" s="36" t="str">
        <f t="array" ref="N157">INDEX(Sheet1DATA!$1:$1048576,MATCH(SUMMARY!$A157,Sheet1DATA!$A:$A,0),MATCH(SUMMARY!N$1,Sheet1DATA!$1:$1,0))</f>
        <v>-</v>
      </c>
      <c r="O157" s="36" t="str">
        <f t="array" ref="O157">INDEX(Sheet1DATA!$1:$1048576,MATCH(SUMMARY!$A157,Sheet1DATA!$A:$A,0),MATCH(SUMMARY!O$1,Sheet1DATA!$1:$1,0))</f>
        <v>-</v>
      </c>
      <c r="P157" s="36" t="str">
        <f t="array" ref="P157">INDEX(Sheet1DATA!$1:$1048576,MATCH(SUMMARY!$A157,Sheet1DATA!$A:$A,0),MATCH(SUMMARY!P$1,Sheet1DATA!$1:$1,0))</f>
        <v>-</v>
      </c>
      <c r="Q157" s="36" t="str">
        <f t="array" ref="Q157">INDEX(Sheet1DATA!$1:$1048576,MATCH(SUMMARY!$A157,Sheet1DATA!$A:$A,0),MATCH(SUMMARY!Q$1,Sheet1DATA!$1:$1,0))</f>
        <v>-</v>
      </c>
      <c r="R157" s="36" t="str">
        <f t="array" ref="R157">INDEX(Sheet1DATA!$1:$1048576,MATCH(SUMMARY!$A157,Sheet1DATA!$A:$A,0),MATCH(SUMMARY!R$1,Sheet1DATA!$1:$1,0))</f>
        <v>-</v>
      </c>
      <c r="S157" s="36" t="str">
        <f t="array" ref="S157">INDEX(Sheet1DATA!$1:$1048576,MATCH(SUMMARY!$A157,Sheet1DATA!$A:$A,0),MATCH(SUMMARY!S$1,Sheet1DATA!$1:$1,0))</f>
        <v>-</v>
      </c>
      <c r="T157" s="36" t="str">
        <f t="array" ref="T157">INDEX(Sheet1DATA!$1:$1048576,MATCH(SUMMARY!$A157,Sheet1DATA!$A:$A,0),MATCH(SUMMARY!T$1,Sheet1DATA!$1:$1,0))</f>
        <v>-</v>
      </c>
      <c r="U157" s="36" t="str">
        <f t="array" ref="U157">INDEX(Sheet1DATA!$1:$1048576,MATCH(SUMMARY!$A157,Sheet1DATA!$A:$A,0),MATCH(SUMMARY!U$1,Sheet1DATA!$1:$1,0))</f>
        <v>-</v>
      </c>
      <c r="V157" s="36" t="str">
        <f t="array" ref="V157">INDEX(Sheet1DATA!$1:$1048576,MATCH(SUMMARY!$A157,Sheet1DATA!$A:$A,0),MATCH(SUMMARY!V$1,Sheet1DATA!$1:$1,0))</f>
        <v>-</v>
      </c>
      <c r="W157" s="36" t="str">
        <f t="array" ref="W157">INDEX(Sheet1DATA!$1:$1048576,MATCH(SUMMARY!$A157,Sheet1DATA!$A:$A,0),MATCH(SUMMARY!W$1,Sheet1DATA!$1:$1,0))</f>
        <v>-</v>
      </c>
      <c r="X157" s="36" t="str">
        <f t="array" ref="X157">INDEX(Sheet1DATA!$1:$1048576,MATCH(SUMMARY!$A157,Sheet1DATA!$A:$A,0),MATCH(SUMMARY!X$1,Sheet1DATA!$1:$1,0))</f>
        <v>-</v>
      </c>
      <c r="Y157" s="36" t="str">
        <f t="array" ref="Y157">INDEX(Sheet1DATA!$1:$1048576,MATCH(SUMMARY!$A157,Sheet1DATA!$A:$A,0),MATCH(SUMMARY!Y$1,Sheet1DATA!$1:$1,0))</f>
        <v>-</v>
      </c>
      <c r="Z157" s="36" t="str">
        <f t="array" ref="Z157">INDEX(Sheet1DATA!$1:$1048576,MATCH(SUMMARY!$A157,Sheet1DATA!$A:$A,0),MATCH(SUMMARY!Z$1,Sheet1DATA!$1:$1,0))</f>
        <v>-</v>
      </c>
      <c r="AA157" s="36" t="str">
        <f t="array" ref="AA157">INDEX(Sheet1DATA!$1:$1048576,MATCH(SUMMARY!$A157,Sheet1DATA!$A:$A,0),MATCH(SUMMARY!AA$1,Sheet1DATA!$1:$1,0))</f>
        <v>-</v>
      </c>
      <c r="AB157" s="36" t="str">
        <f t="array" ref="AB157">INDEX(Sheet1DATA!$1:$1048576,MATCH(SUMMARY!$A157,Sheet1DATA!$A:$A,0),MATCH(SUMMARY!AB$1,Sheet1DATA!$1:$1,0))</f>
        <v>-</v>
      </c>
      <c r="AC157" s="36" t="str">
        <f t="array" ref="AC157">INDEX(Sheet1DATA!$1:$1048576,MATCH(SUMMARY!$A157,Sheet1DATA!$A:$A,0),MATCH(SUMMARY!AC$1,Sheet1DATA!$1:$1,0))</f>
        <v>-</v>
      </c>
      <c r="AD157" s="36" t="str">
        <f t="array" ref="AD157">INDEX(Sheet1DATA!$1:$1048576,MATCH(SUMMARY!$A157,Sheet1DATA!$A:$A,0),MATCH(SUMMARY!AD$1,Sheet1DATA!$1:$1,0))</f>
        <v>-</v>
      </c>
    </row>
    <row r="158" ht="14.25" hidden="1" customHeight="1">
      <c r="A158" s="114" t="s">
        <v>678</v>
      </c>
      <c r="B158" s="114" t="str">
        <f t="array" ref="B158">INDEX('2020 Candidates'!F:F,MATCH(SUMMARY!A158,'2020 Candidates'!G:G,0))</f>
        <v>Fianna Fail</v>
      </c>
      <c r="C158" s="114" t="str">
        <f t="array" ref="C158">INDEX('2020 Candidates'!A:A,MATCH(SUMMARY!A158,'2020 Candidates'!G:G,0))</f>
        <v>Dublin Bay North (5 seats)</v>
      </c>
      <c r="D158" s="115">
        <f>VLOOKUP(B158,PartyScore!A:D,4,0)</f>
        <v>0.3502904352</v>
      </c>
      <c r="E158" s="16" t="b">
        <f t="shared" si="1"/>
        <v>0</v>
      </c>
      <c r="F158" s="36">
        <f t="shared" si="2"/>
        <v>0</v>
      </c>
      <c r="G158" s="36">
        <f t="shared" si="3"/>
        <v>0</v>
      </c>
      <c r="H158" s="36">
        <f t="shared" si="4"/>
        <v>0</v>
      </c>
      <c r="I158" s="116" t="str">
        <f t="shared" si="5"/>
        <v>-</v>
      </c>
      <c r="J158" s="36" t="str">
        <f t="array" ref="J158">INDEX(Sheet1DATA!$1:$1048576,MATCH(SUMMARY!$A158,Sheet1DATA!$A:$A,0),MATCH(SUMMARY!J$1,Sheet1DATA!$1:$1,0))</f>
        <v>-</v>
      </c>
      <c r="K158" s="36" t="str">
        <f t="array" ref="K158">INDEX(Sheet1DATA!$1:$1048576,MATCH(SUMMARY!$A158,Sheet1DATA!$A:$A,0),MATCH(SUMMARY!K$1,Sheet1DATA!$1:$1,0))</f>
        <v>-</v>
      </c>
      <c r="L158" s="36" t="str">
        <f t="array" ref="L158">INDEX(Sheet1DATA!$1:$1048576,MATCH(SUMMARY!$A158,Sheet1DATA!$A:$A,0),MATCH(SUMMARY!L$1,Sheet1DATA!$1:$1,0))</f>
        <v>-</v>
      </c>
      <c r="M158" s="36" t="str">
        <f t="array" ref="M158">INDEX(Sheet1DATA!$1:$1048576,MATCH(SUMMARY!$A158,Sheet1DATA!$A:$A,0),MATCH(SUMMARY!M$1,Sheet1DATA!$1:$1,0))</f>
        <v>-</v>
      </c>
      <c r="N158" s="36" t="str">
        <f t="array" ref="N158">INDEX(Sheet1DATA!$1:$1048576,MATCH(SUMMARY!$A158,Sheet1DATA!$A:$A,0),MATCH(SUMMARY!N$1,Sheet1DATA!$1:$1,0))</f>
        <v>-</v>
      </c>
      <c r="O158" s="36" t="str">
        <f t="array" ref="O158">INDEX(Sheet1DATA!$1:$1048576,MATCH(SUMMARY!$A158,Sheet1DATA!$A:$A,0),MATCH(SUMMARY!O$1,Sheet1DATA!$1:$1,0))</f>
        <v>-</v>
      </c>
      <c r="P158" s="36" t="str">
        <f t="array" ref="P158">INDEX(Sheet1DATA!$1:$1048576,MATCH(SUMMARY!$A158,Sheet1DATA!$A:$A,0),MATCH(SUMMARY!P$1,Sheet1DATA!$1:$1,0))</f>
        <v>-</v>
      </c>
      <c r="Q158" s="36" t="str">
        <f t="array" ref="Q158">INDEX(Sheet1DATA!$1:$1048576,MATCH(SUMMARY!$A158,Sheet1DATA!$A:$A,0),MATCH(SUMMARY!Q$1,Sheet1DATA!$1:$1,0))</f>
        <v>-</v>
      </c>
      <c r="R158" s="36" t="str">
        <f t="array" ref="R158">INDEX(Sheet1DATA!$1:$1048576,MATCH(SUMMARY!$A158,Sheet1DATA!$A:$A,0),MATCH(SUMMARY!R$1,Sheet1DATA!$1:$1,0))</f>
        <v>-</v>
      </c>
      <c r="S158" s="36" t="str">
        <f t="array" ref="S158">INDEX(Sheet1DATA!$1:$1048576,MATCH(SUMMARY!$A158,Sheet1DATA!$A:$A,0),MATCH(SUMMARY!S$1,Sheet1DATA!$1:$1,0))</f>
        <v>-</v>
      </c>
      <c r="T158" s="36" t="str">
        <f t="array" ref="T158">INDEX(Sheet1DATA!$1:$1048576,MATCH(SUMMARY!$A158,Sheet1DATA!$A:$A,0),MATCH(SUMMARY!T$1,Sheet1DATA!$1:$1,0))</f>
        <v>-</v>
      </c>
      <c r="U158" s="36" t="str">
        <f t="array" ref="U158">INDEX(Sheet1DATA!$1:$1048576,MATCH(SUMMARY!$A158,Sheet1DATA!$A:$A,0),MATCH(SUMMARY!U$1,Sheet1DATA!$1:$1,0))</f>
        <v>-</v>
      </c>
      <c r="V158" s="36" t="str">
        <f t="array" ref="V158">INDEX(Sheet1DATA!$1:$1048576,MATCH(SUMMARY!$A158,Sheet1DATA!$A:$A,0),MATCH(SUMMARY!V$1,Sheet1DATA!$1:$1,0))</f>
        <v>-</v>
      </c>
      <c r="W158" s="36" t="str">
        <f t="array" ref="W158">INDEX(Sheet1DATA!$1:$1048576,MATCH(SUMMARY!$A158,Sheet1DATA!$A:$A,0),MATCH(SUMMARY!W$1,Sheet1DATA!$1:$1,0))</f>
        <v>-</v>
      </c>
      <c r="X158" s="36" t="str">
        <f t="array" ref="X158">INDEX(Sheet1DATA!$1:$1048576,MATCH(SUMMARY!$A158,Sheet1DATA!$A:$A,0),MATCH(SUMMARY!X$1,Sheet1DATA!$1:$1,0))</f>
        <v>-</v>
      </c>
      <c r="Y158" s="36" t="str">
        <f t="array" ref="Y158">INDEX(Sheet1DATA!$1:$1048576,MATCH(SUMMARY!$A158,Sheet1DATA!$A:$A,0),MATCH(SUMMARY!Y$1,Sheet1DATA!$1:$1,0))</f>
        <v>-</v>
      </c>
      <c r="Z158" s="36" t="str">
        <f t="array" ref="Z158">INDEX(Sheet1DATA!$1:$1048576,MATCH(SUMMARY!$A158,Sheet1DATA!$A:$A,0),MATCH(SUMMARY!Z$1,Sheet1DATA!$1:$1,0))</f>
        <v>-</v>
      </c>
      <c r="AA158" s="36" t="str">
        <f t="array" ref="AA158">INDEX(Sheet1DATA!$1:$1048576,MATCH(SUMMARY!$A158,Sheet1DATA!$A:$A,0),MATCH(SUMMARY!AA$1,Sheet1DATA!$1:$1,0))</f>
        <v>-</v>
      </c>
      <c r="AB158" s="36" t="str">
        <f t="array" ref="AB158">INDEX(Sheet1DATA!$1:$1048576,MATCH(SUMMARY!$A158,Sheet1DATA!$A:$A,0),MATCH(SUMMARY!AB$1,Sheet1DATA!$1:$1,0))</f>
        <v>-</v>
      </c>
      <c r="AC158" s="36" t="str">
        <f t="array" ref="AC158">INDEX(Sheet1DATA!$1:$1048576,MATCH(SUMMARY!$A158,Sheet1DATA!$A:$A,0),MATCH(SUMMARY!AC$1,Sheet1DATA!$1:$1,0))</f>
        <v>-</v>
      </c>
      <c r="AD158" s="36" t="str">
        <f t="array" ref="AD158">INDEX(Sheet1DATA!$1:$1048576,MATCH(SUMMARY!$A158,Sheet1DATA!$A:$A,0),MATCH(SUMMARY!AD$1,Sheet1DATA!$1:$1,0))</f>
        <v>-</v>
      </c>
    </row>
    <row r="159" ht="14.25" hidden="1" customHeight="1">
      <c r="A159" s="114" t="s">
        <v>681</v>
      </c>
      <c r="B159" s="114" t="str">
        <f t="array" ref="B159">INDEX('2020 Candidates'!F:F,MATCH(SUMMARY!A159,'2020 Candidates'!G:G,0))</f>
        <v>Fine Gael</v>
      </c>
      <c r="C159" s="114" t="str">
        <f t="array" ref="C159">INDEX('2020 Candidates'!A:A,MATCH(SUMMARY!A159,'2020 Candidates'!G:G,0))</f>
        <v>Dublin Mid-West (4 seats)</v>
      </c>
      <c r="D159" s="115">
        <f>VLOOKUP(B159,PartyScore!A:D,4,0)</f>
        <v>0.01425972402</v>
      </c>
      <c r="E159" s="16" t="b">
        <f t="shared" si="1"/>
        <v>0</v>
      </c>
      <c r="F159" s="36">
        <f t="shared" si="2"/>
        <v>0</v>
      </c>
      <c r="G159" s="36">
        <f t="shared" si="3"/>
        <v>0</v>
      </c>
      <c r="H159" s="36">
        <f t="shared" si="4"/>
        <v>0</v>
      </c>
      <c r="I159" s="116" t="str">
        <f t="shared" si="5"/>
        <v>-</v>
      </c>
      <c r="J159" s="36" t="str">
        <f t="array" ref="J159">INDEX(Sheet1DATA!$1:$1048576,MATCH(SUMMARY!$A159,Sheet1DATA!$A:$A,0),MATCH(SUMMARY!J$1,Sheet1DATA!$1:$1,0))</f>
        <v>-</v>
      </c>
      <c r="K159" s="36" t="str">
        <f t="array" ref="K159">INDEX(Sheet1DATA!$1:$1048576,MATCH(SUMMARY!$A159,Sheet1DATA!$A:$A,0),MATCH(SUMMARY!K$1,Sheet1DATA!$1:$1,0))</f>
        <v>-</v>
      </c>
      <c r="L159" s="36" t="str">
        <f t="array" ref="L159">INDEX(Sheet1DATA!$1:$1048576,MATCH(SUMMARY!$A159,Sheet1DATA!$A:$A,0),MATCH(SUMMARY!L$1,Sheet1DATA!$1:$1,0))</f>
        <v>-</v>
      </c>
      <c r="M159" s="36" t="str">
        <f t="array" ref="M159">INDEX(Sheet1DATA!$1:$1048576,MATCH(SUMMARY!$A159,Sheet1DATA!$A:$A,0),MATCH(SUMMARY!M$1,Sheet1DATA!$1:$1,0))</f>
        <v>-</v>
      </c>
      <c r="N159" s="36" t="str">
        <f t="array" ref="N159">INDEX(Sheet1DATA!$1:$1048576,MATCH(SUMMARY!$A159,Sheet1DATA!$A:$A,0),MATCH(SUMMARY!N$1,Sheet1DATA!$1:$1,0))</f>
        <v>-</v>
      </c>
      <c r="O159" s="36" t="str">
        <f t="array" ref="O159">INDEX(Sheet1DATA!$1:$1048576,MATCH(SUMMARY!$A159,Sheet1DATA!$A:$A,0),MATCH(SUMMARY!O$1,Sheet1DATA!$1:$1,0))</f>
        <v>-</v>
      </c>
      <c r="P159" s="36" t="str">
        <f t="array" ref="P159">INDEX(Sheet1DATA!$1:$1048576,MATCH(SUMMARY!$A159,Sheet1DATA!$A:$A,0),MATCH(SUMMARY!P$1,Sheet1DATA!$1:$1,0))</f>
        <v>-</v>
      </c>
      <c r="Q159" s="36" t="str">
        <f t="array" ref="Q159">INDEX(Sheet1DATA!$1:$1048576,MATCH(SUMMARY!$A159,Sheet1DATA!$A:$A,0),MATCH(SUMMARY!Q$1,Sheet1DATA!$1:$1,0))</f>
        <v>-</v>
      </c>
      <c r="R159" s="36" t="str">
        <f t="array" ref="R159">INDEX(Sheet1DATA!$1:$1048576,MATCH(SUMMARY!$A159,Sheet1DATA!$A:$A,0),MATCH(SUMMARY!R$1,Sheet1DATA!$1:$1,0))</f>
        <v>-</v>
      </c>
      <c r="S159" s="36" t="str">
        <f t="array" ref="S159">INDEX(Sheet1DATA!$1:$1048576,MATCH(SUMMARY!$A159,Sheet1DATA!$A:$A,0),MATCH(SUMMARY!S$1,Sheet1DATA!$1:$1,0))</f>
        <v>-</v>
      </c>
      <c r="T159" s="36" t="str">
        <f t="array" ref="T159">INDEX(Sheet1DATA!$1:$1048576,MATCH(SUMMARY!$A159,Sheet1DATA!$A:$A,0),MATCH(SUMMARY!T$1,Sheet1DATA!$1:$1,0))</f>
        <v>-</v>
      </c>
      <c r="U159" s="36" t="str">
        <f t="array" ref="U159">INDEX(Sheet1DATA!$1:$1048576,MATCH(SUMMARY!$A159,Sheet1DATA!$A:$A,0),MATCH(SUMMARY!U$1,Sheet1DATA!$1:$1,0))</f>
        <v>-</v>
      </c>
      <c r="V159" s="36" t="str">
        <f t="array" ref="V159">INDEX(Sheet1DATA!$1:$1048576,MATCH(SUMMARY!$A159,Sheet1DATA!$A:$A,0),MATCH(SUMMARY!V$1,Sheet1DATA!$1:$1,0))</f>
        <v>-</v>
      </c>
      <c r="W159" s="36" t="str">
        <f t="array" ref="W159">INDEX(Sheet1DATA!$1:$1048576,MATCH(SUMMARY!$A159,Sheet1DATA!$A:$A,0),MATCH(SUMMARY!W$1,Sheet1DATA!$1:$1,0))</f>
        <v>-</v>
      </c>
      <c r="X159" s="36" t="str">
        <f t="array" ref="X159">INDEX(Sheet1DATA!$1:$1048576,MATCH(SUMMARY!$A159,Sheet1DATA!$A:$A,0),MATCH(SUMMARY!X$1,Sheet1DATA!$1:$1,0))</f>
        <v>-</v>
      </c>
      <c r="Y159" s="36" t="str">
        <f t="array" ref="Y159">INDEX(Sheet1DATA!$1:$1048576,MATCH(SUMMARY!$A159,Sheet1DATA!$A:$A,0),MATCH(SUMMARY!Y$1,Sheet1DATA!$1:$1,0))</f>
        <v>-</v>
      </c>
      <c r="Z159" s="36" t="str">
        <f t="array" ref="Z159">INDEX(Sheet1DATA!$1:$1048576,MATCH(SUMMARY!$A159,Sheet1DATA!$A:$A,0),MATCH(SUMMARY!Z$1,Sheet1DATA!$1:$1,0))</f>
        <v>-</v>
      </c>
      <c r="AA159" s="36" t="str">
        <f t="array" ref="AA159">INDEX(Sheet1DATA!$1:$1048576,MATCH(SUMMARY!$A159,Sheet1DATA!$A:$A,0),MATCH(SUMMARY!AA$1,Sheet1DATA!$1:$1,0))</f>
        <v>-</v>
      </c>
      <c r="AB159" s="36" t="str">
        <f t="array" ref="AB159">INDEX(Sheet1DATA!$1:$1048576,MATCH(SUMMARY!$A159,Sheet1DATA!$A:$A,0),MATCH(SUMMARY!AB$1,Sheet1DATA!$1:$1,0))</f>
        <v>-</v>
      </c>
      <c r="AC159" s="36" t="str">
        <f t="array" ref="AC159">INDEX(Sheet1DATA!$1:$1048576,MATCH(SUMMARY!$A159,Sheet1DATA!$A:$A,0),MATCH(SUMMARY!AC$1,Sheet1DATA!$1:$1,0))</f>
        <v>-</v>
      </c>
      <c r="AD159" s="36" t="str">
        <f t="array" ref="AD159">INDEX(Sheet1DATA!$1:$1048576,MATCH(SUMMARY!$A159,Sheet1DATA!$A:$A,0),MATCH(SUMMARY!AD$1,Sheet1DATA!$1:$1,0))</f>
        <v>-</v>
      </c>
    </row>
    <row r="160" ht="14.25" hidden="1" customHeight="1">
      <c r="A160" s="114" t="s">
        <v>687</v>
      </c>
      <c r="B160" s="114" t="str">
        <f t="array" ref="B160">INDEX('2020 Candidates'!F:F,MATCH(SUMMARY!A160,'2020 Candidates'!G:G,0))</f>
        <v>Green Party</v>
      </c>
      <c r="C160" s="114" t="str">
        <f t="array" ref="C160">INDEX('2020 Candidates'!A:A,MATCH(SUMMARY!A160,'2020 Candidates'!G:G,0))</f>
        <v>Dublin Central (4 seats)</v>
      </c>
      <c r="D160" s="115">
        <f>VLOOKUP(B160,PartyScore!A:D,4,0)</f>
        <v>0.05714285714</v>
      </c>
      <c r="E160" s="16" t="b">
        <f t="shared" si="1"/>
        <v>0</v>
      </c>
      <c r="F160" s="36">
        <f t="shared" si="2"/>
        <v>0</v>
      </c>
      <c r="G160" s="36">
        <f t="shared" si="3"/>
        <v>0</v>
      </c>
      <c r="H160" s="36">
        <f t="shared" si="4"/>
        <v>0</v>
      </c>
      <c r="I160" s="116" t="str">
        <f t="shared" si="5"/>
        <v>-</v>
      </c>
      <c r="J160" s="36" t="str">
        <f t="array" ref="J160">INDEX(Sheet1DATA!$1:$1048576,MATCH(SUMMARY!$A160,Sheet1DATA!$A:$A,0),MATCH(SUMMARY!J$1,Sheet1DATA!$1:$1,0))</f>
        <v>-</v>
      </c>
      <c r="K160" s="36" t="str">
        <f t="array" ref="K160">INDEX(Sheet1DATA!$1:$1048576,MATCH(SUMMARY!$A160,Sheet1DATA!$A:$A,0),MATCH(SUMMARY!K$1,Sheet1DATA!$1:$1,0))</f>
        <v>-</v>
      </c>
      <c r="L160" s="36" t="str">
        <f t="array" ref="L160">INDEX(Sheet1DATA!$1:$1048576,MATCH(SUMMARY!$A160,Sheet1DATA!$A:$A,0),MATCH(SUMMARY!L$1,Sheet1DATA!$1:$1,0))</f>
        <v>-</v>
      </c>
      <c r="M160" s="36" t="str">
        <f t="array" ref="M160">INDEX(Sheet1DATA!$1:$1048576,MATCH(SUMMARY!$A160,Sheet1DATA!$A:$A,0),MATCH(SUMMARY!M$1,Sheet1DATA!$1:$1,0))</f>
        <v>-</v>
      </c>
      <c r="N160" s="36" t="str">
        <f t="array" ref="N160">INDEX(Sheet1DATA!$1:$1048576,MATCH(SUMMARY!$A160,Sheet1DATA!$A:$A,0),MATCH(SUMMARY!N$1,Sheet1DATA!$1:$1,0))</f>
        <v>-</v>
      </c>
      <c r="O160" s="36" t="str">
        <f t="array" ref="O160">INDEX(Sheet1DATA!$1:$1048576,MATCH(SUMMARY!$A160,Sheet1DATA!$A:$A,0),MATCH(SUMMARY!O$1,Sheet1DATA!$1:$1,0))</f>
        <v>-</v>
      </c>
      <c r="P160" s="36" t="str">
        <f t="array" ref="P160">INDEX(Sheet1DATA!$1:$1048576,MATCH(SUMMARY!$A160,Sheet1DATA!$A:$A,0),MATCH(SUMMARY!P$1,Sheet1DATA!$1:$1,0))</f>
        <v>-</v>
      </c>
      <c r="Q160" s="36" t="str">
        <f t="array" ref="Q160">INDEX(Sheet1DATA!$1:$1048576,MATCH(SUMMARY!$A160,Sheet1DATA!$A:$A,0),MATCH(SUMMARY!Q$1,Sheet1DATA!$1:$1,0))</f>
        <v>-</v>
      </c>
      <c r="R160" s="36" t="str">
        <f t="array" ref="R160">INDEX(Sheet1DATA!$1:$1048576,MATCH(SUMMARY!$A160,Sheet1DATA!$A:$A,0),MATCH(SUMMARY!R$1,Sheet1DATA!$1:$1,0))</f>
        <v>-</v>
      </c>
      <c r="S160" s="36" t="str">
        <f t="array" ref="S160">INDEX(Sheet1DATA!$1:$1048576,MATCH(SUMMARY!$A160,Sheet1DATA!$A:$A,0),MATCH(SUMMARY!S$1,Sheet1DATA!$1:$1,0))</f>
        <v>-</v>
      </c>
      <c r="T160" s="36" t="str">
        <f t="array" ref="T160">INDEX(Sheet1DATA!$1:$1048576,MATCH(SUMMARY!$A160,Sheet1DATA!$A:$A,0),MATCH(SUMMARY!T$1,Sheet1DATA!$1:$1,0))</f>
        <v>-</v>
      </c>
      <c r="U160" s="36" t="str">
        <f t="array" ref="U160">INDEX(Sheet1DATA!$1:$1048576,MATCH(SUMMARY!$A160,Sheet1DATA!$A:$A,0),MATCH(SUMMARY!U$1,Sheet1DATA!$1:$1,0))</f>
        <v>-</v>
      </c>
      <c r="V160" s="36" t="str">
        <f t="array" ref="V160">INDEX(Sheet1DATA!$1:$1048576,MATCH(SUMMARY!$A160,Sheet1DATA!$A:$A,0),MATCH(SUMMARY!V$1,Sheet1DATA!$1:$1,0))</f>
        <v>-</v>
      </c>
      <c r="W160" s="36" t="str">
        <f t="array" ref="W160">INDEX(Sheet1DATA!$1:$1048576,MATCH(SUMMARY!$A160,Sheet1DATA!$A:$A,0),MATCH(SUMMARY!W$1,Sheet1DATA!$1:$1,0))</f>
        <v>-</v>
      </c>
      <c r="X160" s="36" t="str">
        <f t="array" ref="X160">INDEX(Sheet1DATA!$1:$1048576,MATCH(SUMMARY!$A160,Sheet1DATA!$A:$A,0),MATCH(SUMMARY!X$1,Sheet1DATA!$1:$1,0))</f>
        <v>-</v>
      </c>
      <c r="Y160" s="36" t="str">
        <f t="array" ref="Y160">INDEX(Sheet1DATA!$1:$1048576,MATCH(SUMMARY!$A160,Sheet1DATA!$A:$A,0),MATCH(SUMMARY!Y$1,Sheet1DATA!$1:$1,0))</f>
        <v>-</v>
      </c>
      <c r="Z160" s="36" t="str">
        <f t="array" ref="Z160">INDEX(Sheet1DATA!$1:$1048576,MATCH(SUMMARY!$A160,Sheet1DATA!$A:$A,0),MATCH(SUMMARY!Z$1,Sheet1DATA!$1:$1,0))</f>
        <v>-</v>
      </c>
      <c r="AA160" s="36" t="str">
        <f t="array" ref="AA160">INDEX(Sheet1DATA!$1:$1048576,MATCH(SUMMARY!$A160,Sheet1DATA!$A:$A,0),MATCH(SUMMARY!AA$1,Sheet1DATA!$1:$1,0))</f>
        <v>-</v>
      </c>
      <c r="AB160" s="36" t="str">
        <f t="array" ref="AB160">INDEX(Sheet1DATA!$1:$1048576,MATCH(SUMMARY!$A160,Sheet1DATA!$A:$A,0),MATCH(SUMMARY!AB$1,Sheet1DATA!$1:$1,0))</f>
        <v>-</v>
      </c>
      <c r="AC160" s="36" t="str">
        <f t="array" ref="AC160">INDEX(Sheet1DATA!$1:$1048576,MATCH(SUMMARY!$A160,Sheet1DATA!$A:$A,0),MATCH(SUMMARY!AC$1,Sheet1DATA!$1:$1,0))</f>
        <v>-</v>
      </c>
      <c r="AD160" s="36" t="str">
        <f t="array" ref="AD160">INDEX(Sheet1DATA!$1:$1048576,MATCH(SUMMARY!$A160,Sheet1DATA!$A:$A,0),MATCH(SUMMARY!AD$1,Sheet1DATA!$1:$1,0))</f>
        <v>-</v>
      </c>
    </row>
    <row r="161" ht="14.25" customHeight="1">
      <c r="A161" s="114" t="s">
        <v>1281</v>
      </c>
      <c r="B161" s="114" t="str">
        <f t="array" ref="B161">INDEX('2020 Candidates'!F:F,MATCH(SUMMARY!A161,'2020 Candidates'!G:G,0))</f>
        <v>Labour Party</v>
      </c>
      <c r="C161" s="114" t="str">
        <f t="array" ref="C161">INDEX('2020 Candidates'!A:A,MATCH(SUMMARY!A161,'2020 Candidates'!G:G,0))</f>
        <v>Wexford</v>
      </c>
      <c r="D161" s="115">
        <f>VLOOKUP(B161,PartyScore!A:D,4,0)</f>
        <v>0.0993987494</v>
      </c>
      <c r="E161" s="16" t="b">
        <f t="shared" si="1"/>
        <v>1</v>
      </c>
      <c r="F161" s="36">
        <f t="shared" si="2"/>
        <v>6</v>
      </c>
      <c r="G161" s="36">
        <f t="shared" si="3"/>
        <v>2</v>
      </c>
      <c r="H161" s="36">
        <f t="shared" si="4"/>
        <v>13</v>
      </c>
      <c r="I161" s="116">
        <f t="shared" si="5"/>
        <v>0.75</v>
      </c>
      <c r="J161" s="36" t="str">
        <f t="array" ref="J161">INDEX(Sheet1DATA!$1:$1048576,MATCH(SUMMARY!$A161,Sheet1DATA!$A:$A,0),MATCH(SUMMARY!J$1,Sheet1DATA!$1:$1,0))</f>
        <v>√</v>
      </c>
      <c r="K161" s="36" t="str">
        <f t="array" ref="K161">INDEX(Sheet1DATA!$1:$1048576,MATCH(SUMMARY!$A161,Sheet1DATA!$A:$A,0),MATCH(SUMMARY!K$1,Sheet1DATA!$1:$1,0))</f>
        <v>√</v>
      </c>
      <c r="L161" s="36" t="str">
        <f t="array" ref="L161">INDEX(Sheet1DATA!$1:$1048576,MATCH(SUMMARY!$A161,Sheet1DATA!$A:$A,0),MATCH(SUMMARY!L$1,Sheet1DATA!$1:$1,0))</f>
        <v>√</v>
      </c>
      <c r="M161" s="36" t="str">
        <f t="array" ref="M161">INDEX(Sheet1DATA!$1:$1048576,MATCH(SUMMARY!$A161,Sheet1DATA!$A:$A,0),MATCH(SUMMARY!M$1,Sheet1DATA!$1:$1,0))</f>
        <v>√</v>
      </c>
      <c r="N161" s="36" t="str">
        <f t="array" ref="N161">INDEX(Sheet1DATA!$1:$1048576,MATCH(SUMMARY!$A161,Sheet1DATA!$A:$A,0),MATCH(SUMMARY!N$1,Sheet1DATA!$1:$1,0))</f>
        <v>√</v>
      </c>
      <c r="O161" s="36" t="str">
        <f t="array" ref="O161">INDEX(Sheet1DATA!$1:$1048576,MATCH(SUMMARY!$A161,Sheet1DATA!$A:$A,0),MATCH(SUMMARY!O$1,Sheet1DATA!$1:$1,0))</f>
        <v>×</v>
      </c>
      <c r="P161" s="36" t="str">
        <f t="array" ref="P161">INDEX(Sheet1DATA!$1:$1048576,MATCH(SUMMARY!$A161,Sheet1DATA!$A:$A,0),MATCH(SUMMARY!P$1,Sheet1DATA!$1:$1,0))</f>
        <v>√</v>
      </c>
      <c r="Q161" s="36" t="str">
        <f t="array" ref="Q161">INDEX(Sheet1DATA!$1:$1048576,MATCH(SUMMARY!$A161,Sheet1DATA!$A:$A,0),MATCH(SUMMARY!Q$1,Sheet1DATA!$1:$1,0))</f>
        <v>Ø</v>
      </c>
      <c r="R161" s="36" t="str">
        <f t="array" ref="R161">INDEX(Sheet1DATA!$1:$1048576,MATCH(SUMMARY!$A161,Sheet1DATA!$A:$A,0),MATCH(SUMMARY!R$1,Sheet1DATA!$1:$1,0))</f>
        <v>Ø</v>
      </c>
      <c r="S161" s="36" t="str">
        <f t="array" ref="S161">INDEX(Sheet1DATA!$1:$1048576,MATCH(SUMMARY!$A161,Sheet1DATA!$A:$A,0),MATCH(SUMMARY!S$1,Sheet1DATA!$1:$1,0))</f>
        <v>Ø</v>
      </c>
      <c r="T161" s="36" t="str">
        <f t="array" ref="T161">INDEX(Sheet1DATA!$1:$1048576,MATCH(SUMMARY!$A161,Sheet1DATA!$A:$A,0),MATCH(SUMMARY!T$1,Sheet1DATA!$1:$1,0))</f>
        <v>Ø</v>
      </c>
      <c r="U161" s="36" t="str">
        <f t="array" ref="U161">INDEX(Sheet1DATA!$1:$1048576,MATCH(SUMMARY!$A161,Sheet1DATA!$A:$A,0),MATCH(SUMMARY!U$1,Sheet1DATA!$1:$1,0))</f>
        <v>Ø</v>
      </c>
      <c r="V161" s="36" t="str">
        <f t="array" ref="V161">INDEX(Sheet1DATA!$1:$1048576,MATCH(SUMMARY!$A161,Sheet1DATA!$A:$A,0),MATCH(SUMMARY!V$1,Sheet1DATA!$1:$1,0))</f>
        <v>Ø</v>
      </c>
      <c r="W161" s="36" t="str">
        <f t="array" ref="W161">INDEX(Sheet1DATA!$1:$1048576,MATCH(SUMMARY!$A161,Sheet1DATA!$A:$A,0),MATCH(SUMMARY!W$1,Sheet1DATA!$1:$1,0))</f>
        <v>Ø</v>
      </c>
      <c r="X161" s="36" t="str">
        <f t="array" ref="X161">INDEX(Sheet1DATA!$1:$1048576,MATCH(SUMMARY!$A161,Sheet1DATA!$A:$A,0),MATCH(SUMMARY!X$1,Sheet1DATA!$1:$1,0))</f>
        <v>Ø</v>
      </c>
      <c r="Y161" s="36" t="str">
        <f t="array" ref="Y161">INDEX(Sheet1DATA!$1:$1048576,MATCH(SUMMARY!$A161,Sheet1DATA!$A:$A,0),MATCH(SUMMARY!Y$1,Sheet1DATA!$1:$1,0))</f>
        <v>Ø</v>
      </c>
      <c r="Z161" s="36" t="str">
        <f t="array" ref="Z161">INDEX(Sheet1DATA!$1:$1048576,MATCH(SUMMARY!$A161,Sheet1DATA!$A:$A,0),MATCH(SUMMARY!Z$1,Sheet1DATA!$1:$1,0))</f>
        <v>Ø</v>
      </c>
      <c r="AA161" s="36" t="str">
        <f t="array" ref="AA161">INDEX(Sheet1DATA!$1:$1048576,MATCH(SUMMARY!$A161,Sheet1DATA!$A:$A,0),MATCH(SUMMARY!AA$1,Sheet1DATA!$1:$1,0))</f>
        <v>Ø</v>
      </c>
      <c r="AB161" s="36" t="str">
        <f t="array" ref="AB161">INDEX(Sheet1DATA!$1:$1048576,MATCH(SUMMARY!$A161,Sheet1DATA!$A:$A,0),MATCH(SUMMARY!AB$1,Sheet1DATA!$1:$1,0))</f>
        <v>Ø</v>
      </c>
      <c r="AC161" s="36" t="str">
        <f t="array" ref="AC161">INDEX(Sheet1DATA!$1:$1048576,MATCH(SUMMARY!$A161,Sheet1DATA!$A:$A,0),MATCH(SUMMARY!AC$1,Sheet1DATA!$1:$1,0))</f>
        <v>×</v>
      </c>
      <c r="AD161" s="36" t="str">
        <f t="array" ref="AD161">INDEX(Sheet1DATA!$1:$1048576,MATCH(SUMMARY!$A161,Sheet1DATA!$A:$A,0),MATCH(SUMMARY!AD$1,Sheet1DATA!$1:$1,0))</f>
        <v>Ø</v>
      </c>
    </row>
    <row r="162" ht="14.25" hidden="1" customHeight="1">
      <c r="A162" s="114" t="s">
        <v>692</v>
      </c>
      <c r="B162" s="114" t="str">
        <f t="array" ref="B162">INDEX('2020 Candidates'!F:F,MATCH(SUMMARY!A162,'2020 Candidates'!G:G,0))</f>
        <v>Renua</v>
      </c>
      <c r="C162" s="114" t="str">
        <f t="array" ref="C162">INDEX('2020 Candidates'!A:A,MATCH(SUMMARY!A162,'2020 Candidates'!G:G,0))</f>
        <v>Dublin Mid-West (4 seats)</v>
      </c>
      <c r="D162" s="115">
        <f>VLOOKUP(B162,PartyScore!A:D,4,0)</f>
        <v>0</v>
      </c>
      <c r="E162" s="16" t="b">
        <f t="shared" si="1"/>
        <v>0</v>
      </c>
      <c r="F162" s="36">
        <f t="shared" si="2"/>
        <v>0</v>
      </c>
      <c r="G162" s="36">
        <f t="shared" si="3"/>
        <v>0</v>
      </c>
      <c r="H162" s="36">
        <f t="shared" si="4"/>
        <v>0</v>
      </c>
      <c r="I162" s="116" t="str">
        <f t="shared" si="5"/>
        <v>-</v>
      </c>
      <c r="J162" s="36" t="str">
        <f t="array" ref="J162">INDEX(Sheet1DATA!$1:$1048576,MATCH(SUMMARY!$A162,Sheet1DATA!$A:$A,0),MATCH(SUMMARY!J$1,Sheet1DATA!$1:$1,0))</f>
        <v>-</v>
      </c>
      <c r="K162" s="36" t="str">
        <f t="array" ref="K162">INDEX(Sheet1DATA!$1:$1048576,MATCH(SUMMARY!$A162,Sheet1DATA!$A:$A,0),MATCH(SUMMARY!K$1,Sheet1DATA!$1:$1,0))</f>
        <v>-</v>
      </c>
      <c r="L162" s="36" t="str">
        <f t="array" ref="L162">INDEX(Sheet1DATA!$1:$1048576,MATCH(SUMMARY!$A162,Sheet1DATA!$A:$A,0),MATCH(SUMMARY!L$1,Sheet1DATA!$1:$1,0))</f>
        <v>-</v>
      </c>
      <c r="M162" s="36" t="str">
        <f t="array" ref="M162">INDEX(Sheet1DATA!$1:$1048576,MATCH(SUMMARY!$A162,Sheet1DATA!$A:$A,0),MATCH(SUMMARY!M$1,Sheet1DATA!$1:$1,0))</f>
        <v>-</v>
      </c>
      <c r="N162" s="36" t="str">
        <f t="array" ref="N162">INDEX(Sheet1DATA!$1:$1048576,MATCH(SUMMARY!$A162,Sheet1DATA!$A:$A,0),MATCH(SUMMARY!N$1,Sheet1DATA!$1:$1,0))</f>
        <v>-</v>
      </c>
      <c r="O162" s="36" t="str">
        <f t="array" ref="O162">INDEX(Sheet1DATA!$1:$1048576,MATCH(SUMMARY!$A162,Sheet1DATA!$A:$A,0),MATCH(SUMMARY!O$1,Sheet1DATA!$1:$1,0))</f>
        <v>-</v>
      </c>
      <c r="P162" s="36" t="str">
        <f t="array" ref="P162">INDEX(Sheet1DATA!$1:$1048576,MATCH(SUMMARY!$A162,Sheet1DATA!$A:$A,0),MATCH(SUMMARY!P$1,Sheet1DATA!$1:$1,0))</f>
        <v>-</v>
      </c>
      <c r="Q162" s="36" t="str">
        <f t="array" ref="Q162">INDEX(Sheet1DATA!$1:$1048576,MATCH(SUMMARY!$A162,Sheet1DATA!$A:$A,0),MATCH(SUMMARY!Q$1,Sheet1DATA!$1:$1,0))</f>
        <v>-</v>
      </c>
      <c r="R162" s="36" t="str">
        <f t="array" ref="R162">INDEX(Sheet1DATA!$1:$1048576,MATCH(SUMMARY!$A162,Sheet1DATA!$A:$A,0),MATCH(SUMMARY!R$1,Sheet1DATA!$1:$1,0))</f>
        <v>-</v>
      </c>
      <c r="S162" s="36" t="str">
        <f t="array" ref="S162">INDEX(Sheet1DATA!$1:$1048576,MATCH(SUMMARY!$A162,Sheet1DATA!$A:$A,0),MATCH(SUMMARY!S$1,Sheet1DATA!$1:$1,0))</f>
        <v>-</v>
      </c>
      <c r="T162" s="36" t="str">
        <f t="array" ref="T162">INDEX(Sheet1DATA!$1:$1048576,MATCH(SUMMARY!$A162,Sheet1DATA!$A:$A,0),MATCH(SUMMARY!T$1,Sheet1DATA!$1:$1,0))</f>
        <v>-</v>
      </c>
      <c r="U162" s="36" t="str">
        <f t="array" ref="U162">INDEX(Sheet1DATA!$1:$1048576,MATCH(SUMMARY!$A162,Sheet1DATA!$A:$A,0),MATCH(SUMMARY!U$1,Sheet1DATA!$1:$1,0))</f>
        <v>-</v>
      </c>
      <c r="V162" s="36" t="str">
        <f t="array" ref="V162">INDEX(Sheet1DATA!$1:$1048576,MATCH(SUMMARY!$A162,Sheet1DATA!$A:$A,0),MATCH(SUMMARY!V$1,Sheet1DATA!$1:$1,0))</f>
        <v>-</v>
      </c>
      <c r="W162" s="36" t="str">
        <f t="array" ref="W162">INDEX(Sheet1DATA!$1:$1048576,MATCH(SUMMARY!$A162,Sheet1DATA!$A:$A,0),MATCH(SUMMARY!W$1,Sheet1DATA!$1:$1,0))</f>
        <v>-</v>
      </c>
      <c r="X162" s="36" t="str">
        <f t="array" ref="X162">INDEX(Sheet1DATA!$1:$1048576,MATCH(SUMMARY!$A162,Sheet1DATA!$A:$A,0),MATCH(SUMMARY!X$1,Sheet1DATA!$1:$1,0))</f>
        <v>-</v>
      </c>
      <c r="Y162" s="36" t="str">
        <f t="array" ref="Y162">INDEX(Sheet1DATA!$1:$1048576,MATCH(SUMMARY!$A162,Sheet1DATA!$A:$A,0),MATCH(SUMMARY!Y$1,Sheet1DATA!$1:$1,0))</f>
        <v>-</v>
      </c>
      <c r="Z162" s="36" t="str">
        <f t="array" ref="Z162">INDEX(Sheet1DATA!$1:$1048576,MATCH(SUMMARY!$A162,Sheet1DATA!$A:$A,0),MATCH(SUMMARY!Z$1,Sheet1DATA!$1:$1,0))</f>
        <v>-</v>
      </c>
      <c r="AA162" s="36" t="str">
        <f t="array" ref="AA162">INDEX(Sheet1DATA!$1:$1048576,MATCH(SUMMARY!$A162,Sheet1DATA!$A:$A,0),MATCH(SUMMARY!AA$1,Sheet1DATA!$1:$1,0))</f>
        <v>-</v>
      </c>
      <c r="AB162" s="36" t="str">
        <f t="array" ref="AB162">INDEX(Sheet1DATA!$1:$1048576,MATCH(SUMMARY!$A162,Sheet1DATA!$A:$A,0),MATCH(SUMMARY!AB$1,Sheet1DATA!$1:$1,0))</f>
        <v>-</v>
      </c>
      <c r="AC162" s="36" t="str">
        <f t="array" ref="AC162">INDEX(Sheet1DATA!$1:$1048576,MATCH(SUMMARY!$A162,Sheet1DATA!$A:$A,0),MATCH(SUMMARY!AC$1,Sheet1DATA!$1:$1,0))</f>
        <v>-</v>
      </c>
      <c r="AD162" s="36" t="str">
        <f t="array" ref="AD162">INDEX(Sheet1DATA!$1:$1048576,MATCH(SUMMARY!$A162,Sheet1DATA!$A:$A,0),MATCH(SUMMARY!AD$1,Sheet1DATA!$1:$1,0))</f>
        <v>-</v>
      </c>
    </row>
    <row r="163" ht="14.25" customHeight="1">
      <c r="A163" s="114" t="s">
        <v>96</v>
      </c>
      <c r="B163" s="114" t="str">
        <f t="array" ref="B163">INDEX('2020 Candidates'!F:F,MATCH(SUMMARY!A163,'2020 Candidates'!G:G,0))</f>
        <v>Fine Gael</v>
      </c>
      <c r="C163" s="114" t="str">
        <f t="array" ref="C163">INDEX('2020 Candidates'!A:A,MATCH(SUMMARY!A163,'2020 Candidates'!G:G,0))</f>
        <v>Cavan-Monaghan (5 seats)</v>
      </c>
      <c r="D163" s="115">
        <f>VLOOKUP(B163,PartyScore!A:D,4,0)</f>
        <v>0.01425972402</v>
      </c>
      <c r="E163" s="16" t="b">
        <f t="shared" si="1"/>
        <v>1</v>
      </c>
      <c r="F163" s="36">
        <f t="shared" si="2"/>
        <v>0</v>
      </c>
      <c r="G163" s="36">
        <f t="shared" si="3"/>
        <v>11</v>
      </c>
      <c r="H163" s="36">
        <f t="shared" si="4"/>
        <v>9</v>
      </c>
      <c r="I163" s="116">
        <f t="shared" si="5"/>
        <v>0</v>
      </c>
      <c r="J163" s="36" t="str">
        <f t="array" ref="J163">INDEX(Sheet1DATA!$1:$1048576,MATCH(SUMMARY!$A163,Sheet1DATA!$A:$A,0),MATCH(SUMMARY!J$1,Sheet1DATA!$1:$1,0))</f>
        <v>×</v>
      </c>
      <c r="K163" s="36" t="str">
        <f t="array" ref="K163">INDEX(Sheet1DATA!$1:$1048576,MATCH(SUMMARY!$A163,Sheet1DATA!$A:$A,0),MATCH(SUMMARY!K$1,Sheet1DATA!$1:$1,0))</f>
        <v>×</v>
      </c>
      <c r="L163" s="36" t="str">
        <f t="array" ref="L163">INDEX(Sheet1DATA!$1:$1048576,MATCH(SUMMARY!$A163,Sheet1DATA!$A:$A,0),MATCH(SUMMARY!L$1,Sheet1DATA!$1:$1,0))</f>
        <v>×</v>
      </c>
      <c r="M163" s="36" t="str">
        <f t="array" ref="M163">INDEX(Sheet1DATA!$1:$1048576,MATCH(SUMMARY!$A163,Sheet1DATA!$A:$A,0),MATCH(SUMMARY!M$1,Sheet1DATA!$1:$1,0))</f>
        <v>×</v>
      </c>
      <c r="N163" s="36" t="str">
        <f t="array" ref="N163">INDEX(Sheet1DATA!$1:$1048576,MATCH(SUMMARY!$A163,Sheet1DATA!$A:$A,0),MATCH(SUMMARY!N$1,Sheet1DATA!$1:$1,0))</f>
        <v>×</v>
      </c>
      <c r="O163" s="36" t="str">
        <f t="array" ref="O163">INDEX(Sheet1DATA!$1:$1048576,MATCH(SUMMARY!$A163,Sheet1DATA!$A:$A,0),MATCH(SUMMARY!O$1,Sheet1DATA!$1:$1,0))</f>
        <v>×</v>
      </c>
      <c r="P163" s="36" t="str">
        <f t="array" ref="P163">INDEX(Sheet1DATA!$1:$1048576,MATCH(SUMMARY!$A163,Sheet1DATA!$A:$A,0),MATCH(SUMMARY!P$1,Sheet1DATA!$1:$1,0))</f>
        <v>×</v>
      </c>
      <c r="Q163" s="36" t="str">
        <f t="array" ref="Q163">INDEX(Sheet1DATA!$1:$1048576,MATCH(SUMMARY!$A163,Sheet1DATA!$A:$A,0),MATCH(SUMMARY!Q$1,Sheet1DATA!$1:$1,0))</f>
        <v>Ø</v>
      </c>
      <c r="R163" s="36" t="str">
        <f t="array" ref="R163">INDEX(Sheet1DATA!$1:$1048576,MATCH(SUMMARY!$A163,Sheet1DATA!$A:$A,0),MATCH(SUMMARY!R$1,Sheet1DATA!$1:$1,0))</f>
        <v>×</v>
      </c>
      <c r="S163" s="36" t="str">
        <f t="array" ref="S163">INDEX(Sheet1DATA!$1:$1048576,MATCH(SUMMARY!$A163,Sheet1DATA!$A:$A,0),MATCH(SUMMARY!S$1,Sheet1DATA!$1:$1,0))</f>
        <v>Ø</v>
      </c>
      <c r="T163" s="36" t="str">
        <f t="array" ref="T163">INDEX(Sheet1DATA!$1:$1048576,MATCH(SUMMARY!$A163,Sheet1DATA!$A:$A,0),MATCH(SUMMARY!T$1,Sheet1DATA!$1:$1,0))</f>
        <v>Ø</v>
      </c>
      <c r="U163" s="36" t="str">
        <f t="array" ref="U163">INDEX(Sheet1DATA!$1:$1048576,MATCH(SUMMARY!$A163,Sheet1DATA!$A:$A,0),MATCH(SUMMARY!U$1,Sheet1DATA!$1:$1,0))</f>
        <v>Ø</v>
      </c>
      <c r="V163" s="36" t="str">
        <f t="array" ref="V163">INDEX(Sheet1DATA!$1:$1048576,MATCH(SUMMARY!$A163,Sheet1DATA!$A:$A,0),MATCH(SUMMARY!V$1,Sheet1DATA!$1:$1,0))</f>
        <v>Ø</v>
      </c>
      <c r="W163" s="36" t="str">
        <f t="array" ref="W163">INDEX(Sheet1DATA!$1:$1048576,MATCH(SUMMARY!$A163,Sheet1DATA!$A:$A,0),MATCH(SUMMARY!W$1,Sheet1DATA!$1:$1,0))</f>
        <v>Ø</v>
      </c>
      <c r="X163" s="36" t="str">
        <f t="array" ref="X163">INDEX(Sheet1DATA!$1:$1048576,MATCH(SUMMARY!$A163,Sheet1DATA!$A:$A,0),MATCH(SUMMARY!X$1,Sheet1DATA!$1:$1,0))</f>
        <v>×</v>
      </c>
      <c r="Y163" s="36" t="str">
        <f t="array" ref="Y163">INDEX(Sheet1DATA!$1:$1048576,MATCH(SUMMARY!$A163,Sheet1DATA!$A:$A,0),MATCH(SUMMARY!Y$1,Sheet1DATA!$1:$1,0))</f>
        <v>Ø</v>
      </c>
      <c r="Z163" s="36" t="str">
        <f t="array" ref="Z163">INDEX(Sheet1DATA!$1:$1048576,MATCH(SUMMARY!$A163,Sheet1DATA!$A:$A,0),MATCH(SUMMARY!Z$1,Sheet1DATA!$1:$1,0))</f>
        <v>Ø</v>
      </c>
      <c r="AA163" s="36" t="str">
        <f t="array" ref="AA163">INDEX(Sheet1DATA!$1:$1048576,MATCH(SUMMARY!$A163,Sheet1DATA!$A:$A,0),MATCH(SUMMARY!AA$1,Sheet1DATA!$1:$1,0))</f>
        <v>×</v>
      </c>
      <c r="AB163" s="36" t="str">
        <f t="array" ref="AB163">INDEX(Sheet1DATA!$1:$1048576,MATCH(SUMMARY!$A163,Sheet1DATA!$A:$A,0),MATCH(SUMMARY!AB$1,Sheet1DATA!$1:$1,0))</f>
        <v>×</v>
      </c>
      <c r="AC163" s="36" t="str">
        <f t="array" ref="AC163">INDEX(Sheet1DATA!$1:$1048576,MATCH(SUMMARY!$A163,Sheet1DATA!$A:$A,0),MATCH(SUMMARY!AC$1,Sheet1DATA!$1:$1,0))</f>
        <v>Ø</v>
      </c>
      <c r="AD163" s="36" t="str">
        <f t="array" ref="AD163">INDEX(Sheet1DATA!$1:$1048576,MATCH(SUMMARY!$A163,Sheet1DATA!$A:$A,0),MATCH(SUMMARY!AD$1,Sheet1DATA!$1:$1,0))</f>
        <v>-</v>
      </c>
    </row>
    <row r="164" ht="14.25" hidden="1" customHeight="1">
      <c r="A164" s="114" t="s">
        <v>656</v>
      </c>
      <c r="B164" s="114" t="str">
        <f t="array" ref="B164">INDEX('2020 Candidates'!F:F,MATCH(SUMMARY!A164,'2020 Candidates'!G:G,0))</f>
        <v>Labour Party</v>
      </c>
      <c r="C164" s="114" t="str">
        <f t="array" ref="C164">INDEX('2020 Candidates'!A:A,MATCH(SUMMARY!A164,'2020 Candidates'!G:G,0))</f>
        <v>Dublin Bay South (4 seats)</v>
      </c>
      <c r="D164" s="115">
        <f>VLOOKUP(B164,PartyScore!A:D,4,0)</f>
        <v>0.0993987494</v>
      </c>
      <c r="E164" s="16" t="b">
        <f t="shared" si="1"/>
        <v>0</v>
      </c>
      <c r="F164" s="36">
        <f t="shared" si="2"/>
        <v>0</v>
      </c>
      <c r="G164" s="36">
        <f t="shared" si="3"/>
        <v>2</v>
      </c>
      <c r="H164" s="36">
        <f t="shared" si="4"/>
        <v>11</v>
      </c>
      <c r="I164" s="116">
        <f t="shared" si="5"/>
        <v>0</v>
      </c>
      <c r="J164" s="36" t="str">
        <f t="array" ref="J164">INDEX(Sheet1DATA!$1:$1048576,MATCH(SUMMARY!$A164,Sheet1DATA!$A:$A,0),MATCH(SUMMARY!J$1,Sheet1DATA!$1:$1,0))</f>
        <v>-</v>
      </c>
      <c r="K164" s="36" t="str">
        <f t="array" ref="K164">INDEX(Sheet1DATA!$1:$1048576,MATCH(SUMMARY!$A164,Sheet1DATA!$A:$A,0),MATCH(SUMMARY!K$1,Sheet1DATA!$1:$1,0))</f>
        <v>-</v>
      </c>
      <c r="L164" s="36" t="str">
        <f t="array" ref="L164">INDEX(Sheet1DATA!$1:$1048576,MATCH(SUMMARY!$A164,Sheet1DATA!$A:$A,0),MATCH(SUMMARY!L$1,Sheet1DATA!$1:$1,0))</f>
        <v>-</v>
      </c>
      <c r="M164" s="36" t="str">
        <f t="array" ref="M164">INDEX(Sheet1DATA!$1:$1048576,MATCH(SUMMARY!$A164,Sheet1DATA!$A:$A,0),MATCH(SUMMARY!M$1,Sheet1DATA!$1:$1,0))</f>
        <v>-</v>
      </c>
      <c r="N164" s="36" t="str">
        <f t="array" ref="N164">INDEX(Sheet1DATA!$1:$1048576,MATCH(SUMMARY!$A164,Sheet1DATA!$A:$A,0),MATCH(SUMMARY!N$1,Sheet1DATA!$1:$1,0))</f>
        <v>-</v>
      </c>
      <c r="O164" s="36" t="str">
        <f t="array" ref="O164">INDEX(Sheet1DATA!$1:$1048576,MATCH(SUMMARY!$A164,Sheet1DATA!$A:$A,0),MATCH(SUMMARY!O$1,Sheet1DATA!$1:$1,0))</f>
        <v>-</v>
      </c>
      <c r="P164" s="36" t="str">
        <f t="array" ref="P164">INDEX(Sheet1DATA!$1:$1048576,MATCH(SUMMARY!$A164,Sheet1DATA!$A:$A,0),MATCH(SUMMARY!P$1,Sheet1DATA!$1:$1,0))</f>
        <v>-</v>
      </c>
      <c r="Q164" s="36" t="str">
        <f t="array" ref="Q164">INDEX(Sheet1DATA!$1:$1048576,MATCH(SUMMARY!$A164,Sheet1DATA!$A:$A,0),MATCH(SUMMARY!Q$1,Sheet1DATA!$1:$1,0))</f>
        <v>Ø</v>
      </c>
      <c r="R164" s="36" t="str">
        <f t="array" ref="R164">INDEX(Sheet1DATA!$1:$1048576,MATCH(SUMMARY!$A164,Sheet1DATA!$A:$A,0),MATCH(SUMMARY!R$1,Sheet1DATA!$1:$1,0))</f>
        <v>×</v>
      </c>
      <c r="S164" s="36" t="str">
        <f t="array" ref="S164">INDEX(Sheet1DATA!$1:$1048576,MATCH(SUMMARY!$A164,Sheet1DATA!$A:$A,0),MATCH(SUMMARY!S$1,Sheet1DATA!$1:$1,0))</f>
        <v>Ø</v>
      </c>
      <c r="T164" s="36" t="str">
        <f t="array" ref="T164">INDEX(Sheet1DATA!$1:$1048576,MATCH(SUMMARY!$A164,Sheet1DATA!$A:$A,0),MATCH(SUMMARY!T$1,Sheet1DATA!$1:$1,0))</f>
        <v>Ø</v>
      </c>
      <c r="U164" s="36" t="str">
        <f t="array" ref="U164">INDEX(Sheet1DATA!$1:$1048576,MATCH(SUMMARY!$A164,Sheet1DATA!$A:$A,0),MATCH(SUMMARY!U$1,Sheet1DATA!$1:$1,0))</f>
        <v>×</v>
      </c>
      <c r="V164" s="36" t="str">
        <f t="array" ref="V164">INDEX(Sheet1DATA!$1:$1048576,MATCH(SUMMARY!$A164,Sheet1DATA!$A:$A,0),MATCH(SUMMARY!V$1,Sheet1DATA!$1:$1,0))</f>
        <v>Ø</v>
      </c>
      <c r="W164" s="36" t="str">
        <f t="array" ref="W164">INDEX(Sheet1DATA!$1:$1048576,MATCH(SUMMARY!$A164,Sheet1DATA!$A:$A,0),MATCH(SUMMARY!W$1,Sheet1DATA!$1:$1,0))</f>
        <v>Ø</v>
      </c>
      <c r="X164" s="36" t="str">
        <f t="array" ref="X164">INDEX(Sheet1DATA!$1:$1048576,MATCH(SUMMARY!$A164,Sheet1DATA!$A:$A,0),MATCH(SUMMARY!X$1,Sheet1DATA!$1:$1,0))</f>
        <v>Ø</v>
      </c>
      <c r="Y164" s="36" t="str">
        <f t="array" ref="Y164">INDEX(Sheet1DATA!$1:$1048576,MATCH(SUMMARY!$A164,Sheet1DATA!$A:$A,0),MATCH(SUMMARY!Y$1,Sheet1DATA!$1:$1,0))</f>
        <v>Ø</v>
      </c>
      <c r="Z164" s="36" t="str">
        <f t="array" ref="Z164">INDEX(Sheet1DATA!$1:$1048576,MATCH(SUMMARY!$A164,Sheet1DATA!$A:$A,0),MATCH(SUMMARY!Z$1,Sheet1DATA!$1:$1,0))</f>
        <v>Ø</v>
      </c>
      <c r="AA164" s="36" t="str">
        <f t="array" ref="AA164">INDEX(Sheet1DATA!$1:$1048576,MATCH(SUMMARY!$A164,Sheet1DATA!$A:$A,0),MATCH(SUMMARY!AA$1,Sheet1DATA!$1:$1,0))</f>
        <v>Ø</v>
      </c>
      <c r="AB164" s="36" t="str">
        <f t="array" ref="AB164">INDEX(Sheet1DATA!$1:$1048576,MATCH(SUMMARY!$A164,Sheet1DATA!$A:$A,0),MATCH(SUMMARY!AB$1,Sheet1DATA!$1:$1,0))</f>
        <v>Ø</v>
      </c>
      <c r="AC164" s="36" t="str">
        <f t="array" ref="AC164">INDEX(Sheet1DATA!$1:$1048576,MATCH(SUMMARY!$A164,Sheet1DATA!$A:$A,0),MATCH(SUMMARY!AC$1,Sheet1DATA!$1:$1,0))</f>
        <v>Ø</v>
      </c>
      <c r="AD164" s="36" t="str">
        <f t="array" ref="AD164">INDEX(Sheet1DATA!$1:$1048576,MATCH(SUMMARY!$A164,Sheet1DATA!$A:$A,0),MATCH(SUMMARY!AD$1,Sheet1DATA!$1:$1,0))</f>
        <v>-</v>
      </c>
    </row>
    <row r="165" ht="14.25" hidden="1" customHeight="1">
      <c r="A165" s="114" t="s">
        <v>701</v>
      </c>
      <c r="B165" s="114" t="str">
        <f t="array" ref="B165">INDEX('2020 Candidates'!F:F,MATCH(SUMMARY!A165,'2020 Candidates'!G:G,0))</f>
        <v>Labour Party</v>
      </c>
      <c r="C165" s="114" t="str">
        <f t="array" ref="C165">INDEX('2020 Candidates'!A:A,MATCH(SUMMARY!A165,'2020 Candidates'!G:G,0))</f>
        <v>Carlow-Kilkenny (5 seats)</v>
      </c>
      <c r="D165" s="115">
        <f>VLOOKUP(B165,PartyScore!A:D,4,0)</f>
        <v>0.0993987494</v>
      </c>
      <c r="E165" s="16" t="b">
        <f t="shared" si="1"/>
        <v>0</v>
      </c>
      <c r="F165" s="36">
        <f t="shared" si="2"/>
        <v>0</v>
      </c>
      <c r="G165" s="36">
        <f t="shared" si="3"/>
        <v>0</v>
      </c>
      <c r="H165" s="36">
        <f t="shared" si="4"/>
        <v>0</v>
      </c>
      <c r="I165" s="116" t="str">
        <f t="shared" si="5"/>
        <v>-</v>
      </c>
      <c r="J165" s="36" t="str">
        <f t="array" ref="J165">INDEX(Sheet1DATA!$1:$1048576,MATCH(SUMMARY!$A165,Sheet1DATA!$A:$A,0),MATCH(SUMMARY!J$1,Sheet1DATA!$1:$1,0))</f>
        <v>-</v>
      </c>
      <c r="K165" s="36" t="str">
        <f t="array" ref="K165">INDEX(Sheet1DATA!$1:$1048576,MATCH(SUMMARY!$A165,Sheet1DATA!$A:$A,0),MATCH(SUMMARY!K$1,Sheet1DATA!$1:$1,0))</f>
        <v>-</v>
      </c>
      <c r="L165" s="36" t="str">
        <f t="array" ref="L165">INDEX(Sheet1DATA!$1:$1048576,MATCH(SUMMARY!$A165,Sheet1DATA!$A:$A,0),MATCH(SUMMARY!L$1,Sheet1DATA!$1:$1,0))</f>
        <v>-</v>
      </c>
      <c r="M165" s="36" t="str">
        <f t="array" ref="M165">INDEX(Sheet1DATA!$1:$1048576,MATCH(SUMMARY!$A165,Sheet1DATA!$A:$A,0),MATCH(SUMMARY!M$1,Sheet1DATA!$1:$1,0))</f>
        <v>-</v>
      </c>
      <c r="N165" s="36" t="str">
        <f t="array" ref="N165">INDEX(Sheet1DATA!$1:$1048576,MATCH(SUMMARY!$A165,Sheet1DATA!$A:$A,0),MATCH(SUMMARY!N$1,Sheet1DATA!$1:$1,0))</f>
        <v>-</v>
      </c>
      <c r="O165" s="36" t="str">
        <f t="array" ref="O165">INDEX(Sheet1DATA!$1:$1048576,MATCH(SUMMARY!$A165,Sheet1DATA!$A:$A,0),MATCH(SUMMARY!O$1,Sheet1DATA!$1:$1,0))</f>
        <v>-</v>
      </c>
      <c r="P165" s="36" t="str">
        <f t="array" ref="P165">INDEX(Sheet1DATA!$1:$1048576,MATCH(SUMMARY!$A165,Sheet1DATA!$A:$A,0),MATCH(SUMMARY!P$1,Sheet1DATA!$1:$1,0))</f>
        <v>-</v>
      </c>
      <c r="Q165" s="36" t="str">
        <f t="array" ref="Q165">INDEX(Sheet1DATA!$1:$1048576,MATCH(SUMMARY!$A165,Sheet1DATA!$A:$A,0),MATCH(SUMMARY!Q$1,Sheet1DATA!$1:$1,0))</f>
        <v>-</v>
      </c>
      <c r="R165" s="36" t="str">
        <f t="array" ref="R165">INDEX(Sheet1DATA!$1:$1048576,MATCH(SUMMARY!$A165,Sheet1DATA!$A:$A,0),MATCH(SUMMARY!R$1,Sheet1DATA!$1:$1,0))</f>
        <v>-</v>
      </c>
      <c r="S165" s="36" t="str">
        <f t="array" ref="S165">INDEX(Sheet1DATA!$1:$1048576,MATCH(SUMMARY!$A165,Sheet1DATA!$A:$A,0),MATCH(SUMMARY!S$1,Sheet1DATA!$1:$1,0))</f>
        <v>-</v>
      </c>
      <c r="T165" s="36" t="str">
        <f t="array" ref="T165">INDEX(Sheet1DATA!$1:$1048576,MATCH(SUMMARY!$A165,Sheet1DATA!$A:$A,0),MATCH(SUMMARY!T$1,Sheet1DATA!$1:$1,0))</f>
        <v>-</v>
      </c>
      <c r="U165" s="36" t="str">
        <f t="array" ref="U165">INDEX(Sheet1DATA!$1:$1048576,MATCH(SUMMARY!$A165,Sheet1DATA!$A:$A,0),MATCH(SUMMARY!U$1,Sheet1DATA!$1:$1,0))</f>
        <v>-</v>
      </c>
      <c r="V165" s="36" t="str">
        <f t="array" ref="V165">INDEX(Sheet1DATA!$1:$1048576,MATCH(SUMMARY!$A165,Sheet1DATA!$A:$A,0),MATCH(SUMMARY!V$1,Sheet1DATA!$1:$1,0))</f>
        <v>-</v>
      </c>
      <c r="W165" s="36" t="str">
        <f t="array" ref="W165">INDEX(Sheet1DATA!$1:$1048576,MATCH(SUMMARY!$A165,Sheet1DATA!$A:$A,0),MATCH(SUMMARY!W$1,Sheet1DATA!$1:$1,0))</f>
        <v>-</v>
      </c>
      <c r="X165" s="36" t="str">
        <f t="array" ref="X165">INDEX(Sheet1DATA!$1:$1048576,MATCH(SUMMARY!$A165,Sheet1DATA!$A:$A,0),MATCH(SUMMARY!X$1,Sheet1DATA!$1:$1,0))</f>
        <v>-</v>
      </c>
      <c r="Y165" s="36" t="str">
        <f t="array" ref="Y165">INDEX(Sheet1DATA!$1:$1048576,MATCH(SUMMARY!$A165,Sheet1DATA!$A:$A,0),MATCH(SUMMARY!Y$1,Sheet1DATA!$1:$1,0))</f>
        <v>-</v>
      </c>
      <c r="Z165" s="36" t="str">
        <f t="array" ref="Z165">INDEX(Sheet1DATA!$1:$1048576,MATCH(SUMMARY!$A165,Sheet1DATA!$A:$A,0),MATCH(SUMMARY!Z$1,Sheet1DATA!$1:$1,0))</f>
        <v>-</v>
      </c>
      <c r="AA165" s="36" t="str">
        <f t="array" ref="AA165">INDEX(Sheet1DATA!$1:$1048576,MATCH(SUMMARY!$A165,Sheet1DATA!$A:$A,0),MATCH(SUMMARY!AA$1,Sheet1DATA!$1:$1,0))</f>
        <v>-</v>
      </c>
      <c r="AB165" s="36" t="str">
        <f t="array" ref="AB165">INDEX(Sheet1DATA!$1:$1048576,MATCH(SUMMARY!$A165,Sheet1DATA!$A:$A,0),MATCH(SUMMARY!AB$1,Sheet1DATA!$1:$1,0))</f>
        <v>-</v>
      </c>
      <c r="AC165" s="36" t="str">
        <f t="array" ref="AC165">INDEX(Sheet1DATA!$1:$1048576,MATCH(SUMMARY!$A165,Sheet1DATA!$A:$A,0),MATCH(SUMMARY!AC$1,Sheet1DATA!$1:$1,0))</f>
        <v>-</v>
      </c>
      <c r="AD165" s="36" t="str">
        <f t="array" ref="AD165">INDEX(Sheet1DATA!$1:$1048576,MATCH(SUMMARY!$A165,Sheet1DATA!$A:$A,0),MATCH(SUMMARY!AD$1,Sheet1DATA!$1:$1,0))</f>
        <v>-</v>
      </c>
    </row>
    <row r="166" ht="14.25" hidden="1" customHeight="1">
      <c r="A166" s="114" t="s">
        <v>710</v>
      </c>
      <c r="B166" s="114" t="str">
        <f t="array" ref="B166">INDEX('2020 Candidates'!F:F,MATCH(SUMMARY!A166,'2020 Candidates'!G:G,0))</f>
        <v>Green Party</v>
      </c>
      <c r="C166" s="114" t="str">
        <f t="array" ref="C166">INDEX('2020 Candidates'!A:A,MATCH(SUMMARY!A166,'2020 Candidates'!G:G,0))</f>
        <v>Dublin Mid-West (4 seats)</v>
      </c>
      <c r="D166" s="115">
        <f>VLOOKUP(B166,PartyScore!A:D,4,0)</f>
        <v>0.05714285714</v>
      </c>
      <c r="E166" s="16" t="b">
        <f t="shared" si="1"/>
        <v>0</v>
      </c>
      <c r="F166" s="36">
        <f t="shared" si="2"/>
        <v>0</v>
      </c>
      <c r="G166" s="36">
        <f t="shared" si="3"/>
        <v>0</v>
      </c>
      <c r="H166" s="36">
        <f t="shared" si="4"/>
        <v>0</v>
      </c>
      <c r="I166" s="116" t="str">
        <f t="shared" si="5"/>
        <v>-</v>
      </c>
      <c r="J166" s="36" t="str">
        <f t="array" ref="J166">INDEX(Sheet1DATA!$1:$1048576,MATCH(SUMMARY!$A166,Sheet1DATA!$A:$A,0),MATCH(SUMMARY!J$1,Sheet1DATA!$1:$1,0))</f>
        <v>-</v>
      </c>
      <c r="K166" s="36" t="str">
        <f t="array" ref="K166">INDEX(Sheet1DATA!$1:$1048576,MATCH(SUMMARY!$A166,Sheet1DATA!$A:$A,0),MATCH(SUMMARY!K$1,Sheet1DATA!$1:$1,0))</f>
        <v>-</v>
      </c>
      <c r="L166" s="36" t="str">
        <f t="array" ref="L166">INDEX(Sheet1DATA!$1:$1048576,MATCH(SUMMARY!$A166,Sheet1DATA!$A:$A,0),MATCH(SUMMARY!L$1,Sheet1DATA!$1:$1,0))</f>
        <v>-</v>
      </c>
      <c r="M166" s="36" t="str">
        <f t="array" ref="M166">INDEX(Sheet1DATA!$1:$1048576,MATCH(SUMMARY!$A166,Sheet1DATA!$A:$A,0),MATCH(SUMMARY!M$1,Sheet1DATA!$1:$1,0))</f>
        <v>-</v>
      </c>
      <c r="N166" s="36" t="str">
        <f t="array" ref="N166">INDEX(Sheet1DATA!$1:$1048576,MATCH(SUMMARY!$A166,Sheet1DATA!$A:$A,0),MATCH(SUMMARY!N$1,Sheet1DATA!$1:$1,0))</f>
        <v>-</v>
      </c>
      <c r="O166" s="36" t="str">
        <f t="array" ref="O166">INDEX(Sheet1DATA!$1:$1048576,MATCH(SUMMARY!$A166,Sheet1DATA!$A:$A,0),MATCH(SUMMARY!O$1,Sheet1DATA!$1:$1,0))</f>
        <v>-</v>
      </c>
      <c r="P166" s="36" t="str">
        <f t="array" ref="P166">INDEX(Sheet1DATA!$1:$1048576,MATCH(SUMMARY!$A166,Sheet1DATA!$A:$A,0),MATCH(SUMMARY!P$1,Sheet1DATA!$1:$1,0))</f>
        <v>-</v>
      </c>
      <c r="Q166" s="36" t="str">
        <f t="array" ref="Q166">INDEX(Sheet1DATA!$1:$1048576,MATCH(SUMMARY!$A166,Sheet1DATA!$A:$A,0),MATCH(SUMMARY!Q$1,Sheet1DATA!$1:$1,0))</f>
        <v>-</v>
      </c>
      <c r="R166" s="36" t="str">
        <f t="array" ref="R166">INDEX(Sheet1DATA!$1:$1048576,MATCH(SUMMARY!$A166,Sheet1DATA!$A:$A,0),MATCH(SUMMARY!R$1,Sheet1DATA!$1:$1,0))</f>
        <v>-</v>
      </c>
      <c r="S166" s="36" t="str">
        <f t="array" ref="S166">INDEX(Sheet1DATA!$1:$1048576,MATCH(SUMMARY!$A166,Sheet1DATA!$A:$A,0),MATCH(SUMMARY!S$1,Sheet1DATA!$1:$1,0))</f>
        <v>-</v>
      </c>
      <c r="T166" s="36" t="str">
        <f t="array" ref="T166">INDEX(Sheet1DATA!$1:$1048576,MATCH(SUMMARY!$A166,Sheet1DATA!$A:$A,0),MATCH(SUMMARY!T$1,Sheet1DATA!$1:$1,0))</f>
        <v>-</v>
      </c>
      <c r="U166" s="36" t="str">
        <f t="array" ref="U166">INDEX(Sheet1DATA!$1:$1048576,MATCH(SUMMARY!$A166,Sheet1DATA!$A:$A,0),MATCH(SUMMARY!U$1,Sheet1DATA!$1:$1,0))</f>
        <v>-</v>
      </c>
      <c r="V166" s="36" t="str">
        <f t="array" ref="V166">INDEX(Sheet1DATA!$1:$1048576,MATCH(SUMMARY!$A166,Sheet1DATA!$A:$A,0),MATCH(SUMMARY!V$1,Sheet1DATA!$1:$1,0))</f>
        <v>-</v>
      </c>
      <c r="W166" s="36" t="str">
        <f t="array" ref="W166">INDEX(Sheet1DATA!$1:$1048576,MATCH(SUMMARY!$A166,Sheet1DATA!$A:$A,0),MATCH(SUMMARY!W$1,Sheet1DATA!$1:$1,0))</f>
        <v>-</v>
      </c>
      <c r="X166" s="36" t="str">
        <f t="array" ref="X166">INDEX(Sheet1DATA!$1:$1048576,MATCH(SUMMARY!$A166,Sheet1DATA!$A:$A,0),MATCH(SUMMARY!X$1,Sheet1DATA!$1:$1,0))</f>
        <v>-</v>
      </c>
      <c r="Y166" s="36" t="str">
        <f t="array" ref="Y166">INDEX(Sheet1DATA!$1:$1048576,MATCH(SUMMARY!$A166,Sheet1DATA!$A:$A,0),MATCH(SUMMARY!Y$1,Sheet1DATA!$1:$1,0))</f>
        <v>-</v>
      </c>
      <c r="Z166" s="36" t="str">
        <f t="array" ref="Z166">INDEX(Sheet1DATA!$1:$1048576,MATCH(SUMMARY!$A166,Sheet1DATA!$A:$A,0),MATCH(SUMMARY!Z$1,Sheet1DATA!$1:$1,0))</f>
        <v>-</v>
      </c>
      <c r="AA166" s="36" t="str">
        <f t="array" ref="AA166">INDEX(Sheet1DATA!$1:$1048576,MATCH(SUMMARY!$A166,Sheet1DATA!$A:$A,0),MATCH(SUMMARY!AA$1,Sheet1DATA!$1:$1,0))</f>
        <v>-</v>
      </c>
      <c r="AB166" s="36" t="str">
        <f t="array" ref="AB166">INDEX(Sheet1DATA!$1:$1048576,MATCH(SUMMARY!$A166,Sheet1DATA!$A:$A,0),MATCH(SUMMARY!AB$1,Sheet1DATA!$1:$1,0))</f>
        <v>-</v>
      </c>
      <c r="AC166" s="36" t="str">
        <f t="array" ref="AC166">INDEX(Sheet1DATA!$1:$1048576,MATCH(SUMMARY!$A166,Sheet1DATA!$A:$A,0),MATCH(SUMMARY!AC$1,Sheet1DATA!$1:$1,0))</f>
        <v>-</v>
      </c>
      <c r="AD166" s="36" t="str">
        <f t="array" ref="AD166">INDEX(Sheet1DATA!$1:$1048576,MATCH(SUMMARY!$A166,Sheet1DATA!$A:$A,0),MATCH(SUMMARY!AD$1,Sheet1DATA!$1:$1,0))</f>
        <v>-</v>
      </c>
    </row>
    <row r="167" ht="14.25" hidden="1" customHeight="1">
      <c r="A167" s="114" t="s">
        <v>718</v>
      </c>
      <c r="B167" s="114" t="str">
        <f t="array" ref="B167">INDEX('2020 Candidates'!F:F,MATCH(SUMMARY!A167,'2020 Candidates'!G:G,0))</f>
        <v>Aontu</v>
      </c>
      <c r="C167" s="114" t="str">
        <f t="array" ref="C167">INDEX('2020 Candidates'!A:A,MATCH(SUMMARY!A167,'2020 Candidates'!G:G,0))</f>
        <v>Cork North-West (3 seats)</v>
      </c>
      <c r="D167" s="115">
        <f>VLOOKUP(B167,PartyScore!A:D,4,0)</f>
        <v>0.0625</v>
      </c>
      <c r="E167" s="16" t="b">
        <f t="shared" si="1"/>
        <v>0</v>
      </c>
      <c r="F167" s="36">
        <f t="shared" si="2"/>
        <v>0</v>
      </c>
      <c r="G167" s="36">
        <f t="shared" si="3"/>
        <v>0</v>
      </c>
      <c r="H167" s="36">
        <f t="shared" si="4"/>
        <v>0</v>
      </c>
      <c r="I167" s="116" t="str">
        <f t="shared" si="5"/>
        <v>-</v>
      </c>
      <c r="J167" s="36" t="str">
        <f t="array" ref="J167">INDEX(Sheet1DATA!$1:$1048576,MATCH(SUMMARY!$A167,Sheet1DATA!$A:$A,0),MATCH(SUMMARY!J$1,Sheet1DATA!$1:$1,0))</f>
        <v>-</v>
      </c>
      <c r="K167" s="36" t="str">
        <f t="array" ref="K167">INDEX(Sheet1DATA!$1:$1048576,MATCH(SUMMARY!$A167,Sheet1DATA!$A:$A,0),MATCH(SUMMARY!K$1,Sheet1DATA!$1:$1,0))</f>
        <v>-</v>
      </c>
      <c r="L167" s="36" t="str">
        <f t="array" ref="L167">INDEX(Sheet1DATA!$1:$1048576,MATCH(SUMMARY!$A167,Sheet1DATA!$A:$A,0),MATCH(SUMMARY!L$1,Sheet1DATA!$1:$1,0))</f>
        <v>-</v>
      </c>
      <c r="M167" s="36" t="str">
        <f t="array" ref="M167">INDEX(Sheet1DATA!$1:$1048576,MATCH(SUMMARY!$A167,Sheet1DATA!$A:$A,0),MATCH(SUMMARY!M$1,Sheet1DATA!$1:$1,0))</f>
        <v>-</v>
      </c>
      <c r="N167" s="36" t="str">
        <f t="array" ref="N167">INDEX(Sheet1DATA!$1:$1048576,MATCH(SUMMARY!$A167,Sheet1DATA!$A:$A,0),MATCH(SUMMARY!N$1,Sheet1DATA!$1:$1,0))</f>
        <v>-</v>
      </c>
      <c r="O167" s="36" t="str">
        <f t="array" ref="O167">INDEX(Sheet1DATA!$1:$1048576,MATCH(SUMMARY!$A167,Sheet1DATA!$A:$A,0),MATCH(SUMMARY!O$1,Sheet1DATA!$1:$1,0))</f>
        <v>-</v>
      </c>
      <c r="P167" s="36" t="str">
        <f t="array" ref="P167">INDEX(Sheet1DATA!$1:$1048576,MATCH(SUMMARY!$A167,Sheet1DATA!$A:$A,0),MATCH(SUMMARY!P$1,Sheet1DATA!$1:$1,0))</f>
        <v>-</v>
      </c>
      <c r="Q167" s="36" t="str">
        <f t="array" ref="Q167">INDEX(Sheet1DATA!$1:$1048576,MATCH(SUMMARY!$A167,Sheet1DATA!$A:$A,0),MATCH(SUMMARY!Q$1,Sheet1DATA!$1:$1,0))</f>
        <v>-</v>
      </c>
      <c r="R167" s="36" t="str">
        <f t="array" ref="R167">INDEX(Sheet1DATA!$1:$1048576,MATCH(SUMMARY!$A167,Sheet1DATA!$A:$A,0),MATCH(SUMMARY!R$1,Sheet1DATA!$1:$1,0))</f>
        <v>-</v>
      </c>
      <c r="S167" s="36" t="str">
        <f t="array" ref="S167">INDEX(Sheet1DATA!$1:$1048576,MATCH(SUMMARY!$A167,Sheet1DATA!$A:$A,0),MATCH(SUMMARY!S$1,Sheet1DATA!$1:$1,0))</f>
        <v>-</v>
      </c>
      <c r="T167" s="36" t="str">
        <f t="array" ref="T167">INDEX(Sheet1DATA!$1:$1048576,MATCH(SUMMARY!$A167,Sheet1DATA!$A:$A,0),MATCH(SUMMARY!T$1,Sheet1DATA!$1:$1,0))</f>
        <v>-</v>
      </c>
      <c r="U167" s="36" t="str">
        <f t="array" ref="U167">INDEX(Sheet1DATA!$1:$1048576,MATCH(SUMMARY!$A167,Sheet1DATA!$A:$A,0),MATCH(SUMMARY!U$1,Sheet1DATA!$1:$1,0))</f>
        <v>-</v>
      </c>
      <c r="V167" s="36" t="str">
        <f t="array" ref="V167">INDEX(Sheet1DATA!$1:$1048576,MATCH(SUMMARY!$A167,Sheet1DATA!$A:$A,0),MATCH(SUMMARY!V$1,Sheet1DATA!$1:$1,0))</f>
        <v>-</v>
      </c>
      <c r="W167" s="36" t="str">
        <f t="array" ref="W167">INDEX(Sheet1DATA!$1:$1048576,MATCH(SUMMARY!$A167,Sheet1DATA!$A:$A,0),MATCH(SUMMARY!W$1,Sheet1DATA!$1:$1,0))</f>
        <v>-</v>
      </c>
      <c r="X167" s="36" t="str">
        <f t="array" ref="X167">INDEX(Sheet1DATA!$1:$1048576,MATCH(SUMMARY!$A167,Sheet1DATA!$A:$A,0),MATCH(SUMMARY!X$1,Sheet1DATA!$1:$1,0))</f>
        <v>-</v>
      </c>
      <c r="Y167" s="36" t="str">
        <f t="array" ref="Y167">INDEX(Sheet1DATA!$1:$1048576,MATCH(SUMMARY!$A167,Sheet1DATA!$A:$A,0),MATCH(SUMMARY!Y$1,Sheet1DATA!$1:$1,0))</f>
        <v>-</v>
      </c>
      <c r="Z167" s="36" t="str">
        <f t="array" ref="Z167">INDEX(Sheet1DATA!$1:$1048576,MATCH(SUMMARY!$A167,Sheet1DATA!$A:$A,0),MATCH(SUMMARY!Z$1,Sheet1DATA!$1:$1,0))</f>
        <v>-</v>
      </c>
      <c r="AA167" s="36" t="str">
        <f t="array" ref="AA167">INDEX(Sheet1DATA!$1:$1048576,MATCH(SUMMARY!$A167,Sheet1DATA!$A:$A,0),MATCH(SUMMARY!AA$1,Sheet1DATA!$1:$1,0))</f>
        <v>-</v>
      </c>
      <c r="AB167" s="36" t="str">
        <f t="array" ref="AB167">INDEX(Sheet1DATA!$1:$1048576,MATCH(SUMMARY!$A167,Sheet1DATA!$A:$A,0),MATCH(SUMMARY!AB$1,Sheet1DATA!$1:$1,0))</f>
        <v>-</v>
      </c>
      <c r="AC167" s="36" t="str">
        <f t="array" ref="AC167">INDEX(Sheet1DATA!$1:$1048576,MATCH(SUMMARY!$A167,Sheet1DATA!$A:$A,0),MATCH(SUMMARY!AC$1,Sheet1DATA!$1:$1,0))</f>
        <v>-</v>
      </c>
      <c r="AD167" s="36" t="str">
        <f t="array" ref="AD167">INDEX(Sheet1DATA!$1:$1048576,MATCH(SUMMARY!$A167,Sheet1DATA!$A:$A,0),MATCH(SUMMARY!AD$1,Sheet1DATA!$1:$1,0))</f>
        <v>-</v>
      </c>
    </row>
    <row r="168" ht="14.25" hidden="1" customHeight="1">
      <c r="A168" s="114" t="s">
        <v>722</v>
      </c>
      <c r="B168" s="114" t="str">
        <f t="array" ref="B168">INDEX('2020 Candidates'!F:F,MATCH(SUMMARY!A168,'2020 Candidates'!G:G,0))</f>
        <v>Green Party</v>
      </c>
      <c r="C168" s="114" t="str">
        <f t="array" ref="C168">INDEX('2020 Candidates'!A:A,MATCH(SUMMARY!A168,'2020 Candidates'!G:G,0))</f>
        <v>Limerick County (3 seats)</v>
      </c>
      <c r="D168" s="115">
        <f>VLOOKUP(B168,PartyScore!A:D,4,0)</f>
        <v>0.05714285714</v>
      </c>
      <c r="E168" s="16" t="b">
        <f t="shared" si="1"/>
        <v>0</v>
      </c>
      <c r="F168" s="36">
        <f t="shared" si="2"/>
        <v>0</v>
      </c>
      <c r="G168" s="36">
        <f t="shared" si="3"/>
        <v>0</v>
      </c>
      <c r="H168" s="36">
        <f t="shared" si="4"/>
        <v>0</v>
      </c>
      <c r="I168" s="116" t="str">
        <f t="shared" si="5"/>
        <v>-</v>
      </c>
      <c r="J168" s="36" t="str">
        <f t="array" ref="J168">INDEX(Sheet1DATA!$1:$1048576,MATCH(SUMMARY!$A168,Sheet1DATA!$A:$A,0),MATCH(SUMMARY!J$1,Sheet1DATA!$1:$1,0))</f>
        <v>-</v>
      </c>
      <c r="K168" s="36" t="str">
        <f t="array" ref="K168">INDEX(Sheet1DATA!$1:$1048576,MATCH(SUMMARY!$A168,Sheet1DATA!$A:$A,0),MATCH(SUMMARY!K$1,Sheet1DATA!$1:$1,0))</f>
        <v>-</v>
      </c>
      <c r="L168" s="36" t="str">
        <f t="array" ref="L168">INDEX(Sheet1DATA!$1:$1048576,MATCH(SUMMARY!$A168,Sheet1DATA!$A:$A,0),MATCH(SUMMARY!L$1,Sheet1DATA!$1:$1,0))</f>
        <v>-</v>
      </c>
      <c r="M168" s="36" t="str">
        <f t="array" ref="M168">INDEX(Sheet1DATA!$1:$1048576,MATCH(SUMMARY!$A168,Sheet1DATA!$A:$A,0),MATCH(SUMMARY!M$1,Sheet1DATA!$1:$1,0))</f>
        <v>-</v>
      </c>
      <c r="N168" s="36" t="str">
        <f t="array" ref="N168">INDEX(Sheet1DATA!$1:$1048576,MATCH(SUMMARY!$A168,Sheet1DATA!$A:$A,0),MATCH(SUMMARY!N$1,Sheet1DATA!$1:$1,0))</f>
        <v>-</v>
      </c>
      <c r="O168" s="36" t="str">
        <f t="array" ref="O168">INDEX(Sheet1DATA!$1:$1048576,MATCH(SUMMARY!$A168,Sheet1DATA!$A:$A,0),MATCH(SUMMARY!O$1,Sheet1DATA!$1:$1,0))</f>
        <v>-</v>
      </c>
      <c r="P168" s="36" t="str">
        <f t="array" ref="P168">INDEX(Sheet1DATA!$1:$1048576,MATCH(SUMMARY!$A168,Sheet1DATA!$A:$A,0),MATCH(SUMMARY!P$1,Sheet1DATA!$1:$1,0))</f>
        <v>-</v>
      </c>
      <c r="Q168" s="36" t="str">
        <f t="array" ref="Q168">INDEX(Sheet1DATA!$1:$1048576,MATCH(SUMMARY!$A168,Sheet1DATA!$A:$A,0),MATCH(SUMMARY!Q$1,Sheet1DATA!$1:$1,0))</f>
        <v>-</v>
      </c>
      <c r="R168" s="36" t="str">
        <f t="array" ref="R168">INDEX(Sheet1DATA!$1:$1048576,MATCH(SUMMARY!$A168,Sheet1DATA!$A:$A,0),MATCH(SUMMARY!R$1,Sheet1DATA!$1:$1,0))</f>
        <v>-</v>
      </c>
      <c r="S168" s="36" t="str">
        <f t="array" ref="S168">INDEX(Sheet1DATA!$1:$1048576,MATCH(SUMMARY!$A168,Sheet1DATA!$A:$A,0),MATCH(SUMMARY!S$1,Sheet1DATA!$1:$1,0))</f>
        <v>-</v>
      </c>
      <c r="T168" s="36" t="str">
        <f t="array" ref="T168">INDEX(Sheet1DATA!$1:$1048576,MATCH(SUMMARY!$A168,Sheet1DATA!$A:$A,0),MATCH(SUMMARY!T$1,Sheet1DATA!$1:$1,0))</f>
        <v>-</v>
      </c>
      <c r="U168" s="36" t="str">
        <f t="array" ref="U168">INDEX(Sheet1DATA!$1:$1048576,MATCH(SUMMARY!$A168,Sheet1DATA!$A:$A,0),MATCH(SUMMARY!U$1,Sheet1DATA!$1:$1,0))</f>
        <v>-</v>
      </c>
      <c r="V168" s="36" t="str">
        <f t="array" ref="V168">INDEX(Sheet1DATA!$1:$1048576,MATCH(SUMMARY!$A168,Sheet1DATA!$A:$A,0),MATCH(SUMMARY!V$1,Sheet1DATA!$1:$1,0))</f>
        <v>-</v>
      </c>
      <c r="W168" s="36" t="str">
        <f t="array" ref="W168">INDEX(Sheet1DATA!$1:$1048576,MATCH(SUMMARY!$A168,Sheet1DATA!$A:$A,0),MATCH(SUMMARY!W$1,Sheet1DATA!$1:$1,0))</f>
        <v>-</v>
      </c>
      <c r="X168" s="36" t="str">
        <f t="array" ref="X168">INDEX(Sheet1DATA!$1:$1048576,MATCH(SUMMARY!$A168,Sheet1DATA!$A:$A,0),MATCH(SUMMARY!X$1,Sheet1DATA!$1:$1,0))</f>
        <v>-</v>
      </c>
      <c r="Y168" s="36" t="str">
        <f t="array" ref="Y168">INDEX(Sheet1DATA!$1:$1048576,MATCH(SUMMARY!$A168,Sheet1DATA!$A:$A,0),MATCH(SUMMARY!Y$1,Sheet1DATA!$1:$1,0))</f>
        <v>-</v>
      </c>
      <c r="Z168" s="36" t="str">
        <f t="array" ref="Z168">INDEX(Sheet1DATA!$1:$1048576,MATCH(SUMMARY!$A168,Sheet1DATA!$A:$A,0),MATCH(SUMMARY!Z$1,Sheet1DATA!$1:$1,0))</f>
        <v>-</v>
      </c>
      <c r="AA168" s="36" t="str">
        <f t="array" ref="AA168">INDEX(Sheet1DATA!$1:$1048576,MATCH(SUMMARY!$A168,Sheet1DATA!$A:$A,0),MATCH(SUMMARY!AA$1,Sheet1DATA!$1:$1,0))</f>
        <v>-</v>
      </c>
      <c r="AB168" s="36" t="str">
        <f t="array" ref="AB168">INDEX(Sheet1DATA!$1:$1048576,MATCH(SUMMARY!$A168,Sheet1DATA!$A:$A,0),MATCH(SUMMARY!AB$1,Sheet1DATA!$1:$1,0))</f>
        <v>-</v>
      </c>
      <c r="AC168" s="36" t="str">
        <f t="array" ref="AC168">INDEX(Sheet1DATA!$1:$1048576,MATCH(SUMMARY!$A168,Sheet1DATA!$A:$A,0),MATCH(SUMMARY!AC$1,Sheet1DATA!$1:$1,0))</f>
        <v>-</v>
      </c>
      <c r="AD168" s="36" t="str">
        <f t="array" ref="AD168">INDEX(Sheet1DATA!$1:$1048576,MATCH(SUMMARY!$A168,Sheet1DATA!$A:$A,0),MATCH(SUMMARY!AD$1,Sheet1DATA!$1:$1,0))</f>
        <v>-</v>
      </c>
    </row>
    <row r="169" ht="14.25" hidden="1" customHeight="1">
      <c r="A169" s="114" t="s">
        <v>729</v>
      </c>
      <c r="B169" s="114" t="str">
        <f t="array" ref="B169">INDEX('2020 Candidates'!F:F,MATCH(SUMMARY!A169,'2020 Candidates'!G:G,0))</f>
        <v>People Before Profit</v>
      </c>
      <c r="C169" s="114" t="str">
        <f t="array" ref="C169">INDEX('2020 Candidates'!A:A,MATCH(SUMMARY!A169,'2020 Candidates'!G:G,0))</f>
        <v>Dublin North-West (3 seats)</v>
      </c>
      <c r="D169" s="115">
        <f>VLOOKUP(B169,PartyScore!A:D,4,0)</f>
        <v>0.1875</v>
      </c>
      <c r="E169" s="16" t="b">
        <f t="shared" si="1"/>
        <v>0</v>
      </c>
      <c r="F169" s="36">
        <f t="shared" si="2"/>
        <v>0</v>
      </c>
      <c r="G169" s="36">
        <f t="shared" si="3"/>
        <v>0</v>
      </c>
      <c r="H169" s="36">
        <f t="shared" si="4"/>
        <v>0</v>
      </c>
      <c r="I169" s="116" t="str">
        <f t="shared" si="5"/>
        <v>-</v>
      </c>
      <c r="J169" s="36" t="str">
        <f t="array" ref="J169">INDEX(Sheet1DATA!$1:$1048576,MATCH(SUMMARY!$A169,Sheet1DATA!$A:$A,0),MATCH(SUMMARY!J$1,Sheet1DATA!$1:$1,0))</f>
        <v>-</v>
      </c>
      <c r="K169" s="36" t="str">
        <f t="array" ref="K169">INDEX(Sheet1DATA!$1:$1048576,MATCH(SUMMARY!$A169,Sheet1DATA!$A:$A,0),MATCH(SUMMARY!K$1,Sheet1DATA!$1:$1,0))</f>
        <v>-</v>
      </c>
      <c r="L169" s="36" t="str">
        <f t="array" ref="L169">INDEX(Sheet1DATA!$1:$1048576,MATCH(SUMMARY!$A169,Sheet1DATA!$A:$A,0),MATCH(SUMMARY!L$1,Sheet1DATA!$1:$1,0))</f>
        <v>-</v>
      </c>
      <c r="M169" s="36" t="str">
        <f t="array" ref="M169">INDEX(Sheet1DATA!$1:$1048576,MATCH(SUMMARY!$A169,Sheet1DATA!$A:$A,0),MATCH(SUMMARY!M$1,Sheet1DATA!$1:$1,0))</f>
        <v>-</v>
      </c>
      <c r="N169" s="36" t="str">
        <f t="array" ref="N169">INDEX(Sheet1DATA!$1:$1048576,MATCH(SUMMARY!$A169,Sheet1DATA!$A:$A,0),MATCH(SUMMARY!N$1,Sheet1DATA!$1:$1,0))</f>
        <v>-</v>
      </c>
      <c r="O169" s="36" t="str">
        <f t="array" ref="O169">INDEX(Sheet1DATA!$1:$1048576,MATCH(SUMMARY!$A169,Sheet1DATA!$A:$A,0),MATCH(SUMMARY!O$1,Sheet1DATA!$1:$1,0))</f>
        <v>-</v>
      </c>
      <c r="P169" s="36" t="str">
        <f t="array" ref="P169">INDEX(Sheet1DATA!$1:$1048576,MATCH(SUMMARY!$A169,Sheet1DATA!$A:$A,0),MATCH(SUMMARY!P$1,Sheet1DATA!$1:$1,0))</f>
        <v>-</v>
      </c>
      <c r="Q169" s="36" t="str">
        <f t="array" ref="Q169">INDEX(Sheet1DATA!$1:$1048576,MATCH(SUMMARY!$A169,Sheet1DATA!$A:$A,0),MATCH(SUMMARY!Q$1,Sheet1DATA!$1:$1,0))</f>
        <v>-</v>
      </c>
      <c r="R169" s="36" t="str">
        <f t="array" ref="R169">INDEX(Sheet1DATA!$1:$1048576,MATCH(SUMMARY!$A169,Sheet1DATA!$A:$A,0),MATCH(SUMMARY!R$1,Sheet1DATA!$1:$1,0))</f>
        <v>-</v>
      </c>
      <c r="S169" s="36" t="str">
        <f t="array" ref="S169">INDEX(Sheet1DATA!$1:$1048576,MATCH(SUMMARY!$A169,Sheet1DATA!$A:$A,0),MATCH(SUMMARY!S$1,Sheet1DATA!$1:$1,0))</f>
        <v>-</v>
      </c>
      <c r="T169" s="36" t="str">
        <f t="array" ref="T169">INDEX(Sheet1DATA!$1:$1048576,MATCH(SUMMARY!$A169,Sheet1DATA!$A:$A,0),MATCH(SUMMARY!T$1,Sheet1DATA!$1:$1,0))</f>
        <v>-</v>
      </c>
      <c r="U169" s="36" t="str">
        <f t="array" ref="U169">INDEX(Sheet1DATA!$1:$1048576,MATCH(SUMMARY!$A169,Sheet1DATA!$A:$A,0),MATCH(SUMMARY!U$1,Sheet1DATA!$1:$1,0))</f>
        <v>-</v>
      </c>
      <c r="V169" s="36" t="str">
        <f t="array" ref="V169">INDEX(Sheet1DATA!$1:$1048576,MATCH(SUMMARY!$A169,Sheet1DATA!$A:$A,0),MATCH(SUMMARY!V$1,Sheet1DATA!$1:$1,0))</f>
        <v>-</v>
      </c>
      <c r="W169" s="36" t="str">
        <f t="array" ref="W169">INDEX(Sheet1DATA!$1:$1048576,MATCH(SUMMARY!$A169,Sheet1DATA!$A:$A,0),MATCH(SUMMARY!W$1,Sheet1DATA!$1:$1,0))</f>
        <v>-</v>
      </c>
      <c r="X169" s="36" t="str">
        <f t="array" ref="X169">INDEX(Sheet1DATA!$1:$1048576,MATCH(SUMMARY!$A169,Sheet1DATA!$A:$A,0),MATCH(SUMMARY!X$1,Sheet1DATA!$1:$1,0))</f>
        <v>-</v>
      </c>
      <c r="Y169" s="36" t="str">
        <f t="array" ref="Y169">INDEX(Sheet1DATA!$1:$1048576,MATCH(SUMMARY!$A169,Sheet1DATA!$A:$A,0),MATCH(SUMMARY!Y$1,Sheet1DATA!$1:$1,0))</f>
        <v>-</v>
      </c>
      <c r="Z169" s="36" t="str">
        <f t="array" ref="Z169">INDEX(Sheet1DATA!$1:$1048576,MATCH(SUMMARY!$A169,Sheet1DATA!$A:$A,0),MATCH(SUMMARY!Z$1,Sheet1DATA!$1:$1,0))</f>
        <v>-</v>
      </c>
      <c r="AA169" s="36" t="str">
        <f t="array" ref="AA169">INDEX(Sheet1DATA!$1:$1048576,MATCH(SUMMARY!$A169,Sheet1DATA!$A:$A,0),MATCH(SUMMARY!AA$1,Sheet1DATA!$1:$1,0))</f>
        <v>-</v>
      </c>
      <c r="AB169" s="36" t="str">
        <f t="array" ref="AB169">INDEX(Sheet1DATA!$1:$1048576,MATCH(SUMMARY!$A169,Sheet1DATA!$A:$A,0),MATCH(SUMMARY!AB$1,Sheet1DATA!$1:$1,0))</f>
        <v>-</v>
      </c>
      <c r="AC169" s="36" t="str">
        <f t="array" ref="AC169">INDEX(Sheet1DATA!$1:$1048576,MATCH(SUMMARY!$A169,Sheet1DATA!$A:$A,0),MATCH(SUMMARY!AC$1,Sheet1DATA!$1:$1,0))</f>
        <v>-</v>
      </c>
      <c r="AD169" s="36" t="str">
        <f t="array" ref="AD169">INDEX(Sheet1DATA!$1:$1048576,MATCH(SUMMARY!$A169,Sheet1DATA!$A:$A,0),MATCH(SUMMARY!AD$1,Sheet1DATA!$1:$1,0))</f>
        <v>-</v>
      </c>
    </row>
    <row r="170" ht="14.25" customHeight="1">
      <c r="A170" s="114" t="s">
        <v>1263</v>
      </c>
      <c r="B170" s="114" t="str">
        <f t="array" ref="B170">INDEX('2020 Candidates'!F:F,MATCH(SUMMARY!A170,'2020 Candidates'!G:G,0))</f>
        <v>Fine Gael</v>
      </c>
      <c r="C170" s="114" t="str">
        <f t="array" ref="C170">INDEX('2020 Candidates'!A:A,MATCH(SUMMARY!A170,'2020 Candidates'!G:G,0))</f>
        <v>Wexford</v>
      </c>
      <c r="D170" s="115">
        <f>VLOOKUP(B170,PartyScore!A:D,4,0)</f>
        <v>0.01425972402</v>
      </c>
      <c r="E170" s="16" t="b">
        <f t="shared" si="1"/>
        <v>1</v>
      </c>
      <c r="F170" s="36">
        <f t="shared" si="2"/>
        <v>1</v>
      </c>
      <c r="G170" s="36">
        <f t="shared" si="3"/>
        <v>10</v>
      </c>
      <c r="H170" s="36">
        <f t="shared" si="4"/>
        <v>10</v>
      </c>
      <c r="I170" s="116">
        <f t="shared" si="5"/>
        <v>0.09090909091</v>
      </c>
      <c r="J170" s="36" t="str">
        <f t="array" ref="J170">INDEX(Sheet1DATA!$1:$1048576,MATCH(SUMMARY!$A170,Sheet1DATA!$A:$A,0),MATCH(SUMMARY!J$1,Sheet1DATA!$1:$1,0))</f>
        <v>×</v>
      </c>
      <c r="K170" s="36" t="str">
        <f t="array" ref="K170">INDEX(Sheet1DATA!$1:$1048576,MATCH(SUMMARY!$A170,Sheet1DATA!$A:$A,0),MATCH(SUMMARY!K$1,Sheet1DATA!$1:$1,0))</f>
        <v>Ø</v>
      </c>
      <c r="L170" s="36" t="str">
        <f t="array" ref="L170">INDEX(Sheet1DATA!$1:$1048576,MATCH(SUMMARY!$A170,Sheet1DATA!$A:$A,0),MATCH(SUMMARY!L$1,Sheet1DATA!$1:$1,0))</f>
        <v>×</v>
      </c>
      <c r="M170" s="36" t="str">
        <f t="array" ref="M170">INDEX(Sheet1DATA!$1:$1048576,MATCH(SUMMARY!$A170,Sheet1DATA!$A:$A,0),MATCH(SUMMARY!M$1,Sheet1DATA!$1:$1,0))</f>
        <v>×</v>
      </c>
      <c r="N170" s="36" t="str">
        <f t="array" ref="N170">INDEX(Sheet1DATA!$1:$1048576,MATCH(SUMMARY!$A170,Sheet1DATA!$A:$A,0),MATCH(SUMMARY!N$1,Sheet1DATA!$1:$1,0))</f>
        <v>×</v>
      </c>
      <c r="O170" s="36" t="str">
        <f t="array" ref="O170">INDEX(Sheet1DATA!$1:$1048576,MATCH(SUMMARY!$A170,Sheet1DATA!$A:$A,0),MATCH(SUMMARY!O$1,Sheet1DATA!$1:$1,0))</f>
        <v>×</v>
      </c>
      <c r="P170" s="36" t="str">
        <f t="array" ref="P170">INDEX(Sheet1DATA!$1:$1048576,MATCH(SUMMARY!$A170,Sheet1DATA!$A:$A,0),MATCH(SUMMARY!P$1,Sheet1DATA!$1:$1,0))</f>
        <v>×</v>
      </c>
      <c r="Q170" s="36" t="str">
        <f t="array" ref="Q170">INDEX(Sheet1DATA!$1:$1048576,MATCH(SUMMARY!$A170,Sheet1DATA!$A:$A,0),MATCH(SUMMARY!Q$1,Sheet1DATA!$1:$1,0))</f>
        <v>Ø</v>
      </c>
      <c r="R170" s="36" t="str">
        <f t="array" ref="R170">INDEX(Sheet1DATA!$1:$1048576,MATCH(SUMMARY!$A170,Sheet1DATA!$A:$A,0),MATCH(SUMMARY!R$1,Sheet1DATA!$1:$1,0))</f>
        <v>Ø</v>
      </c>
      <c r="S170" s="36" t="str">
        <f t="array" ref="S170">INDEX(Sheet1DATA!$1:$1048576,MATCH(SUMMARY!$A170,Sheet1DATA!$A:$A,0),MATCH(SUMMARY!S$1,Sheet1DATA!$1:$1,0))</f>
        <v>Ø</v>
      </c>
      <c r="T170" s="36" t="str">
        <f t="array" ref="T170">INDEX(Sheet1DATA!$1:$1048576,MATCH(SUMMARY!$A170,Sheet1DATA!$A:$A,0),MATCH(SUMMARY!T$1,Sheet1DATA!$1:$1,0))</f>
        <v>Ø</v>
      </c>
      <c r="U170" s="36" t="str">
        <f t="array" ref="U170">INDEX(Sheet1DATA!$1:$1048576,MATCH(SUMMARY!$A170,Sheet1DATA!$A:$A,0),MATCH(SUMMARY!U$1,Sheet1DATA!$1:$1,0))</f>
        <v>Ø</v>
      </c>
      <c r="V170" s="36" t="str">
        <f t="array" ref="V170">INDEX(Sheet1DATA!$1:$1048576,MATCH(SUMMARY!$A170,Sheet1DATA!$A:$A,0),MATCH(SUMMARY!V$1,Sheet1DATA!$1:$1,0))</f>
        <v>Ø</v>
      </c>
      <c r="W170" s="36" t="str">
        <f t="array" ref="W170">INDEX(Sheet1DATA!$1:$1048576,MATCH(SUMMARY!$A170,Sheet1DATA!$A:$A,0),MATCH(SUMMARY!W$1,Sheet1DATA!$1:$1,0))</f>
        <v>Ø</v>
      </c>
      <c r="X170" s="36" t="str">
        <f t="array" ref="X170">INDEX(Sheet1DATA!$1:$1048576,MATCH(SUMMARY!$A170,Sheet1DATA!$A:$A,0),MATCH(SUMMARY!X$1,Sheet1DATA!$1:$1,0))</f>
        <v>×</v>
      </c>
      <c r="Y170" s="36" t="str">
        <f t="array" ref="Y170">INDEX(Sheet1DATA!$1:$1048576,MATCH(SUMMARY!$A170,Sheet1DATA!$A:$A,0),MATCH(SUMMARY!Y$1,Sheet1DATA!$1:$1,0))</f>
        <v>×</v>
      </c>
      <c r="Z170" s="36" t="str">
        <f t="array" ref="Z170">INDEX(Sheet1DATA!$1:$1048576,MATCH(SUMMARY!$A170,Sheet1DATA!$A:$A,0),MATCH(SUMMARY!Z$1,Sheet1DATA!$1:$1,0))</f>
        <v>×</v>
      </c>
      <c r="AA170" s="36" t="str">
        <f t="array" ref="AA170">INDEX(Sheet1DATA!$1:$1048576,MATCH(SUMMARY!$A170,Sheet1DATA!$A:$A,0),MATCH(SUMMARY!AA$1,Sheet1DATA!$1:$1,0))</f>
        <v>Ø</v>
      </c>
      <c r="AB170" s="36" t="str">
        <f t="array" ref="AB170">INDEX(Sheet1DATA!$1:$1048576,MATCH(SUMMARY!$A170,Sheet1DATA!$A:$A,0),MATCH(SUMMARY!AB$1,Sheet1DATA!$1:$1,0))</f>
        <v>Ø</v>
      </c>
      <c r="AC170" s="36" t="str">
        <f t="array" ref="AC170">INDEX(Sheet1DATA!$1:$1048576,MATCH(SUMMARY!$A170,Sheet1DATA!$A:$A,0),MATCH(SUMMARY!AC$1,Sheet1DATA!$1:$1,0))</f>
        <v>×</v>
      </c>
      <c r="AD170" s="36" t="str">
        <f t="array" ref="AD170">INDEX(Sheet1DATA!$1:$1048576,MATCH(SUMMARY!$A170,Sheet1DATA!$A:$A,0),MATCH(SUMMARY!AD$1,Sheet1DATA!$1:$1,0))</f>
        <v>√</v>
      </c>
    </row>
    <row r="171" ht="14.25" hidden="1" customHeight="1">
      <c r="A171" s="114" t="s">
        <v>733</v>
      </c>
      <c r="B171" s="114" t="str">
        <f t="array" ref="B171">INDEX('2020 Candidates'!F:F,MATCH(SUMMARY!A171,'2020 Candidates'!G:G,0))</f>
        <v>Solidarity - People Before Profit</v>
      </c>
      <c r="C171" s="114" t="str">
        <f t="array" ref="C171">INDEX('2020 Candidates'!A:A,MATCH(SUMMARY!A171,'2020 Candidates'!G:G,0))</f>
        <v>Galway West (5 seats)</v>
      </c>
      <c r="D171" s="115" t="str">
        <f>VLOOKUP(B171,PartyScore!A:D,4,0)</f>
        <v>#N/A</v>
      </c>
      <c r="E171" s="16" t="b">
        <f t="shared" si="1"/>
        <v>0</v>
      </c>
      <c r="F171" s="36">
        <f t="shared" si="2"/>
        <v>0</v>
      </c>
      <c r="G171" s="36">
        <f t="shared" si="3"/>
        <v>0</v>
      </c>
      <c r="H171" s="36">
        <f t="shared" si="4"/>
        <v>0</v>
      </c>
      <c r="I171" s="116" t="str">
        <f t="shared" si="5"/>
        <v>-</v>
      </c>
      <c r="J171" s="36" t="str">
        <f t="array" ref="J171">INDEX(Sheet1DATA!$1:$1048576,MATCH(SUMMARY!$A171,Sheet1DATA!$A:$A,0),MATCH(SUMMARY!J$1,Sheet1DATA!$1:$1,0))</f>
        <v>-</v>
      </c>
      <c r="K171" s="36" t="str">
        <f t="array" ref="K171">INDEX(Sheet1DATA!$1:$1048576,MATCH(SUMMARY!$A171,Sheet1DATA!$A:$A,0),MATCH(SUMMARY!K$1,Sheet1DATA!$1:$1,0))</f>
        <v>-</v>
      </c>
      <c r="L171" s="36" t="str">
        <f t="array" ref="L171">INDEX(Sheet1DATA!$1:$1048576,MATCH(SUMMARY!$A171,Sheet1DATA!$A:$A,0),MATCH(SUMMARY!L$1,Sheet1DATA!$1:$1,0))</f>
        <v>-</v>
      </c>
      <c r="M171" s="36" t="str">
        <f t="array" ref="M171">INDEX(Sheet1DATA!$1:$1048576,MATCH(SUMMARY!$A171,Sheet1DATA!$A:$A,0),MATCH(SUMMARY!M$1,Sheet1DATA!$1:$1,0))</f>
        <v>-</v>
      </c>
      <c r="N171" s="36" t="str">
        <f t="array" ref="N171">INDEX(Sheet1DATA!$1:$1048576,MATCH(SUMMARY!$A171,Sheet1DATA!$A:$A,0),MATCH(SUMMARY!N$1,Sheet1DATA!$1:$1,0))</f>
        <v>-</v>
      </c>
      <c r="O171" s="36" t="str">
        <f t="array" ref="O171">INDEX(Sheet1DATA!$1:$1048576,MATCH(SUMMARY!$A171,Sheet1DATA!$A:$A,0),MATCH(SUMMARY!O$1,Sheet1DATA!$1:$1,0))</f>
        <v>-</v>
      </c>
      <c r="P171" s="36" t="str">
        <f t="array" ref="P171">INDEX(Sheet1DATA!$1:$1048576,MATCH(SUMMARY!$A171,Sheet1DATA!$A:$A,0),MATCH(SUMMARY!P$1,Sheet1DATA!$1:$1,0))</f>
        <v>-</v>
      </c>
      <c r="Q171" s="36" t="str">
        <f t="array" ref="Q171">INDEX(Sheet1DATA!$1:$1048576,MATCH(SUMMARY!$A171,Sheet1DATA!$A:$A,0),MATCH(SUMMARY!Q$1,Sheet1DATA!$1:$1,0))</f>
        <v>-</v>
      </c>
      <c r="R171" s="36" t="str">
        <f t="array" ref="R171">INDEX(Sheet1DATA!$1:$1048576,MATCH(SUMMARY!$A171,Sheet1DATA!$A:$A,0),MATCH(SUMMARY!R$1,Sheet1DATA!$1:$1,0))</f>
        <v>-</v>
      </c>
      <c r="S171" s="36" t="str">
        <f t="array" ref="S171">INDEX(Sheet1DATA!$1:$1048576,MATCH(SUMMARY!$A171,Sheet1DATA!$A:$A,0),MATCH(SUMMARY!S$1,Sheet1DATA!$1:$1,0))</f>
        <v>-</v>
      </c>
      <c r="T171" s="36" t="str">
        <f t="array" ref="T171">INDEX(Sheet1DATA!$1:$1048576,MATCH(SUMMARY!$A171,Sheet1DATA!$A:$A,0),MATCH(SUMMARY!T$1,Sheet1DATA!$1:$1,0))</f>
        <v>-</v>
      </c>
      <c r="U171" s="36" t="str">
        <f t="array" ref="U171">INDEX(Sheet1DATA!$1:$1048576,MATCH(SUMMARY!$A171,Sheet1DATA!$A:$A,0),MATCH(SUMMARY!U$1,Sheet1DATA!$1:$1,0))</f>
        <v>-</v>
      </c>
      <c r="V171" s="36" t="str">
        <f t="array" ref="V171">INDEX(Sheet1DATA!$1:$1048576,MATCH(SUMMARY!$A171,Sheet1DATA!$A:$A,0),MATCH(SUMMARY!V$1,Sheet1DATA!$1:$1,0))</f>
        <v>-</v>
      </c>
      <c r="W171" s="36" t="str">
        <f t="array" ref="W171">INDEX(Sheet1DATA!$1:$1048576,MATCH(SUMMARY!$A171,Sheet1DATA!$A:$A,0),MATCH(SUMMARY!W$1,Sheet1DATA!$1:$1,0))</f>
        <v>-</v>
      </c>
      <c r="X171" s="36" t="str">
        <f t="array" ref="X171">INDEX(Sheet1DATA!$1:$1048576,MATCH(SUMMARY!$A171,Sheet1DATA!$A:$A,0),MATCH(SUMMARY!X$1,Sheet1DATA!$1:$1,0))</f>
        <v>-</v>
      </c>
      <c r="Y171" s="36" t="str">
        <f t="array" ref="Y171">INDEX(Sheet1DATA!$1:$1048576,MATCH(SUMMARY!$A171,Sheet1DATA!$A:$A,0),MATCH(SUMMARY!Y$1,Sheet1DATA!$1:$1,0))</f>
        <v>-</v>
      </c>
      <c r="Z171" s="36" t="str">
        <f t="array" ref="Z171">INDEX(Sheet1DATA!$1:$1048576,MATCH(SUMMARY!$A171,Sheet1DATA!$A:$A,0),MATCH(SUMMARY!Z$1,Sheet1DATA!$1:$1,0))</f>
        <v>-</v>
      </c>
      <c r="AA171" s="36" t="str">
        <f t="array" ref="AA171">INDEX(Sheet1DATA!$1:$1048576,MATCH(SUMMARY!$A171,Sheet1DATA!$A:$A,0),MATCH(SUMMARY!AA$1,Sheet1DATA!$1:$1,0))</f>
        <v>-</v>
      </c>
      <c r="AB171" s="36" t="str">
        <f t="array" ref="AB171">INDEX(Sheet1DATA!$1:$1048576,MATCH(SUMMARY!$A171,Sheet1DATA!$A:$A,0),MATCH(SUMMARY!AB$1,Sheet1DATA!$1:$1,0))</f>
        <v>-</v>
      </c>
      <c r="AC171" s="36" t="str">
        <f t="array" ref="AC171">INDEX(Sheet1DATA!$1:$1048576,MATCH(SUMMARY!$A171,Sheet1DATA!$A:$A,0),MATCH(SUMMARY!AC$1,Sheet1DATA!$1:$1,0))</f>
        <v>-</v>
      </c>
      <c r="AD171" s="36" t="str">
        <f t="array" ref="AD171">INDEX(Sheet1DATA!$1:$1048576,MATCH(SUMMARY!$A171,Sheet1DATA!$A:$A,0),MATCH(SUMMARY!AD$1,Sheet1DATA!$1:$1,0))</f>
        <v>-</v>
      </c>
    </row>
    <row r="172" ht="14.25" hidden="1" customHeight="1">
      <c r="A172" s="114" t="s">
        <v>736</v>
      </c>
      <c r="B172" s="114" t="str">
        <f t="array" ref="B172">INDEX('2020 Candidates'!F:F,MATCH(SUMMARY!A172,'2020 Candidates'!G:G,0))</f>
        <v>Fine Gael</v>
      </c>
      <c r="C172" s="114" t="str">
        <f t="array" ref="C172">INDEX('2020 Candidates'!A:A,MATCH(SUMMARY!A172,'2020 Candidates'!G:G,0))</f>
        <v>Kerry (5 seats)</v>
      </c>
      <c r="D172" s="115">
        <f>VLOOKUP(B172,PartyScore!A:D,4,0)</f>
        <v>0.01425972402</v>
      </c>
      <c r="E172" s="16" t="b">
        <f t="shared" si="1"/>
        <v>0</v>
      </c>
      <c r="F172" s="36">
        <f t="shared" si="2"/>
        <v>0</v>
      </c>
      <c r="G172" s="36">
        <f t="shared" si="3"/>
        <v>0</v>
      </c>
      <c r="H172" s="36">
        <f t="shared" si="4"/>
        <v>0</v>
      </c>
      <c r="I172" s="116" t="str">
        <f t="shared" si="5"/>
        <v>-</v>
      </c>
      <c r="J172" s="36" t="str">
        <f t="array" ref="J172">INDEX(Sheet1DATA!$1:$1048576,MATCH(SUMMARY!$A172,Sheet1DATA!$A:$A,0),MATCH(SUMMARY!J$1,Sheet1DATA!$1:$1,0))</f>
        <v>-</v>
      </c>
      <c r="K172" s="36" t="str">
        <f t="array" ref="K172">INDEX(Sheet1DATA!$1:$1048576,MATCH(SUMMARY!$A172,Sheet1DATA!$A:$A,0),MATCH(SUMMARY!K$1,Sheet1DATA!$1:$1,0))</f>
        <v>-</v>
      </c>
      <c r="L172" s="36" t="str">
        <f t="array" ref="L172">INDEX(Sheet1DATA!$1:$1048576,MATCH(SUMMARY!$A172,Sheet1DATA!$A:$A,0),MATCH(SUMMARY!L$1,Sheet1DATA!$1:$1,0))</f>
        <v>-</v>
      </c>
      <c r="M172" s="36" t="str">
        <f t="array" ref="M172">INDEX(Sheet1DATA!$1:$1048576,MATCH(SUMMARY!$A172,Sheet1DATA!$A:$A,0),MATCH(SUMMARY!M$1,Sheet1DATA!$1:$1,0))</f>
        <v>-</v>
      </c>
      <c r="N172" s="36" t="str">
        <f t="array" ref="N172">INDEX(Sheet1DATA!$1:$1048576,MATCH(SUMMARY!$A172,Sheet1DATA!$A:$A,0),MATCH(SUMMARY!N$1,Sheet1DATA!$1:$1,0))</f>
        <v>-</v>
      </c>
      <c r="O172" s="36" t="str">
        <f t="array" ref="O172">INDEX(Sheet1DATA!$1:$1048576,MATCH(SUMMARY!$A172,Sheet1DATA!$A:$A,0),MATCH(SUMMARY!O$1,Sheet1DATA!$1:$1,0))</f>
        <v>-</v>
      </c>
      <c r="P172" s="36" t="str">
        <f t="array" ref="P172">INDEX(Sheet1DATA!$1:$1048576,MATCH(SUMMARY!$A172,Sheet1DATA!$A:$A,0),MATCH(SUMMARY!P$1,Sheet1DATA!$1:$1,0))</f>
        <v>-</v>
      </c>
      <c r="Q172" s="36" t="str">
        <f t="array" ref="Q172">INDEX(Sheet1DATA!$1:$1048576,MATCH(SUMMARY!$A172,Sheet1DATA!$A:$A,0),MATCH(SUMMARY!Q$1,Sheet1DATA!$1:$1,0))</f>
        <v>-</v>
      </c>
      <c r="R172" s="36" t="str">
        <f t="array" ref="R172">INDEX(Sheet1DATA!$1:$1048576,MATCH(SUMMARY!$A172,Sheet1DATA!$A:$A,0),MATCH(SUMMARY!R$1,Sheet1DATA!$1:$1,0))</f>
        <v>-</v>
      </c>
      <c r="S172" s="36" t="str">
        <f t="array" ref="S172">INDEX(Sheet1DATA!$1:$1048576,MATCH(SUMMARY!$A172,Sheet1DATA!$A:$A,0),MATCH(SUMMARY!S$1,Sheet1DATA!$1:$1,0))</f>
        <v>-</v>
      </c>
      <c r="T172" s="36" t="str">
        <f t="array" ref="T172">INDEX(Sheet1DATA!$1:$1048576,MATCH(SUMMARY!$A172,Sheet1DATA!$A:$A,0),MATCH(SUMMARY!T$1,Sheet1DATA!$1:$1,0))</f>
        <v>-</v>
      </c>
      <c r="U172" s="36" t="str">
        <f t="array" ref="U172">INDEX(Sheet1DATA!$1:$1048576,MATCH(SUMMARY!$A172,Sheet1DATA!$A:$A,0),MATCH(SUMMARY!U$1,Sheet1DATA!$1:$1,0))</f>
        <v>-</v>
      </c>
      <c r="V172" s="36" t="str">
        <f t="array" ref="V172">INDEX(Sheet1DATA!$1:$1048576,MATCH(SUMMARY!$A172,Sheet1DATA!$A:$A,0),MATCH(SUMMARY!V$1,Sheet1DATA!$1:$1,0))</f>
        <v>-</v>
      </c>
      <c r="W172" s="36" t="str">
        <f t="array" ref="W172">INDEX(Sheet1DATA!$1:$1048576,MATCH(SUMMARY!$A172,Sheet1DATA!$A:$A,0),MATCH(SUMMARY!W$1,Sheet1DATA!$1:$1,0))</f>
        <v>-</v>
      </c>
      <c r="X172" s="36" t="str">
        <f t="array" ref="X172">INDEX(Sheet1DATA!$1:$1048576,MATCH(SUMMARY!$A172,Sheet1DATA!$A:$A,0),MATCH(SUMMARY!X$1,Sheet1DATA!$1:$1,0))</f>
        <v>-</v>
      </c>
      <c r="Y172" s="36" t="str">
        <f t="array" ref="Y172">INDEX(Sheet1DATA!$1:$1048576,MATCH(SUMMARY!$A172,Sheet1DATA!$A:$A,0),MATCH(SUMMARY!Y$1,Sheet1DATA!$1:$1,0))</f>
        <v>-</v>
      </c>
      <c r="Z172" s="36" t="str">
        <f t="array" ref="Z172">INDEX(Sheet1DATA!$1:$1048576,MATCH(SUMMARY!$A172,Sheet1DATA!$A:$A,0),MATCH(SUMMARY!Z$1,Sheet1DATA!$1:$1,0))</f>
        <v>-</v>
      </c>
      <c r="AA172" s="36" t="str">
        <f t="array" ref="AA172">INDEX(Sheet1DATA!$1:$1048576,MATCH(SUMMARY!$A172,Sheet1DATA!$A:$A,0),MATCH(SUMMARY!AA$1,Sheet1DATA!$1:$1,0))</f>
        <v>-</v>
      </c>
      <c r="AB172" s="36" t="str">
        <f t="array" ref="AB172">INDEX(Sheet1DATA!$1:$1048576,MATCH(SUMMARY!$A172,Sheet1DATA!$A:$A,0),MATCH(SUMMARY!AB$1,Sheet1DATA!$1:$1,0))</f>
        <v>-</v>
      </c>
      <c r="AC172" s="36" t="str">
        <f t="array" ref="AC172">INDEX(Sheet1DATA!$1:$1048576,MATCH(SUMMARY!$A172,Sheet1DATA!$A:$A,0),MATCH(SUMMARY!AC$1,Sheet1DATA!$1:$1,0))</f>
        <v>-</v>
      </c>
      <c r="AD172" s="36" t="str">
        <f t="array" ref="AD172">INDEX(Sheet1DATA!$1:$1048576,MATCH(SUMMARY!$A172,Sheet1DATA!$A:$A,0),MATCH(SUMMARY!AD$1,Sheet1DATA!$1:$1,0))</f>
        <v>-</v>
      </c>
    </row>
    <row r="173" ht="14.25" customHeight="1">
      <c r="A173" s="114" t="s">
        <v>460</v>
      </c>
      <c r="B173" s="114" t="str">
        <f t="array" ref="B173">INDEX('2020 Candidates'!F:F,MATCH(SUMMARY!A173,'2020 Candidates'!G:G,0))</f>
        <v>People Before Profit</v>
      </c>
      <c r="C173" s="114" t="str">
        <f t="array" ref="C173">INDEX('2020 Candidates'!A:A,MATCH(SUMMARY!A173,'2020 Candidates'!G:G,0))</f>
        <v>Dublin Mid-West (4 seats)</v>
      </c>
      <c r="D173" s="115">
        <f>VLOOKUP(B173,PartyScore!A:D,4,0)</f>
        <v>0.1875</v>
      </c>
      <c r="E173" s="16" t="b">
        <f t="shared" si="1"/>
        <v>1</v>
      </c>
      <c r="F173" s="36">
        <f t="shared" si="2"/>
        <v>7</v>
      </c>
      <c r="G173" s="36">
        <f t="shared" si="3"/>
        <v>0</v>
      </c>
      <c r="H173" s="36">
        <f t="shared" si="4"/>
        <v>0</v>
      </c>
      <c r="I173" s="116">
        <f t="shared" si="5"/>
        <v>1</v>
      </c>
      <c r="J173" s="36" t="str">
        <f t="array" ref="J173">INDEX(Sheet1DATA!$1:$1048576,MATCH(SUMMARY!$A173,Sheet1DATA!$A:$A,0),MATCH(SUMMARY!J$1,Sheet1DATA!$1:$1,0))</f>
        <v>√</v>
      </c>
      <c r="K173" s="36" t="str">
        <f t="array" ref="K173">INDEX(Sheet1DATA!$1:$1048576,MATCH(SUMMARY!$A173,Sheet1DATA!$A:$A,0),MATCH(SUMMARY!K$1,Sheet1DATA!$1:$1,0))</f>
        <v>√</v>
      </c>
      <c r="L173" s="36" t="str">
        <f t="array" ref="L173">INDEX(Sheet1DATA!$1:$1048576,MATCH(SUMMARY!$A173,Sheet1DATA!$A:$A,0),MATCH(SUMMARY!L$1,Sheet1DATA!$1:$1,0))</f>
        <v>√</v>
      </c>
      <c r="M173" s="36" t="str">
        <f t="array" ref="M173">INDEX(Sheet1DATA!$1:$1048576,MATCH(SUMMARY!$A173,Sheet1DATA!$A:$A,0),MATCH(SUMMARY!M$1,Sheet1DATA!$1:$1,0))</f>
        <v>√</v>
      </c>
      <c r="N173" s="36" t="str">
        <f t="array" ref="N173">INDEX(Sheet1DATA!$1:$1048576,MATCH(SUMMARY!$A173,Sheet1DATA!$A:$A,0),MATCH(SUMMARY!N$1,Sheet1DATA!$1:$1,0))</f>
        <v>√</v>
      </c>
      <c r="O173" s="36" t="str">
        <f t="array" ref="O173">INDEX(Sheet1DATA!$1:$1048576,MATCH(SUMMARY!$A173,Sheet1DATA!$A:$A,0),MATCH(SUMMARY!O$1,Sheet1DATA!$1:$1,0))</f>
        <v>√</v>
      </c>
      <c r="P173" s="36" t="str">
        <f t="array" ref="P173">INDEX(Sheet1DATA!$1:$1048576,MATCH(SUMMARY!$A173,Sheet1DATA!$A:$A,0),MATCH(SUMMARY!P$1,Sheet1DATA!$1:$1,0))</f>
        <v>√</v>
      </c>
      <c r="Q173" s="36" t="str">
        <f t="array" ref="Q173">INDEX(Sheet1DATA!$1:$1048576,MATCH(SUMMARY!$A173,Sheet1DATA!$A:$A,0),MATCH(SUMMARY!Q$1,Sheet1DATA!$1:$1,0))</f>
        <v>-</v>
      </c>
      <c r="R173" s="36" t="str">
        <f t="array" ref="R173">INDEX(Sheet1DATA!$1:$1048576,MATCH(SUMMARY!$A173,Sheet1DATA!$A:$A,0),MATCH(SUMMARY!R$1,Sheet1DATA!$1:$1,0))</f>
        <v>-</v>
      </c>
      <c r="S173" s="36" t="str">
        <f t="array" ref="S173">INDEX(Sheet1DATA!$1:$1048576,MATCH(SUMMARY!$A173,Sheet1DATA!$A:$A,0),MATCH(SUMMARY!S$1,Sheet1DATA!$1:$1,0))</f>
        <v>-</v>
      </c>
      <c r="T173" s="36" t="str">
        <f t="array" ref="T173">INDEX(Sheet1DATA!$1:$1048576,MATCH(SUMMARY!$A173,Sheet1DATA!$A:$A,0),MATCH(SUMMARY!T$1,Sheet1DATA!$1:$1,0))</f>
        <v>-</v>
      </c>
      <c r="U173" s="36" t="str">
        <f t="array" ref="U173">INDEX(Sheet1DATA!$1:$1048576,MATCH(SUMMARY!$A173,Sheet1DATA!$A:$A,0),MATCH(SUMMARY!U$1,Sheet1DATA!$1:$1,0))</f>
        <v>-</v>
      </c>
      <c r="V173" s="36" t="str">
        <f t="array" ref="V173">INDEX(Sheet1DATA!$1:$1048576,MATCH(SUMMARY!$A173,Sheet1DATA!$A:$A,0),MATCH(SUMMARY!V$1,Sheet1DATA!$1:$1,0))</f>
        <v>-</v>
      </c>
      <c r="W173" s="36" t="str">
        <f t="array" ref="W173">INDEX(Sheet1DATA!$1:$1048576,MATCH(SUMMARY!$A173,Sheet1DATA!$A:$A,0),MATCH(SUMMARY!W$1,Sheet1DATA!$1:$1,0))</f>
        <v>-</v>
      </c>
      <c r="X173" s="36" t="str">
        <f t="array" ref="X173">INDEX(Sheet1DATA!$1:$1048576,MATCH(SUMMARY!$A173,Sheet1DATA!$A:$A,0),MATCH(SUMMARY!X$1,Sheet1DATA!$1:$1,0))</f>
        <v>-</v>
      </c>
      <c r="Y173" s="36" t="str">
        <f t="array" ref="Y173">INDEX(Sheet1DATA!$1:$1048576,MATCH(SUMMARY!$A173,Sheet1DATA!$A:$A,0),MATCH(SUMMARY!Y$1,Sheet1DATA!$1:$1,0))</f>
        <v>-</v>
      </c>
      <c r="Z173" s="36" t="str">
        <f t="array" ref="Z173">INDEX(Sheet1DATA!$1:$1048576,MATCH(SUMMARY!$A173,Sheet1DATA!$A:$A,0),MATCH(SUMMARY!Z$1,Sheet1DATA!$1:$1,0))</f>
        <v>-</v>
      </c>
      <c r="AA173" s="36" t="str">
        <f t="array" ref="AA173">INDEX(Sheet1DATA!$1:$1048576,MATCH(SUMMARY!$A173,Sheet1DATA!$A:$A,0),MATCH(SUMMARY!AA$1,Sheet1DATA!$1:$1,0))</f>
        <v>-</v>
      </c>
      <c r="AB173" s="36" t="str">
        <f t="array" ref="AB173">INDEX(Sheet1DATA!$1:$1048576,MATCH(SUMMARY!$A173,Sheet1DATA!$A:$A,0),MATCH(SUMMARY!AB$1,Sheet1DATA!$1:$1,0))</f>
        <v>-</v>
      </c>
      <c r="AC173" s="36" t="str">
        <f t="array" ref="AC173">INDEX(Sheet1DATA!$1:$1048576,MATCH(SUMMARY!$A173,Sheet1DATA!$A:$A,0),MATCH(SUMMARY!AC$1,Sheet1DATA!$1:$1,0))</f>
        <v>-</v>
      </c>
      <c r="AD173" s="36" t="str">
        <f t="array" ref="AD173">INDEX(Sheet1DATA!$1:$1048576,MATCH(SUMMARY!$A173,Sheet1DATA!$A:$A,0),MATCH(SUMMARY!AD$1,Sheet1DATA!$1:$1,0))</f>
        <v>-</v>
      </c>
    </row>
    <row r="174" ht="14.25" customHeight="1">
      <c r="A174" s="114" t="s">
        <v>1166</v>
      </c>
      <c r="B174" s="114" t="str">
        <f t="array" ref="B174">INDEX('2020 Candidates'!F:F,MATCH(SUMMARY!A174,'2020 Candidates'!G:G,0))</f>
        <v>Sinn Fein</v>
      </c>
      <c r="C174" s="114" t="str">
        <f t="array" ref="C174">INDEX('2020 Candidates'!A:A,MATCH(SUMMARY!A174,'2020 Candidates'!G:G,0))</f>
        <v>Sligo-Leitrim (4 seats)</v>
      </c>
      <c r="D174" s="115">
        <f>VLOOKUP(B174,PartyScore!A:D,4,0)</f>
        <v>0.3109221466</v>
      </c>
      <c r="E174" s="16" t="b">
        <f t="shared" si="1"/>
        <v>1</v>
      </c>
      <c r="F174" s="36">
        <f t="shared" si="2"/>
        <v>3</v>
      </c>
      <c r="G174" s="36">
        <f t="shared" si="3"/>
        <v>4</v>
      </c>
      <c r="H174" s="36">
        <f t="shared" si="4"/>
        <v>0</v>
      </c>
      <c r="I174" s="116">
        <f t="shared" si="5"/>
        <v>0.4285714286</v>
      </c>
      <c r="J174" s="36" t="str">
        <f t="array" ref="J174">INDEX(Sheet1DATA!$1:$1048576,MATCH(SUMMARY!$A174,Sheet1DATA!$A:$A,0),MATCH(SUMMARY!J$1,Sheet1DATA!$1:$1,0))</f>
        <v>√</v>
      </c>
      <c r="K174" s="36" t="str">
        <f t="array" ref="K174">INDEX(Sheet1DATA!$1:$1048576,MATCH(SUMMARY!$A174,Sheet1DATA!$A:$A,0),MATCH(SUMMARY!K$1,Sheet1DATA!$1:$1,0))</f>
        <v>√</v>
      </c>
      <c r="L174" s="36" t="str">
        <f t="array" ref="L174">INDEX(Sheet1DATA!$1:$1048576,MATCH(SUMMARY!$A174,Sheet1DATA!$A:$A,0),MATCH(SUMMARY!L$1,Sheet1DATA!$1:$1,0))</f>
        <v>√</v>
      </c>
      <c r="M174" s="36" t="str">
        <f t="array" ref="M174">INDEX(Sheet1DATA!$1:$1048576,MATCH(SUMMARY!$A174,Sheet1DATA!$A:$A,0),MATCH(SUMMARY!M$1,Sheet1DATA!$1:$1,0))</f>
        <v>×</v>
      </c>
      <c r="N174" s="36" t="str">
        <f t="array" ref="N174">INDEX(Sheet1DATA!$1:$1048576,MATCH(SUMMARY!$A174,Sheet1DATA!$A:$A,0),MATCH(SUMMARY!N$1,Sheet1DATA!$1:$1,0))</f>
        <v>×</v>
      </c>
      <c r="O174" s="36" t="str">
        <f t="array" ref="O174">INDEX(Sheet1DATA!$1:$1048576,MATCH(SUMMARY!$A174,Sheet1DATA!$A:$A,0),MATCH(SUMMARY!O$1,Sheet1DATA!$1:$1,0))</f>
        <v>×</v>
      </c>
      <c r="P174" s="36" t="str">
        <f t="array" ref="P174">INDEX(Sheet1DATA!$1:$1048576,MATCH(SUMMARY!$A174,Sheet1DATA!$A:$A,0),MATCH(SUMMARY!P$1,Sheet1DATA!$1:$1,0))</f>
        <v>×</v>
      </c>
      <c r="Q174" s="36" t="str">
        <f t="array" ref="Q174">INDEX(Sheet1DATA!$1:$1048576,MATCH(SUMMARY!$A174,Sheet1DATA!$A:$A,0),MATCH(SUMMARY!Q$1,Sheet1DATA!$1:$1,0))</f>
        <v>-</v>
      </c>
      <c r="R174" s="36" t="str">
        <f t="array" ref="R174">INDEX(Sheet1DATA!$1:$1048576,MATCH(SUMMARY!$A174,Sheet1DATA!$A:$A,0),MATCH(SUMMARY!R$1,Sheet1DATA!$1:$1,0))</f>
        <v>-</v>
      </c>
      <c r="S174" s="36" t="str">
        <f t="array" ref="S174">INDEX(Sheet1DATA!$1:$1048576,MATCH(SUMMARY!$A174,Sheet1DATA!$A:$A,0),MATCH(SUMMARY!S$1,Sheet1DATA!$1:$1,0))</f>
        <v>-</v>
      </c>
      <c r="T174" s="36" t="str">
        <f t="array" ref="T174">INDEX(Sheet1DATA!$1:$1048576,MATCH(SUMMARY!$A174,Sheet1DATA!$A:$A,0),MATCH(SUMMARY!T$1,Sheet1DATA!$1:$1,0))</f>
        <v>-</v>
      </c>
      <c r="U174" s="36" t="str">
        <f t="array" ref="U174">INDEX(Sheet1DATA!$1:$1048576,MATCH(SUMMARY!$A174,Sheet1DATA!$A:$A,0),MATCH(SUMMARY!U$1,Sheet1DATA!$1:$1,0))</f>
        <v>-</v>
      </c>
      <c r="V174" s="36" t="str">
        <f t="array" ref="V174">INDEX(Sheet1DATA!$1:$1048576,MATCH(SUMMARY!$A174,Sheet1DATA!$A:$A,0),MATCH(SUMMARY!V$1,Sheet1DATA!$1:$1,0))</f>
        <v>-</v>
      </c>
      <c r="W174" s="36" t="str">
        <f t="array" ref="W174">INDEX(Sheet1DATA!$1:$1048576,MATCH(SUMMARY!$A174,Sheet1DATA!$A:$A,0),MATCH(SUMMARY!W$1,Sheet1DATA!$1:$1,0))</f>
        <v>-</v>
      </c>
      <c r="X174" s="36" t="str">
        <f t="array" ref="X174">INDEX(Sheet1DATA!$1:$1048576,MATCH(SUMMARY!$A174,Sheet1DATA!$A:$A,0),MATCH(SUMMARY!X$1,Sheet1DATA!$1:$1,0))</f>
        <v>-</v>
      </c>
      <c r="Y174" s="36" t="str">
        <f t="array" ref="Y174">INDEX(Sheet1DATA!$1:$1048576,MATCH(SUMMARY!$A174,Sheet1DATA!$A:$A,0),MATCH(SUMMARY!Y$1,Sheet1DATA!$1:$1,0))</f>
        <v>-</v>
      </c>
      <c r="Z174" s="36" t="str">
        <f t="array" ref="Z174">INDEX(Sheet1DATA!$1:$1048576,MATCH(SUMMARY!$A174,Sheet1DATA!$A:$A,0),MATCH(SUMMARY!Z$1,Sheet1DATA!$1:$1,0))</f>
        <v>-</v>
      </c>
      <c r="AA174" s="36" t="str">
        <f t="array" ref="AA174">INDEX(Sheet1DATA!$1:$1048576,MATCH(SUMMARY!$A174,Sheet1DATA!$A:$A,0),MATCH(SUMMARY!AA$1,Sheet1DATA!$1:$1,0))</f>
        <v>-</v>
      </c>
      <c r="AB174" s="36" t="str">
        <f t="array" ref="AB174">INDEX(Sheet1DATA!$1:$1048576,MATCH(SUMMARY!$A174,Sheet1DATA!$A:$A,0),MATCH(SUMMARY!AB$1,Sheet1DATA!$1:$1,0))</f>
        <v>-</v>
      </c>
      <c r="AC174" s="36" t="str">
        <f t="array" ref="AC174">INDEX(Sheet1DATA!$1:$1048576,MATCH(SUMMARY!$A174,Sheet1DATA!$A:$A,0),MATCH(SUMMARY!AC$1,Sheet1DATA!$1:$1,0))</f>
        <v>-</v>
      </c>
      <c r="AD174" s="36" t="str">
        <f t="array" ref="AD174">INDEX(Sheet1DATA!$1:$1048576,MATCH(SUMMARY!$A174,Sheet1DATA!$A:$A,0),MATCH(SUMMARY!AD$1,Sheet1DATA!$1:$1,0))</f>
        <v>-</v>
      </c>
    </row>
    <row r="175" ht="14.25" hidden="1" customHeight="1">
      <c r="A175" s="114" t="s">
        <v>742</v>
      </c>
      <c r="B175" s="114" t="str">
        <f t="array" ref="B175">INDEX('2020 Candidates'!F:F,MATCH(SUMMARY!A175,'2020 Candidates'!G:G,0))</f>
        <v>Independent</v>
      </c>
      <c r="C175" s="114" t="str">
        <f t="array" ref="C175">INDEX('2020 Candidates'!A:A,MATCH(SUMMARY!A175,'2020 Candidates'!G:G,0))</f>
        <v>Meath East (3 seats)</v>
      </c>
      <c r="D175" s="115">
        <f>VLOOKUP(B175,PartyScore!A:D,4,0)</f>
        <v>0.2306361296</v>
      </c>
      <c r="E175" s="16" t="b">
        <f t="shared" si="1"/>
        <v>0</v>
      </c>
      <c r="F175" s="36">
        <f t="shared" si="2"/>
        <v>0</v>
      </c>
      <c r="G175" s="36">
        <f t="shared" si="3"/>
        <v>0</v>
      </c>
      <c r="H175" s="36">
        <f t="shared" si="4"/>
        <v>0</v>
      </c>
      <c r="I175" s="116" t="str">
        <f t="shared" si="5"/>
        <v>-</v>
      </c>
      <c r="J175" s="36" t="str">
        <f t="array" ref="J175">INDEX(Sheet1DATA!$1:$1048576,MATCH(SUMMARY!$A175,Sheet1DATA!$A:$A,0),MATCH(SUMMARY!J$1,Sheet1DATA!$1:$1,0))</f>
        <v>-</v>
      </c>
      <c r="K175" s="36" t="str">
        <f t="array" ref="K175">INDEX(Sheet1DATA!$1:$1048576,MATCH(SUMMARY!$A175,Sheet1DATA!$A:$A,0),MATCH(SUMMARY!K$1,Sheet1DATA!$1:$1,0))</f>
        <v>-</v>
      </c>
      <c r="L175" s="36" t="str">
        <f t="array" ref="L175">INDEX(Sheet1DATA!$1:$1048576,MATCH(SUMMARY!$A175,Sheet1DATA!$A:$A,0),MATCH(SUMMARY!L$1,Sheet1DATA!$1:$1,0))</f>
        <v>-</v>
      </c>
      <c r="M175" s="36" t="str">
        <f t="array" ref="M175">INDEX(Sheet1DATA!$1:$1048576,MATCH(SUMMARY!$A175,Sheet1DATA!$A:$A,0),MATCH(SUMMARY!M$1,Sheet1DATA!$1:$1,0))</f>
        <v>-</v>
      </c>
      <c r="N175" s="36" t="str">
        <f t="array" ref="N175">INDEX(Sheet1DATA!$1:$1048576,MATCH(SUMMARY!$A175,Sheet1DATA!$A:$A,0),MATCH(SUMMARY!N$1,Sheet1DATA!$1:$1,0))</f>
        <v>-</v>
      </c>
      <c r="O175" s="36" t="str">
        <f t="array" ref="O175">INDEX(Sheet1DATA!$1:$1048576,MATCH(SUMMARY!$A175,Sheet1DATA!$A:$A,0),MATCH(SUMMARY!O$1,Sheet1DATA!$1:$1,0))</f>
        <v>-</v>
      </c>
      <c r="P175" s="36" t="str">
        <f t="array" ref="P175">INDEX(Sheet1DATA!$1:$1048576,MATCH(SUMMARY!$A175,Sheet1DATA!$A:$A,0),MATCH(SUMMARY!P$1,Sheet1DATA!$1:$1,0))</f>
        <v>-</v>
      </c>
      <c r="Q175" s="36" t="str">
        <f t="array" ref="Q175">INDEX(Sheet1DATA!$1:$1048576,MATCH(SUMMARY!$A175,Sheet1DATA!$A:$A,0),MATCH(SUMMARY!Q$1,Sheet1DATA!$1:$1,0))</f>
        <v>-</v>
      </c>
      <c r="R175" s="36" t="str">
        <f t="array" ref="R175">INDEX(Sheet1DATA!$1:$1048576,MATCH(SUMMARY!$A175,Sheet1DATA!$A:$A,0),MATCH(SUMMARY!R$1,Sheet1DATA!$1:$1,0))</f>
        <v>-</v>
      </c>
      <c r="S175" s="36" t="str">
        <f t="array" ref="S175">INDEX(Sheet1DATA!$1:$1048576,MATCH(SUMMARY!$A175,Sheet1DATA!$A:$A,0),MATCH(SUMMARY!S$1,Sheet1DATA!$1:$1,0))</f>
        <v>-</v>
      </c>
      <c r="T175" s="36" t="str">
        <f t="array" ref="T175">INDEX(Sheet1DATA!$1:$1048576,MATCH(SUMMARY!$A175,Sheet1DATA!$A:$A,0),MATCH(SUMMARY!T$1,Sheet1DATA!$1:$1,0))</f>
        <v>-</v>
      </c>
      <c r="U175" s="36" t="str">
        <f t="array" ref="U175">INDEX(Sheet1DATA!$1:$1048576,MATCH(SUMMARY!$A175,Sheet1DATA!$A:$A,0),MATCH(SUMMARY!U$1,Sheet1DATA!$1:$1,0))</f>
        <v>-</v>
      </c>
      <c r="V175" s="36" t="str">
        <f t="array" ref="V175">INDEX(Sheet1DATA!$1:$1048576,MATCH(SUMMARY!$A175,Sheet1DATA!$A:$A,0),MATCH(SUMMARY!V$1,Sheet1DATA!$1:$1,0))</f>
        <v>-</v>
      </c>
      <c r="W175" s="36" t="str">
        <f t="array" ref="W175">INDEX(Sheet1DATA!$1:$1048576,MATCH(SUMMARY!$A175,Sheet1DATA!$A:$A,0),MATCH(SUMMARY!W$1,Sheet1DATA!$1:$1,0))</f>
        <v>-</v>
      </c>
      <c r="X175" s="36" t="str">
        <f t="array" ref="X175">INDEX(Sheet1DATA!$1:$1048576,MATCH(SUMMARY!$A175,Sheet1DATA!$A:$A,0),MATCH(SUMMARY!X$1,Sheet1DATA!$1:$1,0))</f>
        <v>-</v>
      </c>
      <c r="Y175" s="36" t="str">
        <f t="array" ref="Y175">INDEX(Sheet1DATA!$1:$1048576,MATCH(SUMMARY!$A175,Sheet1DATA!$A:$A,0),MATCH(SUMMARY!Y$1,Sheet1DATA!$1:$1,0))</f>
        <v>-</v>
      </c>
      <c r="Z175" s="36" t="str">
        <f t="array" ref="Z175">INDEX(Sheet1DATA!$1:$1048576,MATCH(SUMMARY!$A175,Sheet1DATA!$A:$A,0),MATCH(SUMMARY!Z$1,Sheet1DATA!$1:$1,0))</f>
        <v>-</v>
      </c>
      <c r="AA175" s="36" t="str">
        <f t="array" ref="AA175">INDEX(Sheet1DATA!$1:$1048576,MATCH(SUMMARY!$A175,Sheet1DATA!$A:$A,0),MATCH(SUMMARY!AA$1,Sheet1DATA!$1:$1,0))</f>
        <v>-</v>
      </c>
      <c r="AB175" s="36" t="str">
        <f t="array" ref="AB175">INDEX(Sheet1DATA!$1:$1048576,MATCH(SUMMARY!$A175,Sheet1DATA!$A:$A,0),MATCH(SUMMARY!AB$1,Sheet1DATA!$1:$1,0))</f>
        <v>-</v>
      </c>
      <c r="AC175" s="36" t="str">
        <f t="array" ref="AC175">INDEX(Sheet1DATA!$1:$1048576,MATCH(SUMMARY!$A175,Sheet1DATA!$A:$A,0),MATCH(SUMMARY!AC$1,Sheet1DATA!$1:$1,0))</f>
        <v>-</v>
      </c>
      <c r="AD175" s="36" t="str">
        <f t="array" ref="AD175">INDEX(Sheet1DATA!$1:$1048576,MATCH(SUMMARY!$A175,Sheet1DATA!$A:$A,0),MATCH(SUMMARY!AD$1,Sheet1DATA!$1:$1,0))</f>
        <v>-</v>
      </c>
    </row>
    <row r="176" ht="14.25" hidden="1" customHeight="1">
      <c r="A176" s="114" t="s">
        <v>748</v>
      </c>
      <c r="B176" s="114" t="str">
        <f t="array" ref="B176">INDEX('2020 Candidates'!F:F,MATCH(SUMMARY!A176,'2020 Candidates'!G:G,0))</f>
        <v>Sinn Fein</v>
      </c>
      <c r="C176" s="114" t="str">
        <f t="array" ref="C176">INDEX('2020 Candidates'!A:A,MATCH(SUMMARY!A176,'2020 Candidates'!G:G,0))</f>
        <v>Roscommon-Galway (3 seats)</v>
      </c>
      <c r="D176" s="115">
        <f>VLOOKUP(B176,PartyScore!A:D,4,0)</f>
        <v>0.3109221466</v>
      </c>
      <c r="E176" s="16" t="b">
        <f t="shared" si="1"/>
        <v>0</v>
      </c>
      <c r="F176" s="36">
        <f t="shared" si="2"/>
        <v>0</v>
      </c>
      <c r="G176" s="36">
        <f t="shared" si="3"/>
        <v>0</v>
      </c>
      <c r="H176" s="36">
        <f t="shared" si="4"/>
        <v>0</v>
      </c>
      <c r="I176" s="116" t="str">
        <f t="shared" si="5"/>
        <v>-</v>
      </c>
      <c r="J176" s="36" t="str">
        <f t="array" ref="J176">INDEX(Sheet1DATA!$1:$1048576,MATCH(SUMMARY!$A176,Sheet1DATA!$A:$A,0),MATCH(SUMMARY!J$1,Sheet1DATA!$1:$1,0))</f>
        <v>-</v>
      </c>
      <c r="K176" s="36" t="str">
        <f t="array" ref="K176">INDEX(Sheet1DATA!$1:$1048576,MATCH(SUMMARY!$A176,Sheet1DATA!$A:$A,0),MATCH(SUMMARY!K$1,Sheet1DATA!$1:$1,0))</f>
        <v>-</v>
      </c>
      <c r="L176" s="36" t="str">
        <f t="array" ref="L176">INDEX(Sheet1DATA!$1:$1048576,MATCH(SUMMARY!$A176,Sheet1DATA!$A:$A,0),MATCH(SUMMARY!L$1,Sheet1DATA!$1:$1,0))</f>
        <v>-</v>
      </c>
      <c r="M176" s="36" t="str">
        <f t="array" ref="M176">INDEX(Sheet1DATA!$1:$1048576,MATCH(SUMMARY!$A176,Sheet1DATA!$A:$A,0),MATCH(SUMMARY!M$1,Sheet1DATA!$1:$1,0))</f>
        <v>-</v>
      </c>
      <c r="N176" s="36" t="str">
        <f t="array" ref="N176">INDEX(Sheet1DATA!$1:$1048576,MATCH(SUMMARY!$A176,Sheet1DATA!$A:$A,0),MATCH(SUMMARY!N$1,Sheet1DATA!$1:$1,0))</f>
        <v>-</v>
      </c>
      <c r="O176" s="36" t="str">
        <f t="array" ref="O176">INDEX(Sheet1DATA!$1:$1048576,MATCH(SUMMARY!$A176,Sheet1DATA!$A:$A,0),MATCH(SUMMARY!O$1,Sheet1DATA!$1:$1,0))</f>
        <v>-</v>
      </c>
      <c r="P176" s="36" t="str">
        <f t="array" ref="P176">INDEX(Sheet1DATA!$1:$1048576,MATCH(SUMMARY!$A176,Sheet1DATA!$A:$A,0),MATCH(SUMMARY!P$1,Sheet1DATA!$1:$1,0))</f>
        <v>-</v>
      </c>
      <c r="Q176" s="36" t="str">
        <f t="array" ref="Q176">INDEX(Sheet1DATA!$1:$1048576,MATCH(SUMMARY!$A176,Sheet1DATA!$A:$A,0),MATCH(SUMMARY!Q$1,Sheet1DATA!$1:$1,0))</f>
        <v>-</v>
      </c>
      <c r="R176" s="36" t="str">
        <f t="array" ref="R176">INDEX(Sheet1DATA!$1:$1048576,MATCH(SUMMARY!$A176,Sheet1DATA!$A:$A,0),MATCH(SUMMARY!R$1,Sheet1DATA!$1:$1,0))</f>
        <v>-</v>
      </c>
      <c r="S176" s="36" t="str">
        <f t="array" ref="S176">INDEX(Sheet1DATA!$1:$1048576,MATCH(SUMMARY!$A176,Sheet1DATA!$A:$A,0),MATCH(SUMMARY!S$1,Sheet1DATA!$1:$1,0))</f>
        <v>-</v>
      </c>
      <c r="T176" s="36" t="str">
        <f t="array" ref="T176">INDEX(Sheet1DATA!$1:$1048576,MATCH(SUMMARY!$A176,Sheet1DATA!$A:$A,0),MATCH(SUMMARY!T$1,Sheet1DATA!$1:$1,0))</f>
        <v>-</v>
      </c>
      <c r="U176" s="36" t="str">
        <f t="array" ref="U176">INDEX(Sheet1DATA!$1:$1048576,MATCH(SUMMARY!$A176,Sheet1DATA!$A:$A,0),MATCH(SUMMARY!U$1,Sheet1DATA!$1:$1,0))</f>
        <v>-</v>
      </c>
      <c r="V176" s="36" t="str">
        <f t="array" ref="V176">INDEX(Sheet1DATA!$1:$1048576,MATCH(SUMMARY!$A176,Sheet1DATA!$A:$A,0),MATCH(SUMMARY!V$1,Sheet1DATA!$1:$1,0))</f>
        <v>-</v>
      </c>
      <c r="W176" s="36" t="str">
        <f t="array" ref="W176">INDEX(Sheet1DATA!$1:$1048576,MATCH(SUMMARY!$A176,Sheet1DATA!$A:$A,0),MATCH(SUMMARY!W$1,Sheet1DATA!$1:$1,0))</f>
        <v>-</v>
      </c>
      <c r="X176" s="36" t="str">
        <f t="array" ref="X176">INDEX(Sheet1DATA!$1:$1048576,MATCH(SUMMARY!$A176,Sheet1DATA!$A:$A,0),MATCH(SUMMARY!X$1,Sheet1DATA!$1:$1,0))</f>
        <v>-</v>
      </c>
      <c r="Y176" s="36" t="str">
        <f t="array" ref="Y176">INDEX(Sheet1DATA!$1:$1048576,MATCH(SUMMARY!$A176,Sheet1DATA!$A:$A,0),MATCH(SUMMARY!Y$1,Sheet1DATA!$1:$1,0))</f>
        <v>-</v>
      </c>
      <c r="Z176" s="36" t="str">
        <f t="array" ref="Z176">INDEX(Sheet1DATA!$1:$1048576,MATCH(SUMMARY!$A176,Sheet1DATA!$A:$A,0),MATCH(SUMMARY!Z$1,Sheet1DATA!$1:$1,0))</f>
        <v>-</v>
      </c>
      <c r="AA176" s="36" t="str">
        <f t="array" ref="AA176">INDEX(Sheet1DATA!$1:$1048576,MATCH(SUMMARY!$A176,Sheet1DATA!$A:$A,0),MATCH(SUMMARY!AA$1,Sheet1DATA!$1:$1,0))</f>
        <v>-</v>
      </c>
      <c r="AB176" s="36" t="str">
        <f t="array" ref="AB176">INDEX(Sheet1DATA!$1:$1048576,MATCH(SUMMARY!$A176,Sheet1DATA!$A:$A,0),MATCH(SUMMARY!AB$1,Sheet1DATA!$1:$1,0))</f>
        <v>-</v>
      </c>
      <c r="AC176" s="36" t="str">
        <f t="array" ref="AC176">INDEX(Sheet1DATA!$1:$1048576,MATCH(SUMMARY!$A176,Sheet1DATA!$A:$A,0),MATCH(SUMMARY!AC$1,Sheet1DATA!$1:$1,0))</f>
        <v>-</v>
      </c>
      <c r="AD176" s="36" t="str">
        <f t="array" ref="AD176">INDEX(Sheet1DATA!$1:$1048576,MATCH(SUMMARY!$A176,Sheet1DATA!$A:$A,0),MATCH(SUMMARY!AD$1,Sheet1DATA!$1:$1,0))</f>
        <v>-</v>
      </c>
    </row>
    <row r="177" ht="14.25" hidden="1" customHeight="1">
      <c r="A177" s="114" t="s">
        <v>752</v>
      </c>
      <c r="B177" s="114" t="str">
        <f t="array" ref="B177">INDEX('2020 Candidates'!F:F,MATCH(SUMMARY!A177,'2020 Candidates'!G:G,0))</f>
        <v>Independent</v>
      </c>
      <c r="C177" s="114" t="str">
        <f t="array" ref="C177">INDEX('2020 Candidates'!A:A,MATCH(SUMMARY!A177,'2020 Candidates'!G:G,0))</f>
        <v>Longford-Westmeath (4 seats)</v>
      </c>
      <c r="D177" s="115">
        <f>VLOOKUP(B177,PartyScore!A:D,4,0)</f>
        <v>0.2306361296</v>
      </c>
      <c r="E177" s="16" t="b">
        <f t="shared" si="1"/>
        <v>0</v>
      </c>
      <c r="F177" s="36">
        <f t="shared" si="2"/>
        <v>0</v>
      </c>
      <c r="G177" s="36">
        <f t="shared" si="3"/>
        <v>0</v>
      </c>
      <c r="H177" s="36">
        <f t="shared" si="4"/>
        <v>0</v>
      </c>
      <c r="I177" s="116" t="str">
        <f t="shared" si="5"/>
        <v>-</v>
      </c>
      <c r="J177" s="36" t="str">
        <f t="array" ref="J177">INDEX(Sheet1DATA!$1:$1048576,MATCH(SUMMARY!$A177,Sheet1DATA!$A:$A,0),MATCH(SUMMARY!J$1,Sheet1DATA!$1:$1,0))</f>
        <v>-</v>
      </c>
      <c r="K177" s="36" t="str">
        <f t="array" ref="K177">INDEX(Sheet1DATA!$1:$1048576,MATCH(SUMMARY!$A177,Sheet1DATA!$A:$A,0),MATCH(SUMMARY!K$1,Sheet1DATA!$1:$1,0))</f>
        <v>-</v>
      </c>
      <c r="L177" s="36" t="str">
        <f t="array" ref="L177">INDEX(Sheet1DATA!$1:$1048576,MATCH(SUMMARY!$A177,Sheet1DATA!$A:$A,0),MATCH(SUMMARY!L$1,Sheet1DATA!$1:$1,0))</f>
        <v>-</v>
      </c>
      <c r="M177" s="36" t="str">
        <f t="array" ref="M177">INDEX(Sheet1DATA!$1:$1048576,MATCH(SUMMARY!$A177,Sheet1DATA!$A:$A,0),MATCH(SUMMARY!M$1,Sheet1DATA!$1:$1,0))</f>
        <v>-</v>
      </c>
      <c r="N177" s="36" t="str">
        <f t="array" ref="N177">INDEX(Sheet1DATA!$1:$1048576,MATCH(SUMMARY!$A177,Sheet1DATA!$A:$A,0),MATCH(SUMMARY!N$1,Sheet1DATA!$1:$1,0))</f>
        <v>-</v>
      </c>
      <c r="O177" s="36" t="str">
        <f t="array" ref="O177">INDEX(Sheet1DATA!$1:$1048576,MATCH(SUMMARY!$A177,Sheet1DATA!$A:$A,0),MATCH(SUMMARY!O$1,Sheet1DATA!$1:$1,0))</f>
        <v>-</v>
      </c>
      <c r="P177" s="36" t="str">
        <f t="array" ref="P177">INDEX(Sheet1DATA!$1:$1048576,MATCH(SUMMARY!$A177,Sheet1DATA!$A:$A,0),MATCH(SUMMARY!P$1,Sheet1DATA!$1:$1,0))</f>
        <v>-</v>
      </c>
      <c r="Q177" s="36" t="str">
        <f t="array" ref="Q177">INDEX(Sheet1DATA!$1:$1048576,MATCH(SUMMARY!$A177,Sheet1DATA!$A:$A,0),MATCH(SUMMARY!Q$1,Sheet1DATA!$1:$1,0))</f>
        <v>-</v>
      </c>
      <c r="R177" s="36" t="str">
        <f t="array" ref="R177">INDEX(Sheet1DATA!$1:$1048576,MATCH(SUMMARY!$A177,Sheet1DATA!$A:$A,0),MATCH(SUMMARY!R$1,Sheet1DATA!$1:$1,0))</f>
        <v>-</v>
      </c>
      <c r="S177" s="36" t="str">
        <f t="array" ref="S177">INDEX(Sheet1DATA!$1:$1048576,MATCH(SUMMARY!$A177,Sheet1DATA!$A:$A,0),MATCH(SUMMARY!S$1,Sheet1DATA!$1:$1,0))</f>
        <v>-</v>
      </c>
      <c r="T177" s="36" t="str">
        <f t="array" ref="T177">INDEX(Sheet1DATA!$1:$1048576,MATCH(SUMMARY!$A177,Sheet1DATA!$A:$A,0),MATCH(SUMMARY!T$1,Sheet1DATA!$1:$1,0))</f>
        <v>-</v>
      </c>
      <c r="U177" s="36" t="str">
        <f t="array" ref="U177">INDEX(Sheet1DATA!$1:$1048576,MATCH(SUMMARY!$A177,Sheet1DATA!$A:$A,0),MATCH(SUMMARY!U$1,Sheet1DATA!$1:$1,0))</f>
        <v>-</v>
      </c>
      <c r="V177" s="36" t="str">
        <f t="array" ref="V177">INDEX(Sheet1DATA!$1:$1048576,MATCH(SUMMARY!$A177,Sheet1DATA!$A:$A,0),MATCH(SUMMARY!V$1,Sheet1DATA!$1:$1,0))</f>
        <v>-</v>
      </c>
      <c r="W177" s="36" t="str">
        <f t="array" ref="W177">INDEX(Sheet1DATA!$1:$1048576,MATCH(SUMMARY!$A177,Sheet1DATA!$A:$A,0),MATCH(SUMMARY!W$1,Sheet1DATA!$1:$1,0))</f>
        <v>-</v>
      </c>
      <c r="X177" s="36" t="str">
        <f t="array" ref="X177">INDEX(Sheet1DATA!$1:$1048576,MATCH(SUMMARY!$A177,Sheet1DATA!$A:$A,0),MATCH(SUMMARY!X$1,Sheet1DATA!$1:$1,0))</f>
        <v>-</v>
      </c>
      <c r="Y177" s="36" t="str">
        <f t="array" ref="Y177">INDEX(Sheet1DATA!$1:$1048576,MATCH(SUMMARY!$A177,Sheet1DATA!$A:$A,0),MATCH(SUMMARY!Y$1,Sheet1DATA!$1:$1,0))</f>
        <v>-</v>
      </c>
      <c r="Z177" s="36" t="str">
        <f t="array" ref="Z177">INDEX(Sheet1DATA!$1:$1048576,MATCH(SUMMARY!$A177,Sheet1DATA!$A:$A,0),MATCH(SUMMARY!Z$1,Sheet1DATA!$1:$1,0))</f>
        <v>-</v>
      </c>
      <c r="AA177" s="36" t="str">
        <f t="array" ref="AA177">INDEX(Sheet1DATA!$1:$1048576,MATCH(SUMMARY!$A177,Sheet1DATA!$A:$A,0),MATCH(SUMMARY!AA$1,Sheet1DATA!$1:$1,0))</f>
        <v>-</v>
      </c>
      <c r="AB177" s="36" t="str">
        <f t="array" ref="AB177">INDEX(Sheet1DATA!$1:$1048576,MATCH(SUMMARY!$A177,Sheet1DATA!$A:$A,0),MATCH(SUMMARY!AB$1,Sheet1DATA!$1:$1,0))</f>
        <v>-</v>
      </c>
      <c r="AC177" s="36" t="str">
        <f t="array" ref="AC177">INDEX(Sheet1DATA!$1:$1048576,MATCH(SUMMARY!$A177,Sheet1DATA!$A:$A,0),MATCH(SUMMARY!AC$1,Sheet1DATA!$1:$1,0))</f>
        <v>-</v>
      </c>
      <c r="AD177" s="36" t="str">
        <f t="array" ref="AD177">INDEX(Sheet1DATA!$1:$1048576,MATCH(SUMMARY!$A177,Sheet1DATA!$A:$A,0),MATCH(SUMMARY!AD$1,Sheet1DATA!$1:$1,0))</f>
        <v>-</v>
      </c>
    </row>
    <row r="178" ht="14.25" customHeight="1">
      <c r="A178" s="114" t="s">
        <v>789</v>
      </c>
      <c r="B178" s="114" t="str">
        <f t="array" ref="B178">INDEX('2020 Candidates'!F:F,MATCH(SUMMARY!A178,'2020 Candidates'!G:G,0))</f>
        <v>Fine Gael</v>
      </c>
      <c r="C178" s="114" t="str">
        <f t="array" ref="C178">INDEX('2020 Candidates'!A:A,MATCH(SUMMARY!A178,'2020 Candidates'!G:G,0))</f>
        <v>Galway West (5 seats)</v>
      </c>
      <c r="D178" s="115">
        <f>VLOOKUP(B178,PartyScore!A:D,4,0)</f>
        <v>0.01425972402</v>
      </c>
      <c r="E178" s="16" t="b">
        <f t="shared" si="1"/>
        <v>1</v>
      </c>
      <c r="F178" s="36">
        <f t="shared" si="2"/>
        <v>0</v>
      </c>
      <c r="G178" s="36">
        <f t="shared" si="3"/>
        <v>18</v>
      </c>
      <c r="H178" s="36">
        <f t="shared" si="4"/>
        <v>2</v>
      </c>
      <c r="I178" s="116">
        <f t="shared" si="5"/>
        <v>0</v>
      </c>
      <c r="J178" s="36" t="str">
        <f t="array" ref="J178">INDEX(Sheet1DATA!$1:$1048576,MATCH(SUMMARY!$A178,Sheet1DATA!$A:$A,0),MATCH(SUMMARY!J$1,Sheet1DATA!$1:$1,0))</f>
        <v>×</v>
      </c>
      <c r="K178" s="36" t="str">
        <f t="array" ref="K178">INDEX(Sheet1DATA!$1:$1048576,MATCH(SUMMARY!$A178,Sheet1DATA!$A:$A,0),MATCH(SUMMARY!K$1,Sheet1DATA!$1:$1,0))</f>
        <v>×</v>
      </c>
      <c r="L178" s="36" t="str">
        <f t="array" ref="L178">INDEX(Sheet1DATA!$1:$1048576,MATCH(SUMMARY!$A178,Sheet1DATA!$A:$A,0),MATCH(SUMMARY!L$1,Sheet1DATA!$1:$1,0))</f>
        <v>×</v>
      </c>
      <c r="M178" s="36" t="str">
        <f t="array" ref="M178">INDEX(Sheet1DATA!$1:$1048576,MATCH(SUMMARY!$A178,Sheet1DATA!$A:$A,0),MATCH(SUMMARY!M$1,Sheet1DATA!$1:$1,0))</f>
        <v>×</v>
      </c>
      <c r="N178" s="36" t="str">
        <f t="array" ref="N178">INDEX(Sheet1DATA!$1:$1048576,MATCH(SUMMARY!$A178,Sheet1DATA!$A:$A,0),MATCH(SUMMARY!N$1,Sheet1DATA!$1:$1,0))</f>
        <v>×</v>
      </c>
      <c r="O178" s="36" t="str">
        <f t="array" ref="O178">INDEX(Sheet1DATA!$1:$1048576,MATCH(SUMMARY!$A178,Sheet1DATA!$A:$A,0),MATCH(SUMMARY!O$1,Sheet1DATA!$1:$1,0))</f>
        <v>×</v>
      </c>
      <c r="P178" s="36" t="str">
        <f t="array" ref="P178">INDEX(Sheet1DATA!$1:$1048576,MATCH(SUMMARY!$A178,Sheet1DATA!$A:$A,0),MATCH(SUMMARY!P$1,Sheet1DATA!$1:$1,0))</f>
        <v>×</v>
      </c>
      <c r="Q178" s="36" t="str">
        <f t="array" ref="Q178">INDEX(Sheet1DATA!$1:$1048576,MATCH(SUMMARY!$A178,Sheet1DATA!$A:$A,0),MATCH(SUMMARY!Q$1,Sheet1DATA!$1:$1,0))</f>
        <v>×</v>
      </c>
      <c r="R178" s="36" t="str">
        <f t="array" ref="R178">INDEX(Sheet1DATA!$1:$1048576,MATCH(SUMMARY!$A178,Sheet1DATA!$A:$A,0),MATCH(SUMMARY!R$1,Sheet1DATA!$1:$1,0))</f>
        <v>×</v>
      </c>
      <c r="S178" s="36" t="str">
        <f t="array" ref="S178">INDEX(Sheet1DATA!$1:$1048576,MATCH(SUMMARY!$A178,Sheet1DATA!$A:$A,0),MATCH(SUMMARY!S$1,Sheet1DATA!$1:$1,0))</f>
        <v>×</v>
      </c>
      <c r="T178" s="36" t="str">
        <f t="array" ref="T178">INDEX(Sheet1DATA!$1:$1048576,MATCH(SUMMARY!$A178,Sheet1DATA!$A:$A,0),MATCH(SUMMARY!T$1,Sheet1DATA!$1:$1,0))</f>
        <v>×</v>
      </c>
      <c r="U178" s="36" t="str">
        <f t="array" ref="U178">INDEX(Sheet1DATA!$1:$1048576,MATCH(SUMMARY!$A178,Sheet1DATA!$A:$A,0),MATCH(SUMMARY!U$1,Sheet1DATA!$1:$1,0))</f>
        <v>×</v>
      </c>
      <c r="V178" s="36" t="str">
        <f t="array" ref="V178">INDEX(Sheet1DATA!$1:$1048576,MATCH(SUMMARY!$A178,Sheet1DATA!$A:$A,0),MATCH(SUMMARY!V$1,Sheet1DATA!$1:$1,0))</f>
        <v>×</v>
      </c>
      <c r="W178" s="36" t="str">
        <f t="array" ref="W178">INDEX(Sheet1DATA!$1:$1048576,MATCH(SUMMARY!$A178,Sheet1DATA!$A:$A,0),MATCH(SUMMARY!W$1,Sheet1DATA!$1:$1,0))</f>
        <v>×</v>
      </c>
      <c r="X178" s="36" t="str">
        <f t="array" ref="X178">INDEX(Sheet1DATA!$1:$1048576,MATCH(SUMMARY!$A178,Sheet1DATA!$A:$A,0),MATCH(SUMMARY!X$1,Sheet1DATA!$1:$1,0))</f>
        <v>×</v>
      </c>
      <c r="Y178" s="36" t="str">
        <f t="array" ref="Y178">INDEX(Sheet1DATA!$1:$1048576,MATCH(SUMMARY!$A178,Sheet1DATA!$A:$A,0),MATCH(SUMMARY!Y$1,Sheet1DATA!$1:$1,0))</f>
        <v>Ø</v>
      </c>
      <c r="Z178" s="36" t="str">
        <f t="array" ref="Z178">INDEX(Sheet1DATA!$1:$1048576,MATCH(SUMMARY!$A178,Sheet1DATA!$A:$A,0),MATCH(SUMMARY!Z$1,Sheet1DATA!$1:$1,0))</f>
        <v>Ø</v>
      </c>
      <c r="AA178" s="36" t="str">
        <f t="array" ref="AA178">INDEX(Sheet1DATA!$1:$1048576,MATCH(SUMMARY!$A178,Sheet1DATA!$A:$A,0),MATCH(SUMMARY!AA$1,Sheet1DATA!$1:$1,0))</f>
        <v>×</v>
      </c>
      <c r="AB178" s="36" t="str">
        <f t="array" ref="AB178">INDEX(Sheet1DATA!$1:$1048576,MATCH(SUMMARY!$A178,Sheet1DATA!$A:$A,0),MATCH(SUMMARY!AB$1,Sheet1DATA!$1:$1,0))</f>
        <v>×</v>
      </c>
      <c r="AC178" s="36" t="str">
        <f t="array" ref="AC178">INDEX(Sheet1DATA!$1:$1048576,MATCH(SUMMARY!$A178,Sheet1DATA!$A:$A,0),MATCH(SUMMARY!AC$1,Sheet1DATA!$1:$1,0))</f>
        <v>×</v>
      </c>
      <c r="AD178" s="36" t="str">
        <f t="array" ref="AD178">INDEX(Sheet1DATA!$1:$1048576,MATCH(SUMMARY!$A178,Sheet1DATA!$A:$A,0),MATCH(SUMMARY!AD$1,Sheet1DATA!$1:$1,0))</f>
        <v>-</v>
      </c>
    </row>
    <row r="179" ht="14.25" customHeight="1">
      <c r="A179" s="114" t="s">
        <v>675</v>
      </c>
      <c r="B179" s="114" t="str">
        <f t="array" ref="B179">INDEX('2020 Candidates'!F:F,MATCH(SUMMARY!A179,'2020 Candidates'!G:G,0))</f>
        <v>Fianna Fail</v>
      </c>
      <c r="C179" s="114" t="str">
        <f t="array" ref="C179">INDEX('2020 Candidates'!A:A,MATCH(SUMMARY!A179,'2020 Candidates'!G:G,0))</f>
        <v>Dublin South-West (5 seats)</v>
      </c>
      <c r="D179" s="115">
        <f>VLOOKUP(B179,PartyScore!A:D,4,0)</f>
        <v>0.3502904352</v>
      </c>
      <c r="E179" s="16" t="b">
        <f t="shared" si="1"/>
        <v>1</v>
      </c>
      <c r="F179" s="36">
        <f t="shared" si="2"/>
        <v>2</v>
      </c>
      <c r="G179" s="36">
        <f t="shared" si="3"/>
        <v>4</v>
      </c>
      <c r="H179" s="36">
        <f t="shared" si="4"/>
        <v>1</v>
      </c>
      <c r="I179" s="116">
        <f t="shared" si="5"/>
        <v>0.3333333333</v>
      </c>
      <c r="J179" s="36" t="str">
        <f t="array" ref="J179">INDEX(Sheet1DATA!$1:$1048576,MATCH(SUMMARY!$A179,Sheet1DATA!$A:$A,0),MATCH(SUMMARY!J$1,Sheet1DATA!$1:$1,0))</f>
        <v>√</v>
      </c>
      <c r="K179" s="36" t="str">
        <f t="array" ref="K179">INDEX(Sheet1DATA!$1:$1048576,MATCH(SUMMARY!$A179,Sheet1DATA!$A:$A,0),MATCH(SUMMARY!K$1,Sheet1DATA!$1:$1,0))</f>
        <v>Ø</v>
      </c>
      <c r="L179" s="36" t="str">
        <f t="array" ref="L179">INDEX(Sheet1DATA!$1:$1048576,MATCH(SUMMARY!$A179,Sheet1DATA!$A:$A,0),MATCH(SUMMARY!L$1,Sheet1DATA!$1:$1,0))</f>
        <v>√</v>
      </c>
      <c r="M179" s="36" t="str">
        <f t="array" ref="M179">INDEX(Sheet1DATA!$1:$1048576,MATCH(SUMMARY!$A179,Sheet1DATA!$A:$A,0),MATCH(SUMMARY!M$1,Sheet1DATA!$1:$1,0))</f>
        <v>×</v>
      </c>
      <c r="N179" s="36" t="str">
        <f t="array" ref="N179">INDEX(Sheet1DATA!$1:$1048576,MATCH(SUMMARY!$A179,Sheet1DATA!$A:$A,0),MATCH(SUMMARY!N$1,Sheet1DATA!$1:$1,0))</f>
        <v>×</v>
      </c>
      <c r="O179" s="36" t="str">
        <f t="array" ref="O179">INDEX(Sheet1DATA!$1:$1048576,MATCH(SUMMARY!$A179,Sheet1DATA!$A:$A,0),MATCH(SUMMARY!O$1,Sheet1DATA!$1:$1,0))</f>
        <v>×</v>
      </c>
      <c r="P179" s="36" t="str">
        <f t="array" ref="P179">INDEX(Sheet1DATA!$1:$1048576,MATCH(SUMMARY!$A179,Sheet1DATA!$A:$A,0),MATCH(SUMMARY!P$1,Sheet1DATA!$1:$1,0))</f>
        <v>×</v>
      </c>
      <c r="Q179" s="36" t="str">
        <f t="array" ref="Q179">INDEX(Sheet1DATA!$1:$1048576,MATCH(SUMMARY!$A179,Sheet1DATA!$A:$A,0),MATCH(SUMMARY!Q$1,Sheet1DATA!$1:$1,0))</f>
        <v>-</v>
      </c>
      <c r="R179" s="36" t="str">
        <f t="array" ref="R179">INDEX(Sheet1DATA!$1:$1048576,MATCH(SUMMARY!$A179,Sheet1DATA!$A:$A,0),MATCH(SUMMARY!R$1,Sheet1DATA!$1:$1,0))</f>
        <v>-</v>
      </c>
      <c r="S179" s="36" t="str">
        <f t="array" ref="S179">INDEX(Sheet1DATA!$1:$1048576,MATCH(SUMMARY!$A179,Sheet1DATA!$A:$A,0),MATCH(SUMMARY!S$1,Sheet1DATA!$1:$1,0))</f>
        <v>-</v>
      </c>
      <c r="T179" s="36" t="str">
        <f t="array" ref="T179">INDEX(Sheet1DATA!$1:$1048576,MATCH(SUMMARY!$A179,Sheet1DATA!$A:$A,0),MATCH(SUMMARY!T$1,Sheet1DATA!$1:$1,0))</f>
        <v>-</v>
      </c>
      <c r="U179" s="36" t="str">
        <f t="array" ref="U179">INDEX(Sheet1DATA!$1:$1048576,MATCH(SUMMARY!$A179,Sheet1DATA!$A:$A,0),MATCH(SUMMARY!U$1,Sheet1DATA!$1:$1,0))</f>
        <v>-</v>
      </c>
      <c r="V179" s="36" t="str">
        <f t="array" ref="V179">INDEX(Sheet1DATA!$1:$1048576,MATCH(SUMMARY!$A179,Sheet1DATA!$A:$A,0),MATCH(SUMMARY!V$1,Sheet1DATA!$1:$1,0))</f>
        <v>-</v>
      </c>
      <c r="W179" s="36" t="str">
        <f t="array" ref="W179">INDEX(Sheet1DATA!$1:$1048576,MATCH(SUMMARY!$A179,Sheet1DATA!$A:$A,0),MATCH(SUMMARY!W$1,Sheet1DATA!$1:$1,0))</f>
        <v>-</v>
      </c>
      <c r="X179" s="36" t="str">
        <f t="array" ref="X179">INDEX(Sheet1DATA!$1:$1048576,MATCH(SUMMARY!$A179,Sheet1DATA!$A:$A,0),MATCH(SUMMARY!X$1,Sheet1DATA!$1:$1,0))</f>
        <v>-</v>
      </c>
      <c r="Y179" s="36" t="str">
        <f t="array" ref="Y179">INDEX(Sheet1DATA!$1:$1048576,MATCH(SUMMARY!$A179,Sheet1DATA!$A:$A,0),MATCH(SUMMARY!Y$1,Sheet1DATA!$1:$1,0))</f>
        <v>-</v>
      </c>
      <c r="Z179" s="36" t="str">
        <f t="array" ref="Z179">INDEX(Sheet1DATA!$1:$1048576,MATCH(SUMMARY!$A179,Sheet1DATA!$A:$A,0),MATCH(SUMMARY!Z$1,Sheet1DATA!$1:$1,0))</f>
        <v>-</v>
      </c>
      <c r="AA179" s="36" t="str">
        <f t="array" ref="AA179">INDEX(Sheet1DATA!$1:$1048576,MATCH(SUMMARY!$A179,Sheet1DATA!$A:$A,0),MATCH(SUMMARY!AA$1,Sheet1DATA!$1:$1,0))</f>
        <v>-</v>
      </c>
      <c r="AB179" s="36" t="str">
        <f t="array" ref="AB179">INDEX(Sheet1DATA!$1:$1048576,MATCH(SUMMARY!$A179,Sheet1DATA!$A:$A,0),MATCH(SUMMARY!AB$1,Sheet1DATA!$1:$1,0))</f>
        <v>-</v>
      </c>
      <c r="AC179" s="36" t="str">
        <f t="array" ref="AC179">INDEX(Sheet1DATA!$1:$1048576,MATCH(SUMMARY!$A179,Sheet1DATA!$A:$A,0),MATCH(SUMMARY!AC$1,Sheet1DATA!$1:$1,0))</f>
        <v>-</v>
      </c>
      <c r="AD179" s="36" t="str">
        <f t="array" ref="AD179">INDEX(Sheet1DATA!$1:$1048576,MATCH(SUMMARY!$A179,Sheet1DATA!$A:$A,0),MATCH(SUMMARY!AD$1,Sheet1DATA!$1:$1,0))</f>
        <v>-</v>
      </c>
    </row>
    <row r="180" ht="14.25" customHeight="1">
      <c r="A180" s="114" t="s">
        <v>869</v>
      </c>
      <c r="B180" s="114" t="str">
        <f t="array" ref="B180">INDEX('2020 Candidates'!F:F,MATCH(SUMMARY!A180,'2020 Candidates'!G:G,0))</f>
        <v>Fianna Fail</v>
      </c>
      <c r="C180" s="114" t="str">
        <f t="array" ref="C180">INDEX('2020 Candidates'!A:A,MATCH(SUMMARY!A180,'2020 Candidates'!G:G,0))</f>
        <v>Kildare North (4 seats)</v>
      </c>
      <c r="D180" s="115">
        <f>VLOOKUP(B180,PartyScore!A:D,4,0)</f>
        <v>0.3502904352</v>
      </c>
      <c r="E180" s="16" t="b">
        <f t="shared" si="1"/>
        <v>1</v>
      </c>
      <c r="F180" s="36">
        <f t="shared" si="2"/>
        <v>3</v>
      </c>
      <c r="G180" s="36">
        <f t="shared" si="3"/>
        <v>3</v>
      </c>
      <c r="H180" s="36">
        <f t="shared" si="4"/>
        <v>1</v>
      </c>
      <c r="I180" s="116">
        <f t="shared" si="5"/>
        <v>0.5</v>
      </c>
      <c r="J180" s="36" t="str">
        <f t="array" ref="J180">INDEX(Sheet1DATA!$1:$1048576,MATCH(SUMMARY!$A180,Sheet1DATA!$A:$A,0),MATCH(SUMMARY!J$1,Sheet1DATA!$1:$1,0))</f>
        <v>√</v>
      </c>
      <c r="K180" s="36" t="str">
        <f t="array" ref="K180">INDEX(Sheet1DATA!$1:$1048576,MATCH(SUMMARY!$A180,Sheet1DATA!$A:$A,0),MATCH(SUMMARY!K$1,Sheet1DATA!$1:$1,0))</f>
        <v>√</v>
      </c>
      <c r="L180" s="36" t="str">
        <f t="array" ref="L180">INDEX(Sheet1DATA!$1:$1048576,MATCH(SUMMARY!$A180,Sheet1DATA!$A:$A,0),MATCH(SUMMARY!L$1,Sheet1DATA!$1:$1,0))</f>
        <v>√</v>
      </c>
      <c r="M180" s="36" t="str">
        <f t="array" ref="M180">INDEX(Sheet1DATA!$1:$1048576,MATCH(SUMMARY!$A180,Sheet1DATA!$A:$A,0),MATCH(SUMMARY!M$1,Sheet1DATA!$1:$1,0))</f>
        <v>Ø</v>
      </c>
      <c r="N180" s="36" t="str">
        <f t="array" ref="N180">INDEX(Sheet1DATA!$1:$1048576,MATCH(SUMMARY!$A180,Sheet1DATA!$A:$A,0),MATCH(SUMMARY!N$1,Sheet1DATA!$1:$1,0))</f>
        <v>×</v>
      </c>
      <c r="O180" s="36" t="str">
        <f t="array" ref="O180">INDEX(Sheet1DATA!$1:$1048576,MATCH(SUMMARY!$A180,Sheet1DATA!$A:$A,0),MATCH(SUMMARY!O$1,Sheet1DATA!$1:$1,0))</f>
        <v>×</v>
      </c>
      <c r="P180" s="36" t="str">
        <f t="array" ref="P180">INDEX(Sheet1DATA!$1:$1048576,MATCH(SUMMARY!$A180,Sheet1DATA!$A:$A,0),MATCH(SUMMARY!P$1,Sheet1DATA!$1:$1,0))</f>
        <v>×</v>
      </c>
      <c r="Q180" s="36" t="str">
        <f t="array" ref="Q180">INDEX(Sheet1DATA!$1:$1048576,MATCH(SUMMARY!$A180,Sheet1DATA!$A:$A,0),MATCH(SUMMARY!Q$1,Sheet1DATA!$1:$1,0))</f>
        <v>-</v>
      </c>
      <c r="R180" s="36" t="str">
        <f t="array" ref="R180">INDEX(Sheet1DATA!$1:$1048576,MATCH(SUMMARY!$A180,Sheet1DATA!$A:$A,0),MATCH(SUMMARY!R$1,Sheet1DATA!$1:$1,0))</f>
        <v>-</v>
      </c>
      <c r="S180" s="36" t="str">
        <f t="array" ref="S180">INDEX(Sheet1DATA!$1:$1048576,MATCH(SUMMARY!$A180,Sheet1DATA!$A:$A,0),MATCH(SUMMARY!S$1,Sheet1DATA!$1:$1,0))</f>
        <v>-</v>
      </c>
      <c r="T180" s="36" t="str">
        <f t="array" ref="T180">INDEX(Sheet1DATA!$1:$1048576,MATCH(SUMMARY!$A180,Sheet1DATA!$A:$A,0),MATCH(SUMMARY!T$1,Sheet1DATA!$1:$1,0))</f>
        <v>-</v>
      </c>
      <c r="U180" s="36" t="str">
        <f t="array" ref="U180">INDEX(Sheet1DATA!$1:$1048576,MATCH(SUMMARY!$A180,Sheet1DATA!$A:$A,0),MATCH(SUMMARY!U$1,Sheet1DATA!$1:$1,0))</f>
        <v>-</v>
      </c>
      <c r="V180" s="36" t="str">
        <f t="array" ref="V180">INDEX(Sheet1DATA!$1:$1048576,MATCH(SUMMARY!$A180,Sheet1DATA!$A:$A,0),MATCH(SUMMARY!V$1,Sheet1DATA!$1:$1,0))</f>
        <v>-</v>
      </c>
      <c r="W180" s="36" t="str">
        <f t="array" ref="W180">INDEX(Sheet1DATA!$1:$1048576,MATCH(SUMMARY!$A180,Sheet1DATA!$A:$A,0),MATCH(SUMMARY!W$1,Sheet1DATA!$1:$1,0))</f>
        <v>-</v>
      </c>
      <c r="X180" s="36" t="str">
        <f t="array" ref="X180">INDEX(Sheet1DATA!$1:$1048576,MATCH(SUMMARY!$A180,Sheet1DATA!$A:$A,0),MATCH(SUMMARY!X$1,Sheet1DATA!$1:$1,0))</f>
        <v>-</v>
      </c>
      <c r="Y180" s="36" t="str">
        <f t="array" ref="Y180">INDEX(Sheet1DATA!$1:$1048576,MATCH(SUMMARY!$A180,Sheet1DATA!$A:$A,0),MATCH(SUMMARY!Y$1,Sheet1DATA!$1:$1,0))</f>
        <v>-</v>
      </c>
      <c r="Z180" s="36" t="str">
        <f t="array" ref="Z180">INDEX(Sheet1DATA!$1:$1048576,MATCH(SUMMARY!$A180,Sheet1DATA!$A:$A,0),MATCH(SUMMARY!Z$1,Sheet1DATA!$1:$1,0))</f>
        <v>-</v>
      </c>
      <c r="AA180" s="36" t="str">
        <f t="array" ref="AA180">INDEX(Sheet1DATA!$1:$1048576,MATCH(SUMMARY!$A180,Sheet1DATA!$A:$A,0),MATCH(SUMMARY!AA$1,Sheet1DATA!$1:$1,0))</f>
        <v>-</v>
      </c>
      <c r="AB180" s="36" t="str">
        <f t="array" ref="AB180">INDEX(Sheet1DATA!$1:$1048576,MATCH(SUMMARY!$A180,Sheet1DATA!$A:$A,0),MATCH(SUMMARY!AB$1,Sheet1DATA!$1:$1,0))</f>
        <v>-</v>
      </c>
      <c r="AC180" s="36" t="str">
        <f t="array" ref="AC180">INDEX(Sheet1DATA!$1:$1048576,MATCH(SUMMARY!$A180,Sheet1DATA!$A:$A,0),MATCH(SUMMARY!AC$1,Sheet1DATA!$1:$1,0))</f>
        <v>-</v>
      </c>
      <c r="AD180" s="36" t="str">
        <f t="array" ref="AD180">INDEX(Sheet1DATA!$1:$1048576,MATCH(SUMMARY!$A180,Sheet1DATA!$A:$A,0),MATCH(SUMMARY!AD$1,Sheet1DATA!$1:$1,0))</f>
        <v>-</v>
      </c>
    </row>
    <row r="181" ht="14.25" hidden="1" customHeight="1">
      <c r="A181" s="114" t="s">
        <v>755</v>
      </c>
      <c r="B181" s="114" t="str">
        <f t="array" ref="B181">INDEX('2020 Candidates'!F:F,MATCH(SUMMARY!A181,'2020 Candidates'!G:G,0))</f>
        <v>Aontu</v>
      </c>
      <c r="C181" s="114" t="str">
        <f t="array" ref="C181">INDEX('2020 Candidates'!A:A,MATCH(SUMMARY!A181,'2020 Candidates'!G:G,0))</f>
        <v>Mayo (4 seats)</v>
      </c>
      <c r="D181" s="115">
        <f>VLOOKUP(B181,PartyScore!A:D,4,0)</f>
        <v>0.0625</v>
      </c>
      <c r="E181" s="16" t="b">
        <f t="shared" si="1"/>
        <v>0</v>
      </c>
      <c r="F181" s="36">
        <f t="shared" si="2"/>
        <v>0</v>
      </c>
      <c r="G181" s="36">
        <f t="shared" si="3"/>
        <v>0</v>
      </c>
      <c r="H181" s="36">
        <f t="shared" si="4"/>
        <v>0</v>
      </c>
      <c r="I181" s="116" t="str">
        <f t="shared" si="5"/>
        <v>-</v>
      </c>
      <c r="J181" s="36" t="str">
        <f t="array" ref="J181">INDEX(Sheet1DATA!$1:$1048576,MATCH(SUMMARY!$A181,Sheet1DATA!$A:$A,0),MATCH(SUMMARY!J$1,Sheet1DATA!$1:$1,0))</f>
        <v>-</v>
      </c>
      <c r="K181" s="36" t="str">
        <f t="array" ref="K181">INDEX(Sheet1DATA!$1:$1048576,MATCH(SUMMARY!$A181,Sheet1DATA!$A:$A,0),MATCH(SUMMARY!K$1,Sheet1DATA!$1:$1,0))</f>
        <v>-</v>
      </c>
      <c r="L181" s="36" t="str">
        <f t="array" ref="L181">INDEX(Sheet1DATA!$1:$1048576,MATCH(SUMMARY!$A181,Sheet1DATA!$A:$A,0),MATCH(SUMMARY!L$1,Sheet1DATA!$1:$1,0))</f>
        <v>-</v>
      </c>
      <c r="M181" s="36" t="str">
        <f t="array" ref="M181">INDEX(Sheet1DATA!$1:$1048576,MATCH(SUMMARY!$A181,Sheet1DATA!$A:$A,0),MATCH(SUMMARY!M$1,Sheet1DATA!$1:$1,0))</f>
        <v>-</v>
      </c>
      <c r="N181" s="36" t="str">
        <f t="array" ref="N181">INDEX(Sheet1DATA!$1:$1048576,MATCH(SUMMARY!$A181,Sheet1DATA!$A:$A,0),MATCH(SUMMARY!N$1,Sheet1DATA!$1:$1,0))</f>
        <v>-</v>
      </c>
      <c r="O181" s="36" t="str">
        <f t="array" ref="O181">INDEX(Sheet1DATA!$1:$1048576,MATCH(SUMMARY!$A181,Sheet1DATA!$A:$A,0),MATCH(SUMMARY!O$1,Sheet1DATA!$1:$1,0))</f>
        <v>-</v>
      </c>
      <c r="P181" s="36" t="str">
        <f t="array" ref="P181">INDEX(Sheet1DATA!$1:$1048576,MATCH(SUMMARY!$A181,Sheet1DATA!$A:$A,0),MATCH(SUMMARY!P$1,Sheet1DATA!$1:$1,0))</f>
        <v>-</v>
      </c>
      <c r="Q181" s="36" t="str">
        <f t="array" ref="Q181">INDEX(Sheet1DATA!$1:$1048576,MATCH(SUMMARY!$A181,Sheet1DATA!$A:$A,0),MATCH(SUMMARY!Q$1,Sheet1DATA!$1:$1,0))</f>
        <v>-</v>
      </c>
      <c r="R181" s="36" t="str">
        <f t="array" ref="R181">INDEX(Sheet1DATA!$1:$1048576,MATCH(SUMMARY!$A181,Sheet1DATA!$A:$A,0),MATCH(SUMMARY!R$1,Sheet1DATA!$1:$1,0))</f>
        <v>-</v>
      </c>
      <c r="S181" s="36" t="str">
        <f t="array" ref="S181">INDEX(Sheet1DATA!$1:$1048576,MATCH(SUMMARY!$A181,Sheet1DATA!$A:$A,0),MATCH(SUMMARY!S$1,Sheet1DATA!$1:$1,0))</f>
        <v>-</v>
      </c>
      <c r="T181" s="36" t="str">
        <f t="array" ref="T181">INDEX(Sheet1DATA!$1:$1048576,MATCH(SUMMARY!$A181,Sheet1DATA!$A:$A,0),MATCH(SUMMARY!T$1,Sheet1DATA!$1:$1,0))</f>
        <v>-</v>
      </c>
      <c r="U181" s="36" t="str">
        <f t="array" ref="U181">INDEX(Sheet1DATA!$1:$1048576,MATCH(SUMMARY!$A181,Sheet1DATA!$A:$A,0),MATCH(SUMMARY!U$1,Sheet1DATA!$1:$1,0))</f>
        <v>-</v>
      </c>
      <c r="V181" s="36" t="str">
        <f t="array" ref="V181">INDEX(Sheet1DATA!$1:$1048576,MATCH(SUMMARY!$A181,Sheet1DATA!$A:$A,0),MATCH(SUMMARY!V$1,Sheet1DATA!$1:$1,0))</f>
        <v>-</v>
      </c>
      <c r="W181" s="36" t="str">
        <f t="array" ref="W181">INDEX(Sheet1DATA!$1:$1048576,MATCH(SUMMARY!$A181,Sheet1DATA!$A:$A,0),MATCH(SUMMARY!W$1,Sheet1DATA!$1:$1,0))</f>
        <v>-</v>
      </c>
      <c r="X181" s="36" t="str">
        <f t="array" ref="X181">INDEX(Sheet1DATA!$1:$1048576,MATCH(SUMMARY!$A181,Sheet1DATA!$A:$A,0),MATCH(SUMMARY!X$1,Sheet1DATA!$1:$1,0))</f>
        <v>-</v>
      </c>
      <c r="Y181" s="36" t="str">
        <f t="array" ref="Y181">INDEX(Sheet1DATA!$1:$1048576,MATCH(SUMMARY!$A181,Sheet1DATA!$A:$A,0),MATCH(SUMMARY!Y$1,Sheet1DATA!$1:$1,0))</f>
        <v>-</v>
      </c>
      <c r="Z181" s="36" t="str">
        <f t="array" ref="Z181">INDEX(Sheet1DATA!$1:$1048576,MATCH(SUMMARY!$A181,Sheet1DATA!$A:$A,0),MATCH(SUMMARY!Z$1,Sheet1DATA!$1:$1,0))</f>
        <v>-</v>
      </c>
      <c r="AA181" s="36" t="str">
        <f t="array" ref="AA181">INDEX(Sheet1DATA!$1:$1048576,MATCH(SUMMARY!$A181,Sheet1DATA!$A:$A,0),MATCH(SUMMARY!AA$1,Sheet1DATA!$1:$1,0))</f>
        <v>-</v>
      </c>
      <c r="AB181" s="36" t="str">
        <f t="array" ref="AB181">INDEX(Sheet1DATA!$1:$1048576,MATCH(SUMMARY!$A181,Sheet1DATA!$A:$A,0),MATCH(SUMMARY!AB$1,Sheet1DATA!$1:$1,0))</f>
        <v>-</v>
      </c>
      <c r="AC181" s="36" t="str">
        <f t="array" ref="AC181">INDEX(Sheet1DATA!$1:$1048576,MATCH(SUMMARY!$A181,Sheet1DATA!$A:$A,0),MATCH(SUMMARY!AC$1,Sheet1DATA!$1:$1,0))</f>
        <v>-</v>
      </c>
      <c r="AD181" s="36" t="str">
        <f t="array" ref="AD181">INDEX(Sheet1DATA!$1:$1048576,MATCH(SUMMARY!$A181,Sheet1DATA!$A:$A,0),MATCH(SUMMARY!AD$1,Sheet1DATA!$1:$1,0))</f>
        <v>-</v>
      </c>
    </row>
    <row r="182" ht="14.25" customHeight="1">
      <c r="A182" s="114" t="s">
        <v>864</v>
      </c>
      <c r="B182" s="114" t="str">
        <f t="array" ref="B182">INDEX('2020 Candidates'!F:F,MATCH(SUMMARY!A182,'2020 Candidates'!G:G,0))</f>
        <v>Fine Gael</v>
      </c>
      <c r="C182" s="114" t="str">
        <f t="array" ref="C182">INDEX('2020 Candidates'!A:A,MATCH(SUMMARY!A182,'2020 Candidates'!G:G,0))</f>
        <v>Kildare North (4 seats)</v>
      </c>
      <c r="D182" s="115">
        <f>VLOOKUP(B182,PartyScore!A:D,4,0)</f>
        <v>0.01425972402</v>
      </c>
      <c r="E182" s="16" t="b">
        <f t="shared" si="1"/>
        <v>1</v>
      </c>
      <c r="F182" s="36">
        <f t="shared" si="2"/>
        <v>0</v>
      </c>
      <c r="G182" s="36">
        <f t="shared" si="3"/>
        <v>11</v>
      </c>
      <c r="H182" s="36">
        <f t="shared" si="4"/>
        <v>2</v>
      </c>
      <c r="I182" s="116">
        <f t="shared" si="5"/>
        <v>0</v>
      </c>
      <c r="J182" s="36" t="str">
        <f t="array" ref="J182">INDEX(Sheet1DATA!$1:$1048576,MATCH(SUMMARY!$A182,Sheet1DATA!$A:$A,0),MATCH(SUMMARY!J$1,Sheet1DATA!$1:$1,0))</f>
        <v>-</v>
      </c>
      <c r="K182" s="36" t="str">
        <f t="array" ref="K182">INDEX(Sheet1DATA!$1:$1048576,MATCH(SUMMARY!$A182,Sheet1DATA!$A:$A,0),MATCH(SUMMARY!K$1,Sheet1DATA!$1:$1,0))</f>
        <v>-</v>
      </c>
      <c r="L182" s="36" t="str">
        <f t="array" ref="L182">INDEX(Sheet1DATA!$1:$1048576,MATCH(SUMMARY!$A182,Sheet1DATA!$A:$A,0),MATCH(SUMMARY!L$1,Sheet1DATA!$1:$1,0))</f>
        <v>-</v>
      </c>
      <c r="M182" s="36" t="str">
        <f t="array" ref="M182">INDEX(Sheet1DATA!$1:$1048576,MATCH(SUMMARY!$A182,Sheet1DATA!$A:$A,0),MATCH(SUMMARY!M$1,Sheet1DATA!$1:$1,0))</f>
        <v>-</v>
      </c>
      <c r="N182" s="36" t="str">
        <f t="array" ref="N182">INDEX(Sheet1DATA!$1:$1048576,MATCH(SUMMARY!$A182,Sheet1DATA!$A:$A,0),MATCH(SUMMARY!N$1,Sheet1DATA!$1:$1,0))</f>
        <v>-</v>
      </c>
      <c r="O182" s="36" t="str">
        <f t="array" ref="O182">INDEX(Sheet1DATA!$1:$1048576,MATCH(SUMMARY!$A182,Sheet1DATA!$A:$A,0),MATCH(SUMMARY!O$1,Sheet1DATA!$1:$1,0))</f>
        <v>-</v>
      </c>
      <c r="P182" s="36" t="str">
        <f t="array" ref="P182">INDEX(Sheet1DATA!$1:$1048576,MATCH(SUMMARY!$A182,Sheet1DATA!$A:$A,0),MATCH(SUMMARY!P$1,Sheet1DATA!$1:$1,0))</f>
        <v>-</v>
      </c>
      <c r="Q182" s="36" t="str">
        <f t="array" ref="Q182">INDEX(Sheet1DATA!$1:$1048576,MATCH(SUMMARY!$A182,Sheet1DATA!$A:$A,0),MATCH(SUMMARY!Q$1,Sheet1DATA!$1:$1,0))</f>
        <v>×</v>
      </c>
      <c r="R182" s="36" t="str">
        <f t="array" ref="R182">INDEX(Sheet1DATA!$1:$1048576,MATCH(SUMMARY!$A182,Sheet1DATA!$A:$A,0),MATCH(SUMMARY!R$1,Sheet1DATA!$1:$1,0))</f>
        <v>×</v>
      </c>
      <c r="S182" s="36" t="str">
        <f t="array" ref="S182">INDEX(Sheet1DATA!$1:$1048576,MATCH(SUMMARY!$A182,Sheet1DATA!$A:$A,0),MATCH(SUMMARY!S$1,Sheet1DATA!$1:$1,0))</f>
        <v>×</v>
      </c>
      <c r="T182" s="36" t="str">
        <f t="array" ref="T182">INDEX(Sheet1DATA!$1:$1048576,MATCH(SUMMARY!$A182,Sheet1DATA!$A:$A,0),MATCH(SUMMARY!T$1,Sheet1DATA!$1:$1,0))</f>
        <v>×</v>
      </c>
      <c r="U182" s="36" t="str">
        <f t="array" ref="U182">INDEX(Sheet1DATA!$1:$1048576,MATCH(SUMMARY!$A182,Sheet1DATA!$A:$A,0),MATCH(SUMMARY!U$1,Sheet1DATA!$1:$1,0))</f>
        <v>×</v>
      </c>
      <c r="V182" s="36" t="str">
        <f t="array" ref="V182">INDEX(Sheet1DATA!$1:$1048576,MATCH(SUMMARY!$A182,Sheet1DATA!$A:$A,0),MATCH(SUMMARY!V$1,Sheet1DATA!$1:$1,0))</f>
        <v>×</v>
      </c>
      <c r="W182" s="36" t="str">
        <f t="array" ref="W182">INDEX(Sheet1DATA!$1:$1048576,MATCH(SUMMARY!$A182,Sheet1DATA!$A:$A,0),MATCH(SUMMARY!W$1,Sheet1DATA!$1:$1,0))</f>
        <v>×</v>
      </c>
      <c r="X182" s="36" t="str">
        <f t="array" ref="X182">INDEX(Sheet1DATA!$1:$1048576,MATCH(SUMMARY!$A182,Sheet1DATA!$A:$A,0),MATCH(SUMMARY!X$1,Sheet1DATA!$1:$1,0))</f>
        <v>×</v>
      </c>
      <c r="Y182" s="36" t="str">
        <f t="array" ref="Y182">INDEX(Sheet1DATA!$1:$1048576,MATCH(SUMMARY!$A182,Sheet1DATA!$A:$A,0),MATCH(SUMMARY!Y$1,Sheet1DATA!$1:$1,0))</f>
        <v>Ø</v>
      </c>
      <c r="Z182" s="36" t="str">
        <f t="array" ref="Z182">INDEX(Sheet1DATA!$1:$1048576,MATCH(SUMMARY!$A182,Sheet1DATA!$A:$A,0),MATCH(SUMMARY!Z$1,Sheet1DATA!$1:$1,0))</f>
        <v>×</v>
      </c>
      <c r="AA182" s="36" t="str">
        <f t="array" ref="AA182">INDEX(Sheet1DATA!$1:$1048576,MATCH(SUMMARY!$A182,Sheet1DATA!$A:$A,0),MATCH(SUMMARY!AA$1,Sheet1DATA!$1:$1,0))</f>
        <v>×</v>
      </c>
      <c r="AB182" s="36" t="str">
        <f t="array" ref="AB182">INDEX(Sheet1DATA!$1:$1048576,MATCH(SUMMARY!$A182,Sheet1DATA!$A:$A,0),MATCH(SUMMARY!AB$1,Sheet1DATA!$1:$1,0))</f>
        <v>×</v>
      </c>
      <c r="AC182" s="36" t="str">
        <f t="array" ref="AC182">INDEX(Sheet1DATA!$1:$1048576,MATCH(SUMMARY!$A182,Sheet1DATA!$A:$A,0),MATCH(SUMMARY!AC$1,Sheet1DATA!$1:$1,0))</f>
        <v>Ø</v>
      </c>
      <c r="AD182" s="36" t="str">
        <f t="array" ref="AD182">INDEX(Sheet1DATA!$1:$1048576,MATCH(SUMMARY!$A182,Sheet1DATA!$A:$A,0),MATCH(SUMMARY!AD$1,Sheet1DATA!$1:$1,0))</f>
        <v>-</v>
      </c>
    </row>
    <row r="183" ht="14.25" hidden="1" customHeight="1">
      <c r="A183" s="114" t="s">
        <v>758</v>
      </c>
      <c r="B183" s="114" t="str">
        <f t="array" ref="B183">INDEX('2020 Candidates'!F:F,MATCH(SUMMARY!A183,'2020 Candidates'!G:G,0))</f>
        <v>Independent</v>
      </c>
      <c r="C183" s="114" t="str">
        <f t="array" ref="C183">INDEX('2020 Candidates'!A:A,MATCH(SUMMARY!A183,'2020 Candidates'!G:G,0))</f>
        <v>Laois-Offaly (5 seats)</v>
      </c>
      <c r="D183" s="115">
        <f>VLOOKUP(B183,PartyScore!A:D,4,0)</f>
        <v>0.2306361296</v>
      </c>
      <c r="E183" s="16" t="b">
        <f t="shared" si="1"/>
        <v>0</v>
      </c>
      <c r="F183" s="36">
        <f t="shared" si="2"/>
        <v>0</v>
      </c>
      <c r="G183" s="36">
        <f t="shared" si="3"/>
        <v>0</v>
      </c>
      <c r="H183" s="36">
        <f t="shared" si="4"/>
        <v>0</v>
      </c>
      <c r="I183" s="116" t="str">
        <f t="shared" si="5"/>
        <v>-</v>
      </c>
      <c r="J183" s="36" t="str">
        <f t="array" ref="J183">INDEX(Sheet1DATA!$1:$1048576,MATCH(SUMMARY!$A183,Sheet1DATA!$A:$A,0),MATCH(SUMMARY!J$1,Sheet1DATA!$1:$1,0))</f>
        <v>-</v>
      </c>
      <c r="K183" s="36" t="str">
        <f t="array" ref="K183">INDEX(Sheet1DATA!$1:$1048576,MATCH(SUMMARY!$A183,Sheet1DATA!$A:$A,0),MATCH(SUMMARY!K$1,Sheet1DATA!$1:$1,0))</f>
        <v>-</v>
      </c>
      <c r="L183" s="36" t="str">
        <f t="array" ref="L183">INDEX(Sheet1DATA!$1:$1048576,MATCH(SUMMARY!$A183,Sheet1DATA!$A:$A,0),MATCH(SUMMARY!L$1,Sheet1DATA!$1:$1,0))</f>
        <v>-</v>
      </c>
      <c r="M183" s="36" t="str">
        <f t="array" ref="M183">INDEX(Sheet1DATA!$1:$1048576,MATCH(SUMMARY!$A183,Sheet1DATA!$A:$A,0),MATCH(SUMMARY!M$1,Sheet1DATA!$1:$1,0))</f>
        <v>-</v>
      </c>
      <c r="N183" s="36" t="str">
        <f t="array" ref="N183">INDEX(Sheet1DATA!$1:$1048576,MATCH(SUMMARY!$A183,Sheet1DATA!$A:$A,0),MATCH(SUMMARY!N$1,Sheet1DATA!$1:$1,0))</f>
        <v>-</v>
      </c>
      <c r="O183" s="36" t="str">
        <f t="array" ref="O183">INDEX(Sheet1DATA!$1:$1048576,MATCH(SUMMARY!$A183,Sheet1DATA!$A:$A,0),MATCH(SUMMARY!O$1,Sheet1DATA!$1:$1,0))</f>
        <v>-</v>
      </c>
      <c r="P183" s="36" t="str">
        <f t="array" ref="P183">INDEX(Sheet1DATA!$1:$1048576,MATCH(SUMMARY!$A183,Sheet1DATA!$A:$A,0),MATCH(SUMMARY!P$1,Sheet1DATA!$1:$1,0))</f>
        <v>-</v>
      </c>
      <c r="Q183" s="36" t="str">
        <f t="array" ref="Q183">INDEX(Sheet1DATA!$1:$1048576,MATCH(SUMMARY!$A183,Sheet1DATA!$A:$A,0),MATCH(SUMMARY!Q$1,Sheet1DATA!$1:$1,0))</f>
        <v>-</v>
      </c>
      <c r="R183" s="36" t="str">
        <f t="array" ref="R183">INDEX(Sheet1DATA!$1:$1048576,MATCH(SUMMARY!$A183,Sheet1DATA!$A:$A,0),MATCH(SUMMARY!R$1,Sheet1DATA!$1:$1,0))</f>
        <v>-</v>
      </c>
      <c r="S183" s="36" t="str">
        <f t="array" ref="S183">INDEX(Sheet1DATA!$1:$1048576,MATCH(SUMMARY!$A183,Sheet1DATA!$A:$A,0),MATCH(SUMMARY!S$1,Sheet1DATA!$1:$1,0))</f>
        <v>-</v>
      </c>
      <c r="T183" s="36" t="str">
        <f t="array" ref="T183">INDEX(Sheet1DATA!$1:$1048576,MATCH(SUMMARY!$A183,Sheet1DATA!$A:$A,0),MATCH(SUMMARY!T$1,Sheet1DATA!$1:$1,0))</f>
        <v>-</v>
      </c>
      <c r="U183" s="36" t="str">
        <f t="array" ref="U183">INDEX(Sheet1DATA!$1:$1048576,MATCH(SUMMARY!$A183,Sheet1DATA!$A:$A,0),MATCH(SUMMARY!U$1,Sheet1DATA!$1:$1,0))</f>
        <v>-</v>
      </c>
      <c r="V183" s="36" t="str">
        <f t="array" ref="V183">INDEX(Sheet1DATA!$1:$1048576,MATCH(SUMMARY!$A183,Sheet1DATA!$A:$A,0),MATCH(SUMMARY!V$1,Sheet1DATA!$1:$1,0))</f>
        <v>-</v>
      </c>
      <c r="W183" s="36" t="str">
        <f t="array" ref="W183">INDEX(Sheet1DATA!$1:$1048576,MATCH(SUMMARY!$A183,Sheet1DATA!$A:$A,0),MATCH(SUMMARY!W$1,Sheet1DATA!$1:$1,0))</f>
        <v>-</v>
      </c>
      <c r="X183" s="36" t="str">
        <f t="array" ref="X183">INDEX(Sheet1DATA!$1:$1048576,MATCH(SUMMARY!$A183,Sheet1DATA!$A:$A,0),MATCH(SUMMARY!X$1,Sheet1DATA!$1:$1,0))</f>
        <v>-</v>
      </c>
      <c r="Y183" s="36" t="str">
        <f t="array" ref="Y183">INDEX(Sheet1DATA!$1:$1048576,MATCH(SUMMARY!$A183,Sheet1DATA!$A:$A,0),MATCH(SUMMARY!Y$1,Sheet1DATA!$1:$1,0))</f>
        <v>-</v>
      </c>
      <c r="Z183" s="36" t="str">
        <f t="array" ref="Z183">INDEX(Sheet1DATA!$1:$1048576,MATCH(SUMMARY!$A183,Sheet1DATA!$A:$A,0),MATCH(SUMMARY!Z$1,Sheet1DATA!$1:$1,0))</f>
        <v>-</v>
      </c>
      <c r="AA183" s="36" t="str">
        <f t="array" ref="AA183">INDEX(Sheet1DATA!$1:$1048576,MATCH(SUMMARY!$A183,Sheet1DATA!$A:$A,0),MATCH(SUMMARY!AA$1,Sheet1DATA!$1:$1,0))</f>
        <v>-</v>
      </c>
      <c r="AB183" s="36" t="str">
        <f t="array" ref="AB183">INDEX(Sheet1DATA!$1:$1048576,MATCH(SUMMARY!$A183,Sheet1DATA!$A:$A,0),MATCH(SUMMARY!AB$1,Sheet1DATA!$1:$1,0))</f>
        <v>-</v>
      </c>
      <c r="AC183" s="36" t="str">
        <f t="array" ref="AC183">INDEX(Sheet1DATA!$1:$1048576,MATCH(SUMMARY!$A183,Sheet1DATA!$A:$A,0),MATCH(SUMMARY!AC$1,Sheet1DATA!$1:$1,0))</f>
        <v>-</v>
      </c>
      <c r="AD183" s="36" t="str">
        <f t="array" ref="AD183">INDEX(Sheet1DATA!$1:$1048576,MATCH(SUMMARY!$A183,Sheet1DATA!$A:$A,0),MATCH(SUMMARY!AD$1,Sheet1DATA!$1:$1,0))</f>
        <v>-</v>
      </c>
    </row>
    <row r="184" ht="14.25" hidden="1" customHeight="1">
      <c r="A184" s="114" t="s">
        <v>765</v>
      </c>
      <c r="B184" s="114" t="str">
        <f t="array" ref="B184">INDEX('2020 Candidates'!F:F,MATCH(SUMMARY!A184,'2020 Candidates'!G:G,0))</f>
        <v>Green Party</v>
      </c>
      <c r="C184" s="114" t="str">
        <f t="array" ref="C184">INDEX('2020 Candidates'!A:A,MATCH(SUMMARY!A184,'2020 Candidates'!G:G,0))</f>
        <v>Limerick City (4 seats)</v>
      </c>
      <c r="D184" s="115">
        <f>VLOOKUP(B184,PartyScore!A:D,4,0)</f>
        <v>0.05714285714</v>
      </c>
      <c r="E184" s="16" t="b">
        <f t="shared" si="1"/>
        <v>0</v>
      </c>
      <c r="F184" s="36">
        <f t="shared" si="2"/>
        <v>0</v>
      </c>
      <c r="G184" s="36">
        <f t="shared" si="3"/>
        <v>0</v>
      </c>
      <c r="H184" s="36">
        <f t="shared" si="4"/>
        <v>0</v>
      </c>
      <c r="I184" s="116" t="str">
        <f t="shared" si="5"/>
        <v>-</v>
      </c>
      <c r="J184" s="36" t="str">
        <f t="array" ref="J184">INDEX(Sheet1DATA!$1:$1048576,MATCH(SUMMARY!$A184,Sheet1DATA!$A:$A,0),MATCH(SUMMARY!J$1,Sheet1DATA!$1:$1,0))</f>
        <v>-</v>
      </c>
      <c r="K184" s="36" t="str">
        <f t="array" ref="K184">INDEX(Sheet1DATA!$1:$1048576,MATCH(SUMMARY!$A184,Sheet1DATA!$A:$A,0),MATCH(SUMMARY!K$1,Sheet1DATA!$1:$1,0))</f>
        <v>-</v>
      </c>
      <c r="L184" s="36" t="str">
        <f t="array" ref="L184">INDEX(Sheet1DATA!$1:$1048576,MATCH(SUMMARY!$A184,Sheet1DATA!$A:$A,0),MATCH(SUMMARY!L$1,Sheet1DATA!$1:$1,0))</f>
        <v>-</v>
      </c>
      <c r="M184" s="36" t="str">
        <f t="array" ref="M184">INDEX(Sheet1DATA!$1:$1048576,MATCH(SUMMARY!$A184,Sheet1DATA!$A:$A,0),MATCH(SUMMARY!M$1,Sheet1DATA!$1:$1,0))</f>
        <v>-</v>
      </c>
      <c r="N184" s="36" t="str">
        <f t="array" ref="N184">INDEX(Sheet1DATA!$1:$1048576,MATCH(SUMMARY!$A184,Sheet1DATA!$A:$A,0),MATCH(SUMMARY!N$1,Sheet1DATA!$1:$1,0))</f>
        <v>-</v>
      </c>
      <c r="O184" s="36" t="str">
        <f t="array" ref="O184">INDEX(Sheet1DATA!$1:$1048576,MATCH(SUMMARY!$A184,Sheet1DATA!$A:$A,0),MATCH(SUMMARY!O$1,Sheet1DATA!$1:$1,0))</f>
        <v>-</v>
      </c>
      <c r="P184" s="36" t="str">
        <f t="array" ref="P184">INDEX(Sheet1DATA!$1:$1048576,MATCH(SUMMARY!$A184,Sheet1DATA!$A:$A,0),MATCH(SUMMARY!P$1,Sheet1DATA!$1:$1,0))</f>
        <v>-</v>
      </c>
      <c r="Q184" s="36" t="str">
        <f t="array" ref="Q184">INDEX(Sheet1DATA!$1:$1048576,MATCH(SUMMARY!$A184,Sheet1DATA!$A:$A,0),MATCH(SUMMARY!Q$1,Sheet1DATA!$1:$1,0))</f>
        <v>-</v>
      </c>
      <c r="R184" s="36" t="str">
        <f t="array" ref="R184">INDEX(Sheet1DATA!$1:$1048576,MATCH(SUMMARY!$A184,Sheet1DATA!$A:$A,0),MATCH(SUMMARY!R$1,Sheet1DATA!$1:$1,0))</f>
        <v>-</v>
      </c>
      <c r="S184" s="36" t="str">
        <f t="array" ref="S184">INDEX(Sheet1DATA!$1:$1048576,MATCH(SUMMARY!$A184,Sheet1DATA!$A:$A,0),MATCH(SUMMARY!S$1,Sheet1DATA!$1:$1,0))</f>
        <v>-</v>
      </c>
      <c r="T184" s="36" t="str">
        <f t="array" ref="T184">INDEX(Sheet1DATA!$1:$1048576,MATCH(SUMMARY!$A184,Sheet1DATA!$A:$A,0),MATCH(SUMMARY!T$1,Sheet1DATA!$1:$1,0))</f>
        <v>-</v>
      </c>
      <c r="U184" s="36" t="str">
        <f t="array" ref="U184">INDEX(Sheet1DATA!$1:$1048576,MATCH(SUMMARY!$A184,Sheet1DATA!$A:$A,0),MATCH(SUMMARY!U$1,Sheet1DATA!$1:$1,0))</f>
        <v>-</v>
      </c>
      <c r="V184" s="36" t="str">
        <f t="array" ref="V184">INDEX(Sheet1DATA!$1:$1048576,MATCH(SUMMARY!$A184,Sheet1DATA!$A:$A,0),MATCH(SUMMARY!V$1,Sheet1DATA!$1:$1,0))</f>
        <v>-</v>
      </c>
      <c r="W184" s="36" t="str">
        <f t="array" ref="W184">INDEX(Sheet1DATA!$1:$1048576,MATCH(SUMMARY!$A184,Sheet1DATA!$A:$A,0),MATCH(SUMMARY!W$1,Sheet1DATA!$1:$1,0))</f>
        <v>-</v>
      </c>
      <c r="X184" s="36" t="str">
        <f t="array" ref="X184">INDEX(Sheet1DATA!$1:$1048576,MATCH(SUMMARY!$A184,Sheet1DATA!$A:$A,0),MATCH(SUMMARY!X$1,Sheet1DATA!$1:$1,0))</f>
        <v>-</v>
      </c>
      <c r="Y184" s="36" t="str">
        <f t="array" ref="Y184">INDEX(Sheet1DATA!$1:$1048576,MATCH(SUMMARY!$A184,Sheet1DATA!$A:$A,0),MATCH(SUMMARY!Y$1,Sheet1DATA!$1:$1,0))</f>
        <v>-</v>
      </c>
      <c r="Z184" s="36" t="str">
        <f t="array" ref="Z184">INDEX(Sheet1DATA!$1:$1048576,MATCH(SUMMARY!$A184,Sheet1DATA!$A:$A,0),MATCH(SUMMARY!Z$1,Sheet1DATA!$1:$1,0))</f>
        <v>-</v>
      </c>
      <c r="AA184" s="36" t="str">
        <f t="array" ref="AA184">INDEX(Sheet1DATA!$1:$1048576,MATCH(SUMMARY!$A184,Sheet1DATA!$A:$A,0),MATCH(SUMMARY!AA$1,Sheet1DATA!$1:$1,0))</f>
        <v>-</v>
      </c>
      <c r="AB184" s="36" t="str">
        <f t="array" ref="AB184">INDEX(Sheet1DATA!$1:$1048576,MATCH(SUMMARY!$A184,Sheet1DATA!$A:$A,0),MATCH(SUMMARY!AB$1,Sheet1DATA!$1:$1,0))</f>
        <v>-</v>
      </c>
      <c r="AC184" s="36" t="str">
        <f t="array" ref="AC184">INDEX(Sheet1DATA!$1:$1048576,MATCH(SUMMARY!$A184,Sheet1DATA!$A:$A,0),MATCH(SUMMARY!AC$1,Sheet1DATA!$1:$1,0))</f>
        <v>-</v>
      </c>
      <c r="AD184" s="36" t="str">
        <f t="array" ref="AD184">INDEX(Sheet1DATA!$1:$1048576,MATCH(SUMMARY!$A184,Sheet1DATA!$A:$A,0),MATCH(SUMMARY!AD$1,Sheet1DATA!$1:$1,0))</f>
        <v>-</v>
      </c>
    </row>
    <row r="185" ht="14.25" hidden="1" customHeight="1">
      <c r="A185" s="114" t="s">
        <v>768</v>
      </c>
      <c r="B185" s="114" t="str">
        <f t="array" ref="B185">INDEX('2020 Candidates'!F:F,MATCH(SUMMARY!A185,'2020 Candidates'!G:G,0))</f>
        <v>Direct Democracy Ireland</v>
      </c>
      <c r="C185" s="114" t="str">
        <f t="array" ref="C185">INDEX('2020 Candidates'!A:A,MATCH(SUMMARY!A185,'2020 Candidates'!G:G,0))</f>
        <v>Wexford</v>
      </c>
      <c r="D185" s="115">
        <f>VLOOKUP(B185,PartyScore!A:D,4,0)</f>
        <v>0</v>
      </c>
      <c r="E185" s="16" t="b">
        <f t="shared" si="1"/>
        <v>0</v>
      </c>
      <c r="F185" s="36">
        <f t="shared" si="2"/>
        <v>0</v>
      </c>
      <c r="G185" s="36">
        <f t="shared" si="3"/>
        <v>0</v>
      </c>
      <c r="H185" s="36">
        <f t="shared" si="4"/>
        <v>0</v>
      </c>
      <c r="I185" s="116" t="str">
        <f t="shared" si="5"/>
        <v>-</v>
      </c>
      <c r="J185" s="36" t="str">
        <f t="array" ref="J185">INDEX(Sheet1DATA!$1:$1048576,MATCH(SUMMARY!$A185,Sheet1DATA!$A:$A,0),MATCH(SUMMARY!J$1,Sheet1DATA!$1:$1,0))</f>
        <v>-</v>
      </c>
      <c r="K185" s="36" t="str">
        <f t="array" ref="K185">INDEX(Sheet1DATA!$1:$1048576,MATCH(SUMMARY!$A185,Sheet1DATA!$A:$A,0),MATCH(SUMMARY!K$1,Sheet1DATA!$1:$1,0))</f>
        <v>-</v>
      </c>
      <c r="L185" s="36" t="str">
        <f t="array" ref="L185">INDEX(Sheet1DATA!$1:$1048576,MATCH(SUMMARY!$A185,Sheet1DATA!$A:$A,0),MATCH(SUMMARY!L$1,Sheet1DATA!$1:$1,0))</f>
        <v>-</v>
      </c>
      <c r="M185" s="36" t="str">
        <f t="array" ref="M185">INDEX(Sheet1DATA!$1:$1048576,MATCH(SUMMARY!$A185,Sheet1DATA!$A:$A,0),MATCH(SUMMARY!M$1,Sheet1DATA!$1:$1,0))</f>
        <v>-</v>
      </c>
      <c r="N185" s="36" t="str">
        <f t="array" ref="N185">INDEX(Sheet1DATA!$1:$1048576,MATCH(SUMMARY!$A185,Sheet1DATA!$A:$A,0),MATCH(SUMMARY!N$1,Sheet1DATA!$1:$1,0))</f>
        <v>-</v>
      </c>
      <c r="O185" s="36" t="str">
        <f t="array" ref="O185">INDEX(Sheet1DATA!$1:$1048576,MATCH(SUMMARY!$A185,Sheet1DATA!$A:$A,0),MATCH(SUMMARY!O$1,Sheet1DATA!$1:$1,0))</f>
        <v>-</v>
      </c>
      <c r="P185" s="36" t="str">
        <f t="array" ref="P185">INDEX(Sheet1DATA!$1:$1048576,MATCH(SUMMARY!$A185,Sheet1DATA!$A:$A,0),MATCH(SUMMARY!P$1,Sheet1DATA!$1:$1,0))</f>
        <v>-</v>
      </c>
      <c r="Q185" s="36" t="str">
        <f t="array" ref="Q185">INDEX(Sheet1DATA!$1:$1048576,MATCH(SUMMARY!$A185,Sheet1DATA!$A:$A,0),MATCH(SUMMARY!Q$1,Sheet1DATA!$1:$1,0))</f>
        <v>-</v>
      </c>
      <c r="R185" s="36" t="str">
        <f t="array" ref="R185">INDEX(Sheet1DATA!$1:$1048576,MATCH(SUMMARY!$A185,Sheet1DATA!$A:$A,0),MATCH(SUMMARY!R$1,Sheet1DATA!$1:$1,0))</f>
        <v>-</v>
      </c>
      <c r="S185" s="36" t="str">
        <f t="array" ref="S185">INDEX(Sheet1DATA!$1:$1048576,MATCH(SUMMARY!$A185,Sheet1DATA!$A:$A,0),MATCH(SUMMARY!S$1,Sheet1DATA!$1:$1,0))</f>
        <v>-</v>
      </c>
      <c r="T185" s="36" t="str">
        <f t="array" ref="T185">INDEX(Sheet1DATA!$1:$1048576,MATCH(SUMMARY!$A185,Sheet1DATA!$A:$A,0),MATCH(SUMMARY!T$1,Sheet1DATA!$1:$1,0))</f>
        <v>-</v>
      </c>
      <c r="U185" s="36" t="str">
        <f t="array" ref="U185">INDEX(Sheet1DATA!$1:$1048576,MATCH(SUMMARY!$A185,Sheet1DATA!$A:$A,0),MATCH(SUMMARY!U$1,Sheet1DATA!$1:$1,0))</f>
        <v>-</v>
      </c>
      <c r="V185" s="36" t="str">
        <f t="array" ref="V185">INDEX(Sheet1DATA!$1:$1048576,MATCH(SUMMARY!$A185,Sheet1DATA!$A:$A,0),MATCH(SUMMARY!V$1,Sheet1DATA!$1:$1,0))</f>
        <v>-</v>
      </c>
      <c r="W185" s="36" t="str">
        <f t="array" ref="W185">INDEX(Sheet1DATA!$1:$1048576,MATCH(SUMMARY!$A185,Sheet1DATA!$A:$A,0),MATCH(SUMMARY!W$1,Sheet1DATA!$1:$1,0))</f>
        <v>-</v>
      </c>
      <c r="X185" s="36" t="str">
        <f t="array" ref="X185">INDEX(Sheet1DATA!$1:$1048576,MATCH(SUMMARY!$A185,Sheet1DATA!$A:$A,0),MATCH(SUMMARY!X$1,Sheet1DATA!$1:$1,0))</f>
        <v>-</v>
      </c>
      <c r="Y185" s="36" t="str">
        <f t="array" ref="Y185">INDEX(Sheet1DATA!$1:$1048576,MATCH(SUMMARY!$A185,Sheet1DATA!$A:$A,0),MATCH(SUMMARY!Y$1,Sheet1DATA!$1:$1,0))</f>
        <v>-</v>
      </c>
      <c r="Z185" s="36" t="str">
        <f t="array" ref="Z185">INDEX(Sheet1DATA!$1:$1048576,MATCH(SUMMARY!$A185,Sheet1DATA!$A:$A,0),MATCH(SUMMARY!Z$1,Sheet1DATA!$1:$1,0))</f>
        <v>-</v>
      </c>
      <c r="AA185" s="36" t="str">
        <f t="array" ref="AA185">INDEX(Sheet1DATA!$1:$1048576,MATCH(SUMMARY!$A185,Sheet1DATA!$A:$A,0),MATCH(SUMMARY!AA$1,Sheet1DATA!$1:$1,0))</f>
        <v>-</v>
      </c>
      <c r="AB185" s="36" t="str">
        <f t="array" ref="AB185">INDEX(Sheet1DATA!$1:$1048576,MATCH(SUMMARY!$A185,Sheet1DATA!$A:$A,0),MATCH(SUMMARY!AB$1,Sheet1DATA!$1:$1,0))</f>
        <v>-</v>
      </c>
      <c r="AC185" s="36" t="str">
        <f t="array" ref="AC185">INDEX(Sheet1DATA!$1:$1048576,MATCH(SUMMARY!$A185,Sheet1DATA!$A:$A,0),MATCH(SUMMARY!AC$1,Sheet1DATA!$1:$1,0))</f>
        <v>-</v>
      </c>
      <c r="AD185" s="36" t="str">
        <f t="array" ref="AD185">INDEX(Sheet1DATA!$1:$1048576,MATCH(SUMMARY!$A185,Sheet1DATA!$A:$A,0),MATCH(SUMMARY!AD$1,Sheet1DATA!$1:$1,0))</f>
        <v>-</v>
      </c>
    </row>
    <row r="186" ht="14.25" hidden="1" customHeight="1">
      <c r="A186" s="114" t="s">
        <v>775</v>
      </c>
      <c r="B186" s="114" t="str">
        <f t="array" ref="B186">INDEX('2020 Candidates'!F:F,MATCH(SUMMARY!A186,'2020 Candidates'!G:G,0))</f>
        <v>Fine Gael</v>
      </c>
      <c r="C186" s="114" t="str">
        <f t="array" ref="C186">INDEX('2020 Candidates'!A:A,MATCH(SUMMARY!A186,'2020 Candidates'!G:G,0))</f>
        <v>Cork South-West (3 seats)</v>
      </c>
      <c r="D186" s="115">
        <f>VLOOKUP(B186,PartyScore!A:D,4,0)</f>
        <v>0.01425972402</v>
      </c>
      <c r="E186" s="16" t="b">
        <f t="shared" si="1"/>
        <v>0</v>
      </c>
      <c r="F186" s="36">
        <f t="shared" si="2"/>
        <v>0</v>
      </c>
      <c r="G186" s="36">
        <f t="shared" si="3"/>
        <v>0</v>
      </c>
      <c r="H186" s="36">
        <f t="shared" si="4"/>
        <v>0</v>
      </c>
      <c r="I186" s="116" t="str">
        <f t="shared" si="5"/>
        <v>-</v>
      </c>
      <c r="J186" s="36" t="str">
        <f t="array" ref="J186">INDEX(Sheet1DATA!$1:$1048576,MATCH(SUMMARY!$A186,Sheet1DATA!$A:$A,0),MATCH(SUMMARY!J$1,Sheet1DATA!$1:$1,0))</f>
        <v>-</v>
      </c>
      <c r="K186" s="36" t="str">
        <f t="array" ref="K186">INDEX(Sheet1DATA!$1:$1048576,MATCH(SUMMARY!$A186,Sheet1DATA!$A:$A,0),MATCH(SUMMARY!K$1,Sheet1DATA!$1:$1,0))</f>
        <v>-</v>
      </c>
      <c r="L186" s="36" t="str">
        <f t="array" ref="L186">INDEX(Sheet1DATA!$1:$1048576,MATCH(SUMMARY!$A186,Sheet1DATA!$A:$A,0),MATCH(SUMMARY!L$1,Sheet1DATA!$1:$1,0))</f>
        <v>-</v>
      </c>
      <c r="M186" s="36" t="str">
        <f t="array" ref="M186">INDEX(Sheet1DATA!$1:$1048576,MATCH(SUMMARY!$A186,Sheet1DATA!$A:$A,0),MATCH(SUMMARY!M$1,Sheet1DATA!$1:$1,0))</f>
        <v>-</v>
      </c>
      <c r="N186" s="36" t="str">
        <f t="array" ref="N186">INDEX(Sheet1DATA!$1:$1048576,MATCH(SUMMARY!$A186,Sheet1DATA!$A:$A,0),MATCH(SUMMARY!N$1,Sheet1DATA!$1:$1,0))</f>
        <v>-</v>
      </c>
      <c r="O186" s="36" t="str">
        <f t="array" ref="O186">INDEX(Sheet1DATA!$1:$1048576,MATCH(SUMMARY!$A186,Sheet1DATA!$A:$A,0),MATCH(SUMMARY!O$1,Sheet1DATA!$1:$1,0))</f>
        <v>-</v>
      </c>
      <c r="P186" s="36" t="str">
        <f t="array" ref="P186">INDEX(Sheet1DATA!$1:$1048576,MATCH(SUMMARY!$A186,Sheet1DATA!$A:$A,0),MATCH(SUMMARY!P$1,Sheet1DATA!$1:$1,0))</f>
        <v>-</v>
      </c>
      <c r="Q186" s="36" t="str">
        <f t="array" ref="Q186">INDEX(Sheet1DATA!$1:$1048576,MATCH(SUMMARY!$A186,Sheet1DATA!$A:$A,0),MATCH(SUMMARY!Q$1,Sheet1DATA!$1:$1,0))</f>
        <v>-</v>
      </c>
      <c r="R186" s="36" t="str">
        <f t="array" ref="R186">INDEX(Sheet1DATA!$1:$1048576,MATCH(SUMMARY!$A186,Sheet1DATA!$A:$A,0),MATCH(SUMMARY!R$1,Sheet1DATA!$1:$1,0))</f>
        <v>-</v>
      </c>
      <c r="S186" s="36" t="str">
        <f t="array" ref="S186">INDEX(Sheet1DATA!$1:$1048576,MATCH(SUMMARY!$A186,Sheet1DATA!$A:$A,0),MATCH(SUMMARY!S$1,Sheet1DATA!$1:$1,0))</f>
        <v>-</v>
      </c>
      <c r="T186" s="36" t="str">
        <f t="array" ref="T186">INDEX(Sheet1DATA!$1:$1048576,MATCH(SUMMARY!$A186,Sheet1DATA!$A:$A,0),MATCH(SUMMARY!T$1,Sheet1DATA!$1:$1,0))</f>
        <v>-</v>
      </c>
      <c r="U186" s="36" t="str">
        <f t="array" ref="U186">INDEX(Sheet1DATA!$1:$1048576,MATCH(SUMMARY!$A186,Sheet1DATA!$A:$A,0),MATCH(SUMMARY!U$1,Sheet1DATA!$1:$1,0))</f>
        <v>-</v>
      </c>
      <c r="V186" s="36" t="str">
        <f t="array" ref="V186">INDEX(Sheet1DATA!$1:$1048576,MATCH(SUMMARY!$A186,Sheet1DATA!$A:$A,0),MATCH(SUMMARY!V$1,Sheet1DATA!$1:$1,0))</f>
        <v>-</v>
      </c>
      <c r="W186" s="36" t="str">
        <f t="array" ref="W186">INDEX(Sheet1DATA!$1:$1048576,MATCH(SUMMARY!$A186,Sheet1DATA!$A:$A,0),MATCH(SUMMARY!W$1,Sheet1DATA!$1:$1,0))</f>
        <v>-</v>
      </c>
      <c r="X186" s="36" t="str">
        <f t="array" ref="X186">INDEX(Sheet1DATA!$1:$1048576,MATCH(SUMMARY!$A186,Sheet1DATA!$A:$A,0),MATCH(SUMMARY!X$1,Sheet1DATA!$1:$1,0))</f>
        <v>-</v>
      </c>
      <c r="Y186" s="36" t="str">
        <f t="array" ref="Y186">INDEX(Sheet1DATA!$1:$1048576,MATCH(SUMMARY!$A186,Sheet1DATA!$A:$A,0),MATCH(SUMMARY!Y$1,Sheet1DATA!$1:$1,0))</f>
        <v>-</v>
      </c>
      <c r="Z186" s="36" t="str">
        <f t="array" ref="Z186">INDEX(Sheet1DATA!$1:$1048576,MATCH(SUMMARY!$A186,Sheet1DATA!$A:$A,0),MATCH(SUMMARY!Z$1,Sheet1DATA!$1:$1,0))</f>
        <v>-</v>
      </c>
      <c r="AA186" s="36" t="str">
        <f t="array" ref="AA186">INDEX(Sheet1DATA!$1:$1048576,MATCH(SUMMARY!$A186,Sheet1DATA!$A:$A,0),MATCH(SUMMARY!AA$1,Sheet1DATA!$1:$1,0))</f>
        <v>-</v>
      </c>
      <c r="AB186" s="36" t="str">
        <f t="array" ref="AB186">INDEX(Sheet1DATA!$1:$1048576,MATCH(SUMMARY!$A186,Sheet1DATA!$A:$A,0),MATCH(SUMMARY!AB$1,Sheet1DATA!$1:$1,0))</f>
        <v>-</v>
      </c>
      <c r="AC186" s="36" t="str">
        <f t="array" ref="AC186">INDEX(Sheet1DATA!$1:$1048576,MATCH(SUMMARY!$A186,Sheet1DATA!$A:$A,0),MATCH(SUMMARY!AC$1,Sheet1DATA!$1:$1,0))</f>
        <v>-</v>
      </c>
      <c r="AD186" s="36" t="str">
        <f t="array" ref="AD186">INDEX(Sheet1DATA!$1:$1048576,MATCH(SUMMARY!$A186,Sheet1DATA!$A:$A,0),MATCH(SUMMARY!AD$1,Sheet1DATA!$1:$1,0))</f>
        <v>-</v>
      </c>
    </row>
    <row r="187" ht="14.25" hidden="1" customHeight="1">
      <c r="A187" s="114" t="s">
        <v>778</v>
      </c>
      <c r="B187" s="114" t="str">
        <f t="array" ref="B187">INDEX('2020 Candidates'!F:F,MATCH(SUMMARY!A187,'2020 Candidates'!G:G,0))</f>
        <v>People Before Profit</v>
      </c>
      <c r="C187" s="114" t="str">
        <f t="array" ref="C187">INDEX('2020 Candidates'!A:A,MATCH(SUMMARY!A187,'2020 Candidates'!G:G,0))</f>
        <v>Galway West (5 seats)</v>
      </c>
      <c r="D187" s="115">
        <f>VLOOKUP(B187,PartyScore!A:D,4,0)</f>
        <v>0.1875</v>
      </c>
      <c r="E187" s="16" t="b">
        <f t="shared" si="1"/>
        <v>0</v>
      </c>
      <c r="F187" s="36">
        <f t="shared" si="2"/>
        <v>0</v>
      </c>
      <c r="G187" s="36">
        <f t="shared" si="3"/>
        <v>0</v>
      </c>
      <c r="H187" s="36">
        <f t="shared" si="4"/>
        <v>0</v>
      </c>
      <c r="I187" s="116" t="str">
        <f t="shared" si="5"/>
        <v>-</v>
      </c>
      <c r="J187" s="36" t="str">
        <f t="array" ref="J187">INDEX(Sheet1DATA!$1:$1048576,MATCH(SUMMARY!$A187,Sheet1DATA!$A:$A,0),MATCH(SUMMARY!J$1,Sheet1DATA!$1:$1,0))</f>
        <v>-</v>
      </c>
      <c r="K187" s="36" t="str">
        <f t="array" ref="K187">INDEX(Sheet1DATA!$1:$1048576,MATCH(SUMMARY!$A187,Sheet1DATA!$A:$A,0),MATCH(SUMMARY!K$1,Sheet1DATA!$1:$1,0))</f>
        <v>-</v>
      </c>
      <c r="L187" s="36" t="str">
        <f t="array" ref="L187">INDEX(Sheet1DATA!$1:$1048576,MATCH(SUMMARY!$A187,Sheet1DATA!$A:$A,0),MATCH(SUMMARY!L$1,Sheet1DATA!$1:$1,0))</f>
        <v>-</v>
      </c>
      <c r="M187" s="36" t="str">
        <f t="array" ref="M187">INDEX(Sheet1DATA!$1:$1048576,MATCH(SUMMARY!$A187,Sheet1DATA!$A:$A,0),MATCH(SUMMARY!M$1,Sheet1DATA!$1:$1,0))</f>
        <v>-</v>
      </c>
      <c r="N187" s="36" t="str">
        <f t="array" ref="N187">INDEX(Sheet1DATA!$1:$1048576,MATCH(SUMMARY!$A187,Sheet1DATA!$A:$A,0),MATCH(SUMMARY!N$1,Sheet1DATA!$1:$1,0))</f>
        <v>-</v>
      </c>
      <c r="O187" s="36" t="str">
        <f t="array" ref="O187">INDEX(Sheet1DATA!$1:$1048576,MATCH(SUMMARY!$A187,Sheet1DATA!$A:$A,0),MATCH(SUMMARY!O$1,Sheet1DATA!$1:$1,0))</f>
        <v>-</v>
      </c>
      <c r="P187" s="36" t="str">
        <f t="array" ref="P187">INDEX(Sheet1DATA!$1:$1048576,MATCH(SUMMARY!$A187,Sheet1DATA!$A:$A,0),MATCH(SUMMARY!P$1,Sheet1DATA!$1:$1,0))</f>
        <v>-</v>
      </c>
      <c r="Q187" s="36" t="str">
        <f t="array" ref="Q187">INDEX(Sheet1DATA!$1:$1048576,MATCH(SUMMARY!$A187,Sheet1DATA!$A:$A,0),MATCH(SUMMARY!Q$1,Sheet1DATA!$1:$1,0))</f>
        <v>-</v>
      </c>
      <c r="R187" s="36" t="str">
        <f t="array" ref="R187">INDEX(Sheet1DATA!$1:$1048576,MATCH(SUMMARY!$A187,Sheet1DATA!$A:$A,0),MATCH(SUMMARY!R$1,Sheet1DATA!$1:$1,0))</f>
        <v>-</v>
      </c>
      <c r="S187" s="36" t="str">
        <f t="array" ref="S187">INDEX(Sheet1DATA!$1:$1048576,MATCH(SUMMARY!$A187,Sheet1DATA!$A:$A,0),MATCH(SUMMARY!S$1,Sheet1DATA!$1:$1,0))</f>
        <v>-</v>
      </c>
      <c r="T187" s="36" t="str">
        <f t="array" ref="T187">INDEX(Sheet1DATA!$1:$1048576,MATCH(SUMMARY!$A187,Sheet1DATA!$A:$A,0),MATCH(SUMMARY!T$1,Sheet1DATA!$1:$1,0))</f>
        <v>-</v>
      </c>
      <c r="U187" s="36" t="str">
        <f t="array" ref="U187">INDEX(Sheet1DATA!$1:$1048576,MATCH(SUMMARY!$A187,Sheet1DATA!$A:$A,0),MATCH(SUMMARY!U$1,Sheet1DATA!$1:$1,0))</f>
        <v>-</v>
      </c>
      <c r="V187" s="36" t="str">
        <f t="array" ref="V187">INDEX(Sheet1DATA!$1:$1048576,MATCH(SUMMARY!$A187,Sheet1DATA!$A:$A,0),MATCH(SUMMARY!V$1,Sheet1DATA!$1:$1,0))</f>
        <v>-</v>
      </c>
      <c r="W187" s="36" t="str">
        <f t="array" ref="W187">INDEX(Sheet1DATA!$1:$1048576,MATCH(SUMMARY!$A187,Sheet1DATA!$A:$A,0),MATCH(SUMMARY!W$1,Sheet1DATA!$1:$1,0))</f>
        <v>-</v>
      </c>
      <c r="X187" s="36" t="str">
        <f t="array" ref="X187">INDEX(Sheet1DATA!$1:$1048576,MATCH(SUMMARY!$A187,Sheet1DATA!$A:$A,0),MATCH(SUMMARY!X$1,Sheet1DATA!$1:$1,0))</f>
        <v>-</v>
      </c>
      <c r="Y187" s="36" t="str">
        <f t="array" ref="Y187">INDEX(Sheet1DATA!$1:$1048576,MATCH(SUMMARY!$A187,Sheet1DATA!$A:$A,0),MATCH(SUMMARY!Y$1,Sheet1DATA!$1:$1,0))</f>
        <v>-</v>
      </c>
      <c r="Z187" s="36" t="str">
        <f t="array" ref="Z187">INDEX(Sheet1DATA!$1:$1048576,MATCH(SUMMARY!$A187,Sheet1DATA!$A:$A,0),MATCH(SUMMARY!Z$1,Sheet1DATA!$1:$1,0))</f>
        <v>-</v>
      </c>
      <c r="AA187" s="36" t="str">
        <f t="array" ref="AA187">INDEX(Sheet1DATA!$1:$1048576,MATCH(SUMMARY!$A187,Sheet1DATA!$A:$A,0),MATCH(SUMMARY!AA$1,Sheet1DATA!$1:$1,0))</f>
        <v>-</v>
      </c>
      <c r="AB187" s="36" t="str">
        <f t="array" ref="AB187">INDEX(Sheet1DATA!$1:$1048576,MATCH(SUMMARY!$A187,Sheet1DATA!$A:$A,0),MATCH(SUMMARY!AB$1,Sheet1DATA!$1:$1,0))</f>
        <v>-</v>
      </c>
      <c r="AC187" s="36" t="str">
        <f t="array" ref="AC187">INDEX(Sheet1DATA!$1:$1048576,MATCH(SUMMARY!$A187,Sheet1DATA!$A:$A,0),MATCH(SUMMARY!AC$1,Sheet1DATA!$1:$1,0))</f>
        <v>-</v>
      </c>
      <c r="AD187" s="36" t="str">
        <f t="array" ref="AD187">INDEX(Sheet1DATA!$1:$1048576,MATCH(SUMMARY!$A187,Sheet1DATA!$A:$A,0),MATCH(SUMMARY!AD$1,Sheet1DATA!$1:$1,0))</f>
        <v>-</v>
      </c>
    </row>
    <row r="188" ht="14.25" customHeight="1">
      <c r="A188" s="114" t="s">
        <v>1212</v>
      </c>
      <c r="B188" s="114" t="str">
        <f t="array" ref="B188">INDEX('2020 Candidates'!F:F,MATCH(SUMMARY!A188,'2020 Candidates'!G:G,0))</f>
        <v>Independent</v>
      </c>
      <c r="C188" s="114" t="str">
        <f t="array" ref="C188">INDEX('2020 Candidates'!A:A,MATCH(SUMMARY!A188,'2020 Candidates'!G:G,0))</f>
        <v>Tipperary</v>
      </c>
      <c r="D188" s="115">
        <f>VLOOKUP(B188,PartyScore!A:D,4,0)</f>
        <v>0.2306361296</v>
      </c>
      <c r="E188" s="16" t="b">
        <f t="shared" si="1"/>
        <v>1</v>
      </c>
      <c r="F188" s="36">
        <f t="shared" si="2"/>
        <v>0</v>
      </c>
      <c r="G188" s="36">
        <f t="shared" si="3"/>
        <v>3</v>
      </c>
      <c r="H188" s="36">
        <f t="shared" si="4"/>
        <v>18</v>
      </c>
      <c r="I188" s="116">
        <f t="shared" si="5"/>
        <v>0</v>
      </c>
      <c r="J188" s="36" t="str">
        <f t="array" ref="J188">INDEX(Sheet1DATA!$1:$1048576,MATCH(SUMMARY!$A188,Sheet1DATA!$A:$A,0),MATCH(SUMMARY!J$1,Sheet1DATA!$1:$1,0))</f>
        <v>×</v>
      </c>
      <c r="K188" s="36" t="str">
        <f t="array" ref="K188">INDEX(Sheet1DATA!$1:$1048576,MATCH(SUMMARY!$A188,Sheet1DATA!$A:$A,0),MATCH(SUMMARY!K$1,Sheet1DATA!$1:$1,0))</f>
        <v>×</v>
      </c>
      <c r="L188" s="36" t="str">
        <f t="array" ref="L188">INDEX(Sheet1DATA!$1:$1048576,MATCH(SUMMARY!$A188,Sheet1DATA!$A:$A,0),MATCH(SUMMARY!L$1,Sheet1DATA!$1:$1,0))</f>
        <v>×</v>
      </c>
      <c r="M188" s="36" t="str">
        <f t="array" ref="M188">INDEX(Sheet1DATA!$1:$1048576,MATCH(SUMMARY!$A188,Sheet1DATA!$A:$A,0),MATCH(SUMMARY!M$1,Sheet1DATA!$1:$1,0))</f>
        <v>Ø</v>
      </c>
      <c r="N188" s="36" t="str">
        <f t="array" ref="N188">INDEX(Sheet1DATA!$1:$1048576,MATCH(SUMMARY!$A188,Sheet1DATA!$A:$A,0),MATCH(SUMMARY!N$1,Sheet1DATA!$1:$1,0))</f>
        <v>Ø</v>
      </c>
      <c r="O188" s="36" t="str">
        <f t="array" ref="O188">INDEX(Sheet1DATA!$1:$1048576,MATCH(SUMMARY!$A188,Sheet1DATA!$A:$A,0),MATCH(SUMMARY!O$1,Sheet1DATA!$1:$1,0))</f>
        <v>Ø</v>
      </c>
      <c r="P188" s="36" t="str">
        <f t="array" ref="P188">INDEX(Sheet1DATA!$1:$1048576,MATCH(SUMMARY!$A188,Sheet1DATA!$A:$A,0),MATCH(SUMMARY!P$1,Sheet1DATA!$1:$1,0))</f>
        <v>Ø</v>
      </c>
      <c r="Q188" s="36" t="str">
        <f t="array" ref="Q188">INDEX(Sheet1DATA!$1:$1048576,MATCH(SUMMARY!$A188,Sheet1DATA!$A:$A,0),MATCH(SUMMARY!Q$1,Sheet1DATA!$1:$1,0))</f>
        <v>Ø</v>
      </c>
      <c r="R188" s="36" t="str">
        <f t="array" ref="R188">INDEX(Sheet1DATA!$1:$1048576,MATCH(SUMMARY!$A188,Sheet1DATA!$A:$A,0),MATCH(SUMMARY!R$1,Sheet1DATA!$1:$1,0))</f>
        <v>Ø</v>
      </c>
      <c r="S188" s="36" t="str">
        <f t="array" ref="S188">INDEX(Sheet1DATA!$1:$1048576,MATCH(SUMMARY!$A188,Sheet1DATA!$A:$A,0),MATCH(SUMMARY!S$1,Sheet1DATA!$1:$1,0))</f>
        <v>Ø</v>
      </c>
      <c r="T188" s="36" t="str">
        <f t="array" ref="T188">INDEX(Sheet1DATA!$1:$1048576,MATCH(SUMMARY!$A188,Sheet1DATA!$A:$A,0),MATCH(SUMMARY!T$1,Sheet1DATA!$1:$1,0))</f>
        <v>Ø</v>
      </c>
      <c r="U188" s="36" t="str">
        <f t="array" ref="U188">INDEX(Sheet1DATA!$1:$1048576,MATCH(SUMMARY!$A188,Sheet1DATA!$A:$A,0),MATCH(SUMMARY!U$1,Sheet1DATA!$1:$1,0))</f>
        <v>Ø</v>
      </c>
      <c r="V188" s="36" t="str">
        <f t="array" ref="V188">INDEX(Sheet1DATA!$1:$1048576,MATCH(SUMMARY!$A188,Sheet1DATA!$A:$A,0),MATCH(SUMMARY!V$1,Sheet1DATA!$1:$1,0))</f>
        <v>Ø</v>
      </c>
      <c r="W188" s="36" t="str">
        <f t="array" ref="W188">INDEX(Sheet1DATA!$1:$1048576,MATCH(SUMMARY!$A188,Sheet1DATA!$A:$A,0),MATCH(SUMMARY!W$1,Sheet1DATA!$1:$1,0))</f>
        <v>Ø</v>
      </c>
      <c r="X188" s="36" t="str">
        <f t="array" ref="X188">INDEX(Sheet1DATA!$1:$1048576,MATCH(SUMMARY!$A188,Sheet1DATA!$A:$A,0),MATCH(SUMMARY!X$1,Sheet1DATA!$1:$1,0))</f>
        <v>Ø</v>
      </c>
      <c r="Y188" s="36" t="str">
        <f t="array" ref="Y188">INDEX(Sheet1DATA!$1:$1048576,MATCH(SUMMARY!$A188,Sheet1DATA!$A:$A,0),MATCH(SUMMARY!Y$1,Sheet1DATA!$1:$1,0))</f>
        <v>Ø</v>
      </c>
      <c r="Z188" s="36" t="str">
        <f t="array" ref="Z188">INDEX(Sheet1DATA!$1:$1048576,MATCH(SUMMARY!$A188,Sheet1DATA!$A:$A,0),MATCH(SUMMARY!Z$1,Sheet1DATA!$1:$1,0))</f>
        <v>Ø</v>
      </c>
      <c r="AA188" s="36" t="str">
        <f t="array" ref="AA188">INDEX(Sheet1DATA!$1:$1048576,MATCH(SUMMARY!$A188,Sheet1DATA!$A:$A,0),MATCH(SUMMARY!AA$1,Sheet1DATA!$1:$1,0))</f>
        <v>Ø</v>
      </c>
      <c r="AB188" s="36" t="str">
        <f t="array" ref="AB188">INDEX(Sheet1DATA!$1:$1048576,MATCH(SUMMARY!$A188,Sheet1DATA!$A:$A,0),MATCH(SUMMARY!AB$1,Sheet1DATA!$1:$1,0))</f>
        <v>Ø</v>
      </c>
      <c r="AC188" s="36" t="str">
        <f t="array" ref="AC188">INDEX(Sheet1DATA!$1:$1048576,MATCH(SUMMARY!$A188,Sheet1DATA!$A:$A,0),MATCH(SUMMARY!AC$1,Sheet1DATA!$1:$1,0))</f>
        <v>Ø</v>
      </c>
      <c r="AD188" s="36" t="str">
        <f t="array" ref="AD188">INDEX(Sheet1DATA!$1:$1048576,MATCH(SUMMARY!$A188,Sheet1DATA!$A:$A,0),MATCH(SUMMARY!AD$1,Sheet1DATA!$1:$1,0))</f>
        <v>Ø</v>
      </c>
    </row>
    <row r="189" ht="14.25" customHeight="1">
      <c r="A189" s="114" t="s">
        <v>547</v>
      </c>
      <c r="B189" s="114" t="str">
        <f t="array" ref="B189">INDEX('2020 Candidates'!F:F,MATCH(SUMMARY!A189,'2020 Candidates'!G:G,0))</f>
        <v>Independent</v>
      </c>
      <c r="C189" s="114" t="str">
        <f t="array" ref="C189">INDEX('2020 Candidates'!A:A,MATCH(SUMMARY!A189,'2020 Candidates'!G:G,0))</f>
        <v>Dublin Bay North (5 seats)</v>
      </c>
      <c r="D189" s="115">
        <f>VLOOKUP(B189,PartyScore!A:D,4,0)</f>
        <v>0.2306361296</v>
      </c>
      <c r="E189" s="16" t="b">
        <f t="shared" si="1"/>
        <v>1</v>
      </c>
      <c r="F189" s="36">
        <f t="shared" si="2"/>
        <v>0</v>
      </c>
      <c r="G189" s="36">
        <f t="shared" si="3"/>
        <v>8</v>
      </c>
      <c r="H189" s="36">
        <f t="shared" si="4"/>
        <v>5</v>
      </c>
      <c r="I189" s="116">
        <f t="shared" si="5"/>
        <v>0</v>
      </c>
      <c r="J189" s="36" t="str">
        <f t="array" ref="J189">INDEX(Sheet1DATA!$1:$1048576,MATCH(SUMMARY!$A189,Sheet1DATA!$A:$A,0),MATCH(SUMMARY!J$1,Sheet1DATA!$1:$1,0))</f>
        <v>-</v>
      </c>
      <c r="K189" s="36" t="str">
        <f t="array" ref="K189">INDEX(Sheet1DATA!$1:$1048576,MATCH(SUMMARY!$A189,Sheet1DATA!$A:$A,0),MATCH(SUMMARY!K$1,Sheet1DATA!$1:$1,0))</f>
        <v>-</v>
      </c>
      <c r="L189" s="36" t="str">
        <f t="array" ref="L189">INDEX(Sheet1DATA!$1:$1048576,MATCH(SUMMARY!$A189,Sheet1DATA!$A:$A,0),MATCH(SUMMARY!L$1,Sheet1DATA!$1:$1,0))</f>
        <v>-</v>
      </c>
      <c r="M189" s="36" t="str">
        <f t="array" ref="M189">INDEX(Sheet1DATA!$1:$1048576,MATCH(SUMMARY!$A189,Sheet1DATA!$A:$A,0),MATCH(SUMMARY!M$1,Sheet1DATA!$1:$1,0))</f>
        <v>-</v>
      </c>
      <c r="N189" s="36" t="str">
        <f t="array" ref="N189">INDEX(Sheet1DATA!$1:$1048576,MATCH(SUMMARY!$A189,Sheet1DATA!$A:$A,0),MATCH(SUMMARY!N$1,Sheet1DATA!$1:$1,0))</f>
        <v>-</v>
      </c>
      <c r="O189" s="36" t="str">
        <f t="array" ref="O189">INDEX(Sheet1DATA!$1:$1048576,MATCH(SUMMARY!$A189,Sheet1DATA!$A:$A,0),MATCH(SUMMARY!O$1,Sheet1DATA!$1:$1,0))</f>
        <v>-</v>
      </c>
      <c r="P189" s="36" t="str">
        <f t="array" ref="P189">INDEX(Sheet1DATA!$1:$1048576,MATCH(SUMMARY!$A189,Sheet1DATA!$A:$A,0),MATCH(SUMMARY!P$1,Sheet1DATA!$1:$1,0))</f>
        <v>-</v>
      </c>
      <c r="Q189" s="36" t="str">
        <f t="array" ref="Q189">INDEX(Sheet1DATA!$1:$1048576,MATCH(SUMMARY!$A189,Sheet1DATA!$A:$A,0),MATCH(SUMMARY!Q$1,Sheet1DATA!$1:$1,0))</f>
        <v>Ø</v>
      </c>
      <c r="R189" s="36" t="str">
        <f t="array" ref="R189">INDEX(Sheet1DATA!$1:$1048576,MATCH(SUMMARY!$A189,Sheet1DATA!$A:$A,0),MATCH(SUMMARY!R$1,Sheet1DATA!$1:$1,0))</f>
        <v>Ø</v>
      </c>
      <c r="S189" s="36" t="str">
        <f t="array" ref="S189">INDEX(Sheet1DATA!$1:$1048576,MATCH(SUMMARY!$A189,Sheet1DATA!$A:$A,0),MATCH(SUMMARY!S$1,Sheet1DATA!$1:$1,0))</f>
        <v>×</v>
      </c>
      <c r="T189" s="36" t="str">
        <f t="array" ref="T189">INDEX(Sheet1DATA!$1:$1048576,MATCH(SUMMARY!$A189,Sheet1DATA!$A:$A,0),MATCH(SUMMARY!T$1,Sheet1DATA!$1:$1,0))</f>
        <v>×</v>
      </c>
      <c r="U189" s="36" t="str">
        <f t="array" ref="U189">INDEX(Sheet1DATA!$1:$1048576,MATCH(SUMMARY!$A189,Sheet1DATA!$A:$A,0),MATCH(SUMMARY!U$1,Sheet1DATA!$1:$1,0))</f>
        <v>×</v>
      </c>
      <c r="V189" s="36" t="str">
        <f t="array" ref="V189">INDEX(Sheet1DATA!$1:$1048576,MATCH(SUMMARY!$A189,Sheet1DATA!$A:$A,0),MATCH(SUMMARY!V$1,Sheet1DATA!$1:$1,0))</f>
        <v>×</v>
      </c>
      <c r="W189" s="36" t="str">
        <f t="array" ref="W189">INDEX(Sheet1DATA!$1:$1048576,MATCH(SUMMARY!$A189,Sheet1DATA!$A:$A,0),MATCH(SUMMARY!W$1,Sheet1DATA!$1:$1,0))</f>
        <v>×</v>
      </c>
      <c r="X189" s="36" t="str">
        <f t="array" ref="X189">INDEX(Sheet1DATA!$1:$1048576,MATCH(SUMMARY!$A189,Sheet1DATA!$A:$A,0),MATCH(SUMMARY!X$1,Sheet1DATA!$1:$1,0))</f>
        <v>×</v>
      </c>
      <c r="Y189" s="36" t="str">
        <f t="array" ref="Y189">INDEX(Sheet1DATA!$1:$1048576,MATCH(SUMMARY!$A189,Sheet1DATA!$A:$A,0),MATCH(SUMMARY!Y$1,Sheet1DATA!$1:$1,0))</f>
        <v>Ø</v>
      </c>
      <c r="Z189" s="36" t="str">
        <f t="array" ref="Z189">INDEX(Sheet1DATA!$1:$1048576,MATCH(SUMMARY!$A189,Sheet1DATA!$A:$A,0),MATCH(SUMMARY!Z$1,Sheet1DATA!$1:$1,0))</f>
        <v>Ø</v>
      </c>
      <c r="AA189" s="36" t="str">
        <f t="array" ref="AA189">INDEX(Sheet1DATA!$1:$1048576,MATCH(SUMMARY!$A189,Sheet1DATA!$A:$A,0),MATCH(SUMMARY!AA$1,Sheet1DATA!$1:$1,0))</f>
        <v>Ø</v>
      </c>
      <c r="AB189" s="36" t="str">
        <f t="array" ref="AB189">INDEX(Sheet1DATA!$1:$1048576,MATCH(SUMMARY!$A189,Sheet1DATA!$A:$A,0),MATCH(SUMMARY!AB$1,Sheet1DATA!$1:$1,0))</f>
        <v>×</v>
      </c>
      <c r="AC189" s="36" t="str">
        <f t="array" ref="AC189">INDEX(Sheet1DATA!$1:$1048576,MATCH(SUMMARY!$A189,Sheet1DATA!$A:$A,0),MATCH(SUMMARY!AC$1,Sheet1DATA!$1:$1,0))</f>
        <v>×</v>
      </c>
      <c r="AD189" s="36" t="str">
        <f t="array" ref="AD189">INDEX(Sheet1DATA!$1:$1048576,MATCH(SUMMARY!$A189,Sheet1DATA!$A:$A,0),MATCH(SUMMARY!AD$1,Sheet1DATA!$1:$1,0))</f>
        <v>-</v>
      </c>
    </row>
    <row r="190" ht="14.25" hidden="1" customHeight="1">
      <c r="A190" s="114" t="s">
        <v>799</v>
      </c>
      <c r="B190" s="114" t="str">
        <f t="array" ref="B190">INDEX('2020 Candidates'!F:F,MATCH(SUMMARY!A190,'2020 Candidates'!G:G,0))</f>
        <v>Sinn Fein</v>
      </c>
      <c r="C190" s="114" t="str">
        <f t="array" ref="C190">INDEX('2020 Candidates'!A:A,MATCH(SUMMARY!A190,'2020 Candidates'!G:G,0))</f>
        <v>Cork North-West (3 seats)</v>
      </c>
      <c r="D190" s="115">
        <f>VLOOKUP(B190,PartyScore!A:D,4,0)</f>
        <v>0.3109221466</v>
      </c>
      <c r="E190" s="16" t="b">
        <f t="shared" si="1"/>
        <v>0</v>
      </c>
      <c r="F190" s="36">
        <f t="shared" si="2"/>
        <v>0</v>
      </c>
      <c r="G190" s="36">
        <f t="shared" si="3"/>
        <v>0</v>
      </c>
      <c r="H190" s="36">
        <f t="shared" si="4"/>
        <v>0</v>
      </c>
      <c r="I190" s="116" t="str">
        <f t="shared" si="5"/>
        <v>-</v>
      </c>
      <c r="J190" s="36" t="str">
        <f t="array" ref="J190">INDEX(Sheet1DATA!$1:$1048576,MATCH(SUMMARY!$A190,Sheet1DATA!$A:$A,0),MATCH(SUMMARY!J$1,Sheet1DATA!$1:$1,0))</f>
        <v>-</v>
      </c>
      <c r="K190" s="36" t="str">
        <f t="array" ref="K190">INDEX(Sheet1DATA!$1:$1048576,MATCH(SUMMARY!$A190,Sheet1DATA!$A:$A,0),MATCH(SUMMARY!K$1,Sheet1DATA!$1:$1,0))</f>
        <v>-</v>
      </c>
      <c r="L190" s="36" t="str">
        <f t="array" ref="L190">INDEX(Sheet1DATA!$1:$1048576,MATCH(SUMMARY!$A190,Sheet1DATA!$A:$A,0),MATCH(SUMMARY!L$1,Sheet1DATA!$1:$1,0))</f>
        <v>-</v>
      </c>
      <c r="M190" s="36" t="str">
        <f t="array" ref="M190">INDEX(Sheet1DATA!$1:$1048576,MATCH(SUMMARY!$A190,Sheet1DATA!$A:$A,0),MATCH(SUMMARY!M$1,Sheet1DATA!$1:$1,0))</f>
        <v>-</v>
      </c>
      <c r="N190" s="36" t="str">
        <f t="array" ref="N190">INDEX(Sheet1DATA!$1:$1048576,MATCH(SUMMARY!$A190,Sheet1DATA!$A:$A,0),MATCH(SUMMARY!N$1,Sheet1DATA!$1:$1,0))</f>
        <v>-</v>
      </c>
      <c r="O190" s="36" t="str">
        <f t="array" ref="O190">INDEX(Sheet1DATA!$1:$1048576,MATCH(SUMMARY!$A190,Sheet1DATA!$A:$A,0),MATCH(SUMMARY!O$1,Sheet1DATA!$1:$1,0))</f>
        <v>-</v>
      </c>
      <c r="P190" s="36" t="str">
        <f t="array" ref="P190">INDEX(Sheet1DATA!$1:$1048576,MATCH(SUMMARY!$A190,Sheet1DATA!$A:$A,0),MATCH(SUMMARY!P$1,Sheet1DATA!$1:$1,0))</f>
        <v>-</v>
      </c>
      <c r="Q190" s="36" t="str">
        <f t="array" ref="Q190">INDEX(Sheet1DATA!$1:$1048576,MATCH(SUMMARY!$A190,Sheet1DATA!$A:$A,0),MATCH(SUMMARY!Q$1,Sheet1DATA!$1:$1,0))</f>
        <v>-</v>
      </c>
      <c r="R190" s="36" t="str">
        <f t="array" ref="R190">INDEX(Sheet1DATA!$1:$1048576,MATCH(SUMMARY!$A190,Sheet1DATA!$A:$A,0),MATCH(SUMMARY!R$1,Sheet1DATA!$1:$1,0))</f>
        <v>-</v>
      </c>
      <c r="S190" s="36" t="str">
        <f t="array" ref="S190">INDEX(Sheet1DATA!$1:$1048576,MATCH(SUMMARY!$A190,Sheet1DATA!$A:$A,0),MATCH(SUMMARY!S$1,Sheet1DATA!$1:$1,0))</f>
        <v>-</v>
      </c>
      <c r="T190" s="36" t="str">
        <f t="array" ref="T190">INDEX(Sheet1DATA!$1:$1048576,MATCH(SUMMARY!$A190,Sheet1DATA!$A:$A,0),MATCH(SUMMARY!T$1,Sheet1DATA!$1:$1,0))</f>
        <v>-</v>
      </c>
      <c r="U190" s="36" t="str">
        <f t="array" ref="U190">INDEX(Sheet1DATA!$1:$1048576,MATCH(SUMMARY!$A190,Sheet1DATA!$A:$A,0),MATCH(SUMMARY!U$1,Sheet1DATA!$1:$1,0))</f>
        <v>-</v>
      </c>
      <c r="V190" s="36" t="str">
        <f t="array" ref="V190">INDEX(Sheet1DATA!$1:$1048576,MATCH(SUMMARY!$A190,Sheet1DATA!$A:$A,0),MATCH(SUMMARY!V$1,Sheet1DATA!$1:$1,0))</f>
        <v>-</v>
      </c>
      <c r="W190" s="36" t="str">
        <f t="array" ref="W190">INDEX(Sheet1DATA!$1:$1048576,MATCH(SUMMARY!$A190,Sheet1DATA!$A:$A,0),MATCH(SUMMARY!W$1,Sheet1DATA!$1:$1,0))</f>
        <v>-</v>
      </c>
      <c r="X190" s="36" t="str">
        <f t="array" ref="X190">INDEX(Sheet1DATA!$1:$1048576,MATCH(SUMMARY!$A190,Sheet1DATA!$A:$A,0),MATCH(SUMMARY!X$1,Sheet1DATA!$1:$1,0))</f>
        <v>-</v>
      </c>
      <c r="Y190" s="36" t="str">
        <f t="array" ref="Y190">INDEX(Sheet1DATA!$1:$1048576,MATCH(SUMMARY!$A190,Sheet1DATA!$A:$A,0),MATCH(SUMMARY!Y$1,Sheet1DATA!$1:$1,0))</f>
        <v>-</v>
      </c>
      <c r="Z190" s="36" t="str">
        <f t="array" ref="Z190">INDEX(Sheet1DATA!$1:$1048576,MATCH(SUMMARY!$A190,Sheet1DATA!$A:$A,0),MATCH(SUMMARY!Z$1,Sheet1DATA!$1:$1,0))</f>
        <v>-</v>
      </c>
      <c r="AA190" s="36" t="str">
        <f t="array" ref="AA190">INDEX(Sheet1DATA!$1:$1048576,MATCH(SUMMARY!$A190,Sheet1DATA!$A:$A,0),MATCH(SUMMARY!AA$1,Sheet1DATA!$1:$1,0))</f>
        <v>-</v>
      </c>
      <c r="AB190" s="36" t="str">
        <f t="array" ref="AB190">INDEX(Sheet1DATA!$1:$1048576,MATCH(SUMMARY!$A190,Sheet1DATA!$A:$A,0),MATCH(SUMMARY!AB$1,Sheet1DATA!$1:$1,0))</f>
        <v>-</v>
      </c>
      <c r="AC190" s="36" t="str">
        <f t="array" ref="AC190">INDEX(Sheet1DATA!$1:$1048576,MATCH(SUMMARY!$A190,Sheet1DATA!$A:$A,0),MATCH(SUMMARY!AC$1,Sheet1DATA!$1:$1,0))</f>
        <v>-</v>
      </c>
      <c r="AD190" s="36" t="str">
        <f t="array" ref="AD190">INDEX(Sheet1DATA!$1:$1048576,MATCH(SUMMARY!$A190,Sheet1DATA!$A:$A,0),MATCH(SUMMARY!AD$1,Sheet1DATA!$1:$1,0))</f>
        <v>-</v>
      </c>
    </row>
    <row r="191" ht="14.25" customHeight="1">
      <c r="A191" s="114" t="s">
        <v>803</v>
      </c>
      <c r="B191" s="114" t="str">
        <f t="array" ref="B191">INDEX('2020 Candidates'!F:F,MATCH(SUMMARY!A191,'2020 Candidates'!G:G,0))</f>
        <v>Sinn Fein</v>
      </c>
      <c r="C191" s="114" t="str">
        <f t="array" ref="C191">INDEX('2020 Candidates'!A:A,MATCH(SUMMARY!A191,'2020 Candidates'!G:G,0))</f>
        <v>Donegal (5 seats)</v>
      </c>
      <c r="D191" s="115">
        <f>VLOOKUP(B191,PartyScore!A:D,4,0)</f>
        <v>0.3109221466</v>
      </c>
      <c r="E191" s="16" t="b">
        <f t="shared" si="1"/>
        <v>1</v>
      </c>
      <c r="F191" s="36">
        <f t="shared" si="2"/>
        <v>11</v>
      </c>
      <c r="G191" s="36">
        <f t="shared" si="3"/>
        <v>0</v>
      </c>
      <c r="H191" s="36">
        <f t="shared" si="4"/>
        <v>2</v>
      </c>
      <c r="I191" s="116">
        <f t="shared" si="5"/>
        <v>1</v>
      </c>
      <c r="J191" s="36" t="str">
        <f t="array" ref="J191">INDEX(Sheet1DATA!$1:$1048576,MATCH(SUMMARY!$A191,Sheet1DATA!$A:$A,0),MATCH(SUMMARY!J$1,Sheet1DATA!$1:$1,0))</f>
        <v>-</v>
      </c>
      <c r="K191" s="36" t="str">
        <f t="array" ref="K191">INDEX(Sheet1DATA!$1:$1048576,MATCH(SUMMARY!$A191,Sheet1DATA!$A:$A,0),MATCH(SUMMARY!K$1,Sheet1DATA!$1:$1,0))</f>
        <v>-</v>
      </c>
      <c r="L191" s="36" t="str">
        <f t="array" ref="L191">INDEX(Sheet1DATA!$1:$1048576,MATCH(SUMMARY!$A191,Sheet1DATA!$A:$A,0),MATCH(SUMMARY!L$1,Sheet1DATA!$1:$1,0))</f>
        <v>-</v>
      </c>
      <c r="M191" s="36" t="str">
        <f t="array" ref="M191">INDEX(Sheet1DATA!$1:$1048576,MATCH(SUMMARY!$A191,Sheet1DATA!$A:$A,0),MATCH(SUMMARY!M$1,Sheet1DATA!$1:$1,0))</f>
        <v>-</v>
      </c>
      <c r="N191" s="36" t="str">
        <f t="array" ref="N191">INDEX(Sheet1DATA!$1:$1048576,MATCH(SUMMARY!$A191,Sheet1DATA!$A:$A,0),MATCH(SUMMARY!N$1,Sheet1DATA!$1:$1,0))</f>
        <v>-</v>
      </c>
      <c r="O191" s="36" t="str">
        <f t="array" ref="O191">INDEX(Sheet1DATA!$1:$1048576,MATCH(SUMMARY!$A191,Sheet1DATA!$A:$A,0),MATCH(SUMMARY!O$1,Sheet1DATA!$1:$1,0))</f>
        <v>-</v>
      </c>
      <c r="P191" s="36" t="str">
        <f t="array" ref="P191">INDEX(Sheet1DATA!$1:$1048576,MATCH(SUMMARY!$A191,Sheet1DATA!$A:$A,0),MATCH(SUMMARY!P$1,Sheet1DATA!$1:$1,0))</f>
        <v>-</v>
      </c>
      <c r="Q191" s="36" t="str">
        <f t="array" ref="Q191">INDEX(Sheet1DATA!$1:$1048576,MATCH(SUMMARY!$A191,Sheet1DATA!$A:$A,0),MATCH(SUMMARY!Q$1,Sheet1DATA!$1:$1,0))</f>
        <v>√</v>
      </c>
      <c r="R191" s="36" t="str">
        <f t="array" ref="R191">INDEX(Sheet1DATA!$1:$1048576,MATCH(SUMMARY!$A191,Sheet1DATA!$A:$A,0),MATCH(SUMMARY!R$1,Sheet1DATA!$1:$1,0))</f>
        <v>√</v>
      </c>
      <c r="S191" s="36" t="str">
        <f t="array" ref="S191">INDEX(Sheet1DATA!$1:$1048576,MATCH(SUMMARY!$A191,Sheet1DATA!$A:$A,0),MATCH(SUMMARY!S$1,Sheet1DATA!$1:$1,0))</f>
        <v>√</v>
      </c>
      <c r="T191" s="36" t="str">
        <f t="array" ref="T191">INDEX(Sheet1DATA!$1:$1048576,MATCH(SUMMARY!$A191,Sheet1DATA!$A:$A,0),MATCH(SUMMARY!T$1,Sheet1DATA!$1:$1,0))</f>
        <v>√</v>
      </c>
      <c r="U191" s="36" t="str">
        <f t="array" ref="U191">INDEX(Sheet1DATA!$1:$1048576,MATCH(SUMMARY!$A191,Sheet1DATA!$A:$A,0),MATCH(SUMMARY!U$1,Sheet1DATA!$1:$1,0))</f>
        <v>√</v>
      </c>
      <c r="V191" s="36" t="str">
        <f t="array" ref="V191">INDEX(Sheet1DATA!$1:$1048576,MATCH(SUMMARY!$A191,Sheet1DATA!$A:$A,0),MATCH(SUMMARY!V$1,Sheet1DATA!$1:$1,0))</f>
        <v>√</v>
      </c>
      <c r="W191" s="36" t="str">
        <f t="array" ref="W191">INDEX(Sheet1DATA!$1:$1048576,MATCH(SUMMARY!$A191,Sheet1DATA!$A:$A,0),MATCH(SUMMARY!W$1,Sheet1DATA!$1:$1,0))</f>
        <v>Ø</v>
      </c>
      <c r="X191" s="36" t="str">
        <f t="array" ref="X191">INDEX(Sheet1DATA!$1:$1048576,MATCH(SUMMARY!$A191,Sheet1DATA!$A:$A,0),MATCH(SUMMARY!X$1,Sheet1DATA!$1:$1,0))</f>
        <v>Ø</v>
      </c>
      <c r="Y191" s="36" t="str">
        <f t="array" ref="Y191">INDEX(Sheet1DATA!$1:$1048576,MATCH(SUMMARY!$A191,Sheet1DATA!$A:$A,0),MATCH(SUMMARY!Y$1,Sheet1DATA!$1:$1,0))</f>
        <v>√</v>
      </c>
      <c r="Z191" s="36" t="str">
        <f t="array" ref="Z191">INDEX(Sheet1DATA!$1:$1048576,MATCH(SUMMARY!$A191,Sheet1DATA!$A:$A,0),MATCH(SUMMARY!Z$1,Sheet1DATA!$1:$1,0))</f>
        <v>√</v>
      </c>
      <c r="AA191" s="36" t="str">
        <f t="array" ref="AA191">INDEX(Sheet1DATA!$1:$1048576,MATCH(SUMMARY!$A191,Sheet1DATA!$A:$A,0),MATCH(SUMMARY!AA$1,Sheet1DATA!$1:$1,0))</f>
        <v>√</v>
      </c>
      <c r="AB191" s="36" t="str">
        <f t="array" ref="AB191">INDEX(Sheet1DATA!$1:$1048576,MATCH(SUMMARY!$A191,Sheet1DATA!$A:$A,0),MATCH(SUMMARY!AB$1,Sheet1DATA!$1:$1,0))</f>
        <v>√</v>
      </c>
      <c r="AC191" s="36" t="str">
        <f t="array" ref="AC191">INDEX(Sheet1DATA!$1:$1048576,MATCH(SUMMARY!$A191,Sheet1DATA!$A:$A,0),MATCH(SUMMARY!AC$1,Sheet1DATA!$1:$1,0))</f>
        <v>√</v>
      </c>
      <c r="AD191" s="36" t="str">
        <f t="array" ref="AD191">INDEX(Sheet1DATA!$1:$1048576,MATCH(SUMMARY!$A191,Sheet1DATA!$A:$A,0),MATCH(SUMMARY!AD$1,Sheet1DATA!$1:$1,0))</f>
        <v>-</v>
      </c>
    </row>
    <row r="192" ht="14.25" hidden="1" customHeight="1">
      <c r="A192" s="114" t="s">
        <v>806</v>
      </c>
      <c r="B192" s="114" t="str">
        <f t="array" ref="B192">INDEX('2020 Candidates'!F:F,MATCH(SUMMARY!A192,'2020 Candidates'!G:G,0))</f>
        <v>Sinn Fein</v>
      </c>
      <c r="C192" s="114" t="str">
        <f t="array" ref="C192">INDEX('2020 Candidates'!A:A,MATCH(SUMMARY!A192,'2020 Candidates'!G:G,0))</f>
        <v>Sligo-Leitrim (4 seats)</v>
      </c>
      <c r="D192" s="115">
        <f>VLOOKUP(B192,PartyScore!A:D,4,0)</f>
        <v>0.3109221466</v>
      </c>
      <c r="E192" s="16" t="b">
        <f t="shared" si="1"/>
        <v>0</v>
      </c>
      <c r="F192" s="36">
        <f t="shared" si="2"/>
        <v>0</v>
      </c>
      <c r="G192" s="36">
        <f t="shared" si="3"/>
        <v>0</v>
      </c>
      <c r="H192" s="36">
        <f t="shared" si="4"/>
        <v>0</v>
      </c>
      <c r="I192" s="116" t="str">
        <f t="shared" si="5"/>
        <v>-</v>
      </c>
      <c r="J192" s="36" t="str">
        <f t="array" ref="J192">INDEX(Sheet1DATA!$1:$1048576,MATCH(SUMMARY!$A192,Sheet1DATA!$A:$A,0),MATCH(SUMMARY!J$1,Sheet1DATA!$1:$1,0))</f>
        <v>-</v>
      </c>
      <c r="K192" s="36" t="str">
        <f t="array" ref="K192">INDEX(Sheet1DATA!$1:$1048576,MATCH(SUMMARY!$A192,Sheet1DATA!$A:$A,0),MATCH(SUMMARY!K$1,Sheet1DATA!$1:$1,0))</f>
        <v>-</v>
      </c>
      <c r="L192" s="36" t="str">
        <f t="array" ref="L192">INDEX(Sheet1DATA!$1:$1048576,MATCH(SUMMARY!$A192,Sheet1DATA!$A:$A,0),MATCH(SUMMARY!L$1,Sheet1DATA!$1:$1,0))</f>
        <v>-</v>
      </c>
      <c r="M192" s="36" t="str">
        <f t="array" ref="M192">INDEX(Sheet1DATA!$1:$1048576,MATCH(SUMMARY!$A192,Sheet1DATA!$A:$A,0),MATCH(SUMMARY!M$1,Sheet1DATA!$1:$1,0))</f>
        <v>-</v>
      </c>
      <c r="N192" s="36" t="str">
        <f t="array" ref="N192">INDEX(Sheet1DATA!$1:$1048576,MATCH(SUMMARY!$A192,Sheet1DATA!$A:$A,0),MATCH(SUMMARY!N$1,Sheet1DATA!$1:$1,0))</f>
        <v>-</v>
      </c>
      <c r="O192" s="36" t="str">
        <f t="array" ref="O192">INDEX(Sheet1DATA!$1:$1048576,MATCH(SUMMARY!$A192,Sheet1DATA!$A:$A,0),MATCH(SUMMARY!O$1,Sheet1DATA!$1:$1,0))</f>
        <v>-</v>
      </c>
      <c r="P192" s="36" t="str">
        <f t="array" ref="P192">INDEX(Sheet1DATA!$1:$1048576,MATCH(SUMMARY!$A192,Sheet1DATA!$A:$A,0),MATCH(SUMMARY!P$1,Sheet1DATA!$1:$1,0))</f>
        <v>-</v>
      </c>
      <c r="Q192" s="36" t="str">
        <f t="array" ref="Q192">INDEX(Sheet1DATA!$1:$1048576,MATCH(SUMMARY!$A192,Sheet1DATA!$A:$A,0),MATCH(SUMMARY!Q$1,Sheet1DATA!$1:$1,0))</f>
        <v>-</v>
      </c>
      <c r="R192" s="36" t="str">
        <f t="array" ref="R192">INDEX(Sheet1DATA!$1:$1048576,MATCH(SUMMARY!$A192,Sheet1DATA!$A:$A,0),MATCH(SUMMARY!R$1,Sheet1DATA!$1:$1,0))</f>
        <v>-</v>
      </c>
      <c r="S192" s="36" t="str">
        <f t="array" ref="S192">INDEX(Sheet1DATA!$1:$1048576,MATCH(SUMMARY!$A192,Sheet1DATA!$A:$A,0),MATCH(SUMMARY!S$1,Sheet1DATA!$1:$1,0))</f>
        <v>-</v>
      </c>
      <c r="T192" s="36" t="str">
        <f t="array" ref="T192">INDEX(Sheet1DATA!$1:$1048576,MATCH(SUMMARY!$A192,Sheet1DATA!$A:$A,0),MATCH(SUMMARY!T$1,Sheet1DATA!$1:$1,0))</f>
        <v>-</v>
      </c>
      <c r="U192" s="36" t="str">
        <f t="array" ref="U192">INDEX(Sheet1DATA!$1:$1048576,MATCH(SUMMARY!$A192,Sheet1DATA!$A:$A,0),MATCH(SUMMARY!U$1,Sheet1DATA!$1:$1,0))</f>
        <v>-</v>
      </c>
      <c r="V192" s="36" t="str">
        <f t="array" ref="V192">INDEX(Sheet1DATA!$1:$1048576,MATCH(SUMMARY!$A192,Sheet1DATA!$A:$A,0),MATCH(SUMMARY!V$1,Sheet1DATA!$1:$1,0))</f>
        <v>-</v>
      </c>
      <c r="W192" s="36" t="str">
        <f t="array" ref="W192">INDEX(Sheet1DATA!$1:$1048576,MATCH(SUMMARY!$A192,Sheet1DATA!$A:$A,0),MATCH(SUMMARY!W$1,Sheet1DATA!$1:$1,0))</f>
        <v>-</v>
      </c>
      <c r="X192" s="36" t="str">
        <f t="array" ref="X192">INDEX(Sheet1DATA!$1:$1048576,MATCH(SUMMARY!$A192,Sheet1DATA!$A:$A,0),MATCH(SUMMARY!X$1,Sheet1DATA!$1:$1,0))</f>
        <v>-</v>
      </c>
      <c r="Y192" s="36" t="str">
        <f t="array" ref="Y192">INDEX(Sheet1DATA!$1:$1048576,MATCH(SUMMARY!$A192,Sheet1DATA!$A:$A,0),MATCH(SUMMARY!Y$1,Sheet1DATA!$1:$1,0))</f>
        <v>-</v>
      </c>
      <c r="Z192" s="36" t="str">
        <f t="array" ref="Z192">INDEX(Sheet1DATA!$1:$1048576,MATCH(SUMMARY!$A192,Sheet1DATA!$A:$A,0),MATCH(SUMMARY!Z$1,Sheet1DATA!$1:$1,0))</f>
        <v>-</v>
      </c>
      <c r="AA192" s="36" t="str">
        <f t="array" ref="AA192">INDEX(Sheet1DATA!$1:$1048576,MATCH(SUMMARY!$A192,Sheet1DATA!$A:$A,0),MATCH(SUMMARY!AA$1,Sheet1DATA!$1:$1,0))</f>
        <v>-</v>
      </c>
      <c r="AB192" s="36" t="str">
        <f t="array" ref="AB192">INDEX(Sheet1DATA!$1:$1048576,MATCH(SUMMARY!$A192,Sheet1DATA!$A:$A,0),MATCH(SUMMARY!AB$1,Sheet1DATA!$1:$1,0))</f>
        <v>-</v>
      </c>
      <c r="AC192" s="36" t="str">
        <f t="array" ref="AC192">INDEX(Sheet1DATA!$1:$1048576,MATCH(SUMMARY!$A192,Sheet1DATA!$A:$A,0),MATCH(SUMMARY!AC$1,Sheet1DATA!$1:$1,0))</f>
        <v>-</v>
      </c>
      <c r="AD192" s="36" t="str">
        <f t="array" ref="AD192">INDEX(Sheet1DATA!$1:$1048576,MATCH(SUMMARY!$A192,Sheet1DATA!$A:$A,0),MATCH(SUMMARY!AD$1,Sheet1DATA!$1:$1,0))</f>
        <v>-</v>
      </c>
    </row>
    <row r="193" ht="14.25" customHeight="1">
      <c r="A193" s="114" t="s">
        <v>1161</v>
      </c>
      <c r="B193" s="114" t="str">
        <f t="array" ref="B193">INDEX('2020 Candidates'!F:F,MATCH(SUMMARY!A193,'2020 Candidates'!G:G,0))</f>
        <v>Fianna Fail</v>
      </c>
      <c r="C193" s="114" t="str">
        <f t="array" ref="C193">INDEX('2020 Candidates'!A:A,MATCH(SUMMARY!A193,'2020 Candidates'!G:G,0))</f>
        <v>Sligo-Leitrim (4 seats)</v>
      </c>
      <c r="D193" s="115">
        <f>VLOOKUP(B193,PartyScore!A:D,4,0)</f>
        <v>0.3502904352</v>
      </c>
      <c r="E193" s="16" t="b">
        <f t="shared" si="1"/>
        <v>1</v>
      </c>
      <c r="F193" s="36">
        <f t="shared" si="2"/>
        <v>3</v>
      </c>
      <c r="G193" s="36">
        <f t="shared" si="3"/>
        <v>0</v>
      </c>
      <c r="H193" s="36">
        <f t="shared" si="4"/>
        <v>4</v>
      </c>
      <c r="I193" s="116">
        <f t="shared" si="5"/>
        <v>1</v>
      </c>
      <c r="J193" s="36" t="str">
        <f t="array" ref="J193">INDEX(Sheet1DATA!$1:$1048576,MATCH(SUMMARY!$A193,Sheet1DATA!$A:$A,0),MATCH(SUMMARY!J$1,Sheet1DATA!$1:$1,0))</f>
        <v>√</v>
      </c>
      <c r="K193" s="36" t="str">
        <f t="array" ref="K193">INDEX(Sheet1DATA!$1:$1048576,MATCH(SUMMARY!$A193,Sheet1DATA!$A:$A,0),MATCH(SUMMARY!K$1,Sheet1DATA!$1:$1,0))</f>
        <v>√</v>
      </c>
      <c r="L193" s="36" t="str">
        <f t="array" ref="L193">INDEX(Sheet1DATA!$1:$1048576,MATCH(SUMMARY!$A193,Sheet1DATA!$A:$A,0),MATCH(SUMMARY!L$1,Sheet1DATA!$1:$1,0))</f>
        <v>√</v>
      </c>
      <c r="M193" s="36" t="str">
        <f t="array" ref="M193">INDEX(Sheet1DATA!$1:$1048576,MATCH(SUMMARY!$A193,Sheet1DATA!$A:$A,0),MATCH(SUMMARY!M$1,Sheet1DATA!$1:$1,0))</f>
        <v>Ø</v>
      </c>
      <c r="N193" s="36" t="str">
        <f t="array" ref="N193">INDEX(Sheet1DATA!$1:$1048576,MATCH(SUMMARY!$A193,Sheet1DATA!$A:$A,0),MATCH(SUMMARY!N$1,Sheet1DATA!$1:$1,0))</f>
        <v>Ø</v>
      </c>
      <c r="O193" s="36" t="str">
        <f t="array" ref="O193">INDEX(Sheet1DATA!$1:$1048576,MATCH(SUMMARY!$A193,Sheet1DATA!$A:$A,0),MATCH(SUMMARY!O$1,Sheet1DATA!$1:$1,0))</f>
        <v>Ø</v>
      </c>
      <c r="P193" s="36" t="str">
        <f t="array" ref="P193">INDEX(Sheet1DATA!$1:$1048576,MATCH(SUMMARY!$A193,Sheet1DATA!$A:$A,0),MATCH(SUMMARY!P$1,Sheet1DATA!$1:$1,0))</f>
        <v>Ø</v>
      </c>
      <c r="Q193" s="36" t="str">
        <f t="array" ref="Q193">INDEX(Sheet1DATA!$1:$1048576,MATCH(SUMMARY!$A193,Sheet1DATA!$A:$A,0),MATCH(SUMMARY!Q$1,Sheet1DATA!$1:$1,0))</f>
        <v>-</v>
      </c>
      <c r="R193" s="36" t="str">
        <f t="array" ref="R193">INDEX(Sheet1DATA!$1:$1048576,MATCH(SUMMARY!$A193,Sheet1DATA!$A:$A,0),MATCH(SUMMARY!R$1,Sheet1DATA!$1:$1,0))</f>
        <v>-</v>
      </c>
      <c r="S193" s="36" t="str">
        <f t="array" ref="S193">INDEX(Sheet1DATA!$1:$1048576,MATCH(SUMMARY!$A193,Sheet1DATA!$A:$A,0),MATCH(SUMMARY!S$1,Sheet1DATA!$1:$1,0))</f>
        <v>-</v>
      </c>
      <c r="T193" s="36" t="str">
        <f t="array" ref="T193">INDEX(Sheet1DATA!$1:$1048576,MATCH(SUMMARY!$A193,Sheet1DATA!$A:$A,0),MATCH(SUMMARY!T$1,Sheet1DATA!$1:$1,0))</f>
        <v>-</v>
      </c>
      <c r="U193" s="36" t="str">
        <f t="array" ref="U193">INDEX(Sheet1DATA!$1:$1048576,MATCH(SUMMARY!$A193,Sheet1DATA!$A:$A,0),MATCH(SUMMARY!U$1,Sheet1DATA!$1:$1,0))</f>
        <v>-</v>
      </c>
      <c r="V193" s="36" t="str">
        <f t="array" ref="V193">INDEX(Sheet1DATA!$1:$1048576,MATCH(SUMMARY!$A193,Sheet1DATA!$A:$A,0),MATCH(SUMMARY!V$1,Sheet1DATA!$1:$1,0))</f>
        <v>-</v>
      </c>
      <c r="W193" s="36" t="str">
        <f t="array" ref="W193">INDEX(Sheet1DATA!$1:$1048576,MATCH(SUMMARY!$A193,Sheet1DATA!$A:$A,0),MATCH(SUMMARY!W$1,Sheet1DATA!$1:$1,0))</f>
        <v>-</v>
      </c>
      <c r="X193" s="36" t="str">
        <f t="array" ref="X193">INDEX(Sheet1DATA!$1:$1048576,MATCH(SUMMARY!$A193,Sheet1DATA!$A:$A,0),MATCH(SUMMARY!X$1,Sheet1DATA!$1:$1,0))</f>
        <v>-</v>
      </c>
      <c r="Y193" s="36" t="str">
        <f t="array" ref="Y193">INDEX(Sheet1DATA!$1:$1048576,MATCH(SUMMARY!$A193,Sheet1DATA!$A:$A,0),MATCH(SUMMARY!Y$1,Sheet1DATA!$1:$1,0))</f>
        <v>-</v>
      </c>
      <c r="Z193" s="36" t="str">
        <f t="array" ref="Z193">INDEX(Sheet1DATA!$1:$1048576,MATCH(SUMMARY!$A193,Sheet1DATA!$A:$A,0),MATCH(SUMMARY!Z$1,Sheet1DATA!$1:$1,0))</f>
        <v>-</v>
      </c>
      <c r="AA193" s="36" t="str">
        <f t="array" ref="AA193">INDEX(Sheet1DATA!$1:$1048576,MATCH(SUMMARY!$A193,Sheet1DATA!$A:$A,0),MATCH(SUMMARY!AA$1,Sheet1DATA!$1:$1,0))</f>
        <v>-</v>
      </c>
      <c r="AB193" s="36" t="str">
        <f t="array" ref="AB193">INDEX(Sheet1DATA!$1:$1048576,MATCH(SUMMARY!$A193,Sheet1DATA!$A:$A,0),MATCH(SUMMARY!AB$1,Sheet1DATA!$1:$1,0))</f>
        <v>-</v>
      </c>
      <c r="AC193" s="36" t="str">
        <f t="array" ref="AC193">INDEX(Sheet1DATA!$1:$1048576,MATCH(SUMMARY!$A193,Sheet1DATA!$A:$A,0),MATCH(SUMMARY!AC$1,Sheet1DATA!$1:$1,0))</f>
        <v>-</v>
      </c>
      <c r="AD193" s="36" t="str">
        <f t="array" ref="AD193">INDEX(Sheet1DATA!$1:$1048576,MATCH(SUMMARY!$A193,Sheet1DATA!$A:$A,0),MATCH(SUMMARY!AD$1,Sheet1DATA!$1:$1,0))</f>
        <v>-</v>
      </c>
    </row>
    <row r="194" ht="14.25" hidden="1" customHeight="1">
      <c r="A194" s="114" t="s">
        <v>809</v>
      </c>
      <c r="B194" s="114" t="str">
        <f t="array" ref="B194">INDEX('2020 Candidates'!F:F,MATCH(SUMMARY!A194,'2020 Candidates'!G:G,0))</f>
        <v>Green Party</v>
      </c>
      <c r="C194" s="114" t="str">
        <f t="array" ref="C194">INDEX('2020 Candidates'!A:A,MATCH(SUMMARY!A194,'2020 Candidates'!G:G,0))</f>
        <v>Galway East (3 seats)</v>
      </c>
      <c r="D194" s="115">
        <f>VLOOKUP(B194,PartyScore!A:D,4,0)</f>
        <v>0.05714285714</v>
      </c>
      <c r="E194" s="16" t="b">
        <f t="shared" si="1"/>
        <v>0</v>
      </c>
      <c r="F194" s="36">
        <f t="shared" si="2"/>
        <v>0</v>
      </c>
      <c r="G194" s="36">
        <f t="shared" si="3"/>
        <v>0</v>
      </c>
      <c r="H194" s="36">
        <f t="shared" si="4"/>
        <v>0</v>
      </c>
      <c r="I194" s="116" t="str">
        <f t="shared" si="5"/>
        <v>-</v>
      </c>
      <c r="J194" s="36" t="str">
        <f t="array" ref="J194">INDEX(Sheet1DATA!$1:$1048576,MATCH(SUMMARY!$A194,Sheet1DATA!$A:$A,0),MATCH(SUMMARY!J$1,Sheet1DATA!$1:$1,0))</f>
        <v>-</v>
      </c>
      <c r="K194" s="36" t="str">
        <f t="array" ref="K194">INDEX(Sheet1DATA!$1:$1048576,MATCH(SUMMARY!$A194,Sheet1DATA!$A:$A,0),MATCH(SUMMARY!K$1,Sheet1DATA!$1:$1,0))</f>
        <v>-</v>
      </c>
      <c r="L194" s="36" t="str">
        <f t="array" ref="L194">INDEX(Sheet1DATA!$1:$1048576,MATCH(SUMMARY!$A194,Sheet1DATA!$A:$A,0),MATCH(SUMMARY!L$1,Sheet1DATA!$1:$1,0))</f>
        <v>-</v>
      </c>
      <c r="M194" s="36" t="str">
        <f t="array" ref="M194">INDEX(Sheet1DATA!$1:$1048576,MATCH(SUMMARY!$A194,Sheet1DATA!$A:$A,0),MATCH(SUMMARY!M$1,Sheet1DATA!$1:$1,0))</f>
        <v>-</v>
      </c>
      <c r="N194" s="36" t="str">
        <f t="array" ref="N194">INDEX(Sheet1DATA!$1:$1048576,MATCH(SUMMARY!$A194,Sheet1DATA!$A:$A,0),MATCH(SUMMARY!N$1,Sheet1DATA!$1:$1,0))</f>
        <v>-</v>
      </c>
      <c r="O194" s="36" t="str">
        <f t="array" ref="O194">INDEX(Sheet1DATA!$1:$1048576,MATCH(SUMMARY!$A194,Sheet1DATA!$A:$A,0),MATCH(SUMMARY!O$1,Sheet1DATA!$1:$1,0))</f>
        <v>-</v>
      </c>
      <c r="P194" s="36" t="str">
        <f t="array" ref="P194">INDEX(Sheet1DATA!$1:$1048576,MATCH(SUMMARY!$A194,Sheet1DATA!$A:$A,0),MATCH(SUMMARY!P$1,Sheet1DATA!$1:$1,0))</f>
        <v>-</v>
      </c>
      <c r="Q194" s="36" t="str">
        <f t="array" ref="Q194">INDEX(Sheet1DATA!$1:$1048576,MATCH(SUMMARY!$A194,Sheet1DATA!$A:$A,0),MATCH(SUMMARY!Q$1,Sheet1DATA!$1:$1,0))</f>
        <v>-</v>
      </c>
      <c r="R194" s="36" t="str">
        <f t="array" ref="R194">INDEX(Sheet1DATA!$1:$1048576,MATCH(SUMMARY!$A194,Sheet1DATA!$A:$A,0),MATCH(SUMMARY!R$1,Sheet1DATA!$1:$1,0))</f>
        <v>-</v>
      </c>
      <c r="S194" s="36" t="str">
        <f t="array" ref="S194">INDEX(Sheet1DATA!$1:$1048576,MATCH(SUMMARY!$A194,Sheet1DATA!$A:$A,0),MATCH(SUMMARY!S$1,Sheet1DATA!$1:$1,0))</f>
        <v>-</v>
      </c>
      <c r="T194" s="36" t="str">
        <f t="array" ref="T194">INDEX(Sheet1DATA!$1:$1048576,MATCH(SUMMARY!$A194,Sheet1DATA!$A:$A,0),MATCH(SUMMARY!T$1,Sheet1DATA!$1:$1,0))</f>
        <v>-</v>
      </c>
      <c r="U194" s="36" t="str">
        <f t="array" ref="U194">INDEX(Sheet1DATA!$1:$1048576,MATCH(SUMMARY!$A194,Sheet1DATA!$A:$A,0),MATCH(SUMMARY!U$1,Sheet1DATA!$1:$1,0))</f>
        <v>-</v>
      </c>
      <c r="V194" s="36" t="str">
        <f t="array" ref="V194">INDEX(Sheet1DATA!$1:$1048576,MATCH(SUMMARY!$A194,Sheet1DATA!$A:$A,0),MATCH(SUMMARY!V$1,Sheet1DATA!$1:$1,0))</f>
        <v>-</v>
      </c>
      <c r="W194" s="36" t="str">
        <f t="array" ref="W194">INDEX(Sheet1DATA!$1:$1048576,MATCH(SUMMARY!$A194,Sheet1DATA!$A:$A,0),MATCH(SUMMARY!W$1,Sheet1DATA!$1:$1,0))</f>
        <v>-</v>
      </c>
      <c r="X194" s="36" t="str">
        <f t="array" ref="X194">INDEX(Sheet1DATA!$1:$1048576,MATCH(SUMMARY!$A194,Sheet1DATA!$A:$A,0),MATCH(SUMMARY!X$1,Sheet1DATA!$1:$1,0))</f>
        <v>-</v>
      </c>
      <c r="Y194" s="36" t="str">
        <f t="array" ref="Y194">INDEX(Sheet1DATA!$1:$1048576,MATCH(SUMMARY!$A194,Sheet1DATA!$A:$A,0),MATCH(SUMMARY!Y$1,Sheet1DATA!$1:$1,0))</f>
        <v>-</v>
      </c>
      <c r="Z194" s="36" t="str">
        <f t="array" ref="Z194">INDEX(Sheet1DATA!$1:$1048576,MATCH(SUMMARY!$A194,Sheet1DATA!$A:$A,0),MATCH(SUMMARY!Z$1,Sheet1DATA!$1:$1,0))</f>
        <v>-</v>
      </c>
      <c r="AA194" s="36" t="str">
        <f t="array" ref="AA194">INDEX(Sheet1DATA!$1:$1048576,MATCH(SUMMARY!$A194,Sheet1DATA!$A:$A,0),MATCH(SUMMARY!AA$1,Sheet1DATA!$1:$1,0))</f>
        <v>-</v>
      </c>
      <c r="AB194" s="36" t="str">
        <f t="array" ref="AB194">INDEX(Sheet1DATA!$1:$1048576,MATCH(SUMMARY!$A194,Sheet1DATA!$A:$A,0),MATCH(SUMMARY!AB$1,Sheet1DATA!$1:$1,0))</f>
        <v>-</v>
      </c>
      <c r="AC194" s="36" t="str">
        <f t="array" ref="AC194">INDEX(Sheet1DATA!$1:$1048576,MATCH(SUMMARY!$A194,Sheet1DATA!$A:$A,0),MATCH(SUMMARY!AC$1,Sheet1DATA!$1:$1,0))</f>
        <v>-</v>
      </c>
      <c r="AD194" s="36" t="str">
        <f t="array" ref="AD194">INDEX(Sheet1DATA!$1:$1048576,MATCH(SUMMARY!$A194,Sheet1DATA!$A:$A,0),MATCH(SUMMARY!AD$1,Sheet1DATA!$1:$1,0))</f>
        <v>-</v>
      </c>
    </row>
    <row r="195" ht="14.25" customHeight="1">
      <c r="A195" s="114" t="s">
        <v>580</v>
      </c>
      <c r="B195" s="114" t="str">
        <f t="array" ref="B195">INDEX('2020 Candidates'!F:F,MATCH(SUMMARY!A195,'2020 Candidates'!G:G,0))</f>
        <v>Fine Gael</v>
      </c>
      <c r="C195" s="114" t="str">
        <f t="array" ref="C195">INDEX('2020 Candidates'!A:A,MATCH(SUMMARY!A195,'2020 Candidates'!G:G,0))</f>
        <v>Dublin Rathdown (3 seats)</v>
      </c>
      <c r="D195" s="115">
        <f>VLOOKUP(B195,PartyScore!A:D,4,0)</f>
        <v>0.01425972402</v>
      </c>
      <c r="E195" s="16" t="b">
        <f t="shared" si="1"/>
        <v>1</v>
      </c>
      <c r="F195" s="36">
        <f t="shared" si="2"/>
        <v>0</v>
      </c>
      <c r="G195" s="36">
        <f t="shared" si="3"/>
        <v>7</v>
      </c>
      <c r="H195" s="36">
        <f t="shared" si="4"/>
        <v>0</v>
      </c>
      <c r="I195" s="116">
        <f t="shared" si="5"/>
        <v>0</v>
      </c>
      <c r="J195" s="36" t="str">
        <f t="array" ref="J195">INDEX(Sheet1DATA!$1:$1048576,MATCH(SUMMARY!$A195,Sheet1DATA!$A:$A,0),MATCH(SUMMARY!J$1,Sheet1DATA!$1:$1,0))</f>
        <v>×</v>
      </c>
      <c r="K195" s="36" t="str">
        <f t="array" ref="K195">INDEX(Sheet1DATA!$1:$1048576,MATCH(SUMMARY!$A195,Sheet1DATA!$A:$A,0),MATCH(SUMMARY!K$1,Sheet1DATA!$1:$1,0))</f>
        <v>×</v>
      </c>
      <c r="L195" s="36" t="str">
        <f t="array" ref="L195">INDEX(Sheet1DATA!$1:$1048576,MATCH(SUMMARY!$A195,Sheet1DATA!$A:$A,0),MATCH(SUMMARY!L$1,Sheet1DATA!$1:$1,0))</f>
        <v>×</v>
      </c>
      <c r="M195" s="36" t="str">
        <f t="array" ref="M195">INDEX(Sheet1DATA!$1:$1048576,MATCH(SUMMARY!$A195,Sheet1DATA!$A:$A,0),MATCH(SUMMARY!M$1,Sheet1DATA!$1:$1,0))</f>
        <v>×</v>
      </c>
      <c r="N195" s="36" t="str">
        <f t="array" ref="N195">INDEX(Sheet1DATA!$1:$1048576,MATCH(SUMMARY!$A195,Sheet1DATA!$A:$A,0),MATCH(SUMMARY!N$1,Sheet1DATA!$1:$1,0))</f>
        <v>×</v>
      </c>
      <c r="O195" s="36" t="str">
        <f t="array" ref="O195">INDEX(Sheet1DATA!$1:$1048576,MATCH(SUMMARY!$A195,Sheet1DATA!$A:$A,0),MATCH(SUMMARY!O$1,Sheet1DATA!$1:$1,0))</f>
        <v>×</v>
      </c>
      <c r="P195" s="36" t="str">
        <f t="array" ref="P195">INDEX(Sheet1DATA!$1:$1048576,MATCH(SUMMARY!$A195,Sheet1DATA!$A:$A,0),MATCH(SUMMARY!P$1,Sheet1DATA!$1:$1,0))</f>
        <v>×</v>
      </c>
      <c r="Q195" s="36" t="str">
        <f t="array" ref="Q195">INDEX(Sheet1DATA!$1:$1048576,MATCH(SUMMARY!$A195,Sheet1DATA!$A:$A,0),MATCH(SUMMARY!Q$1,Sheet1DATA!$1:$1,0))</f>
        <v>-</v>
      </c>
      <c r="R195" s="36" t="str">
        <f t="array" ref="R195">INDEX(Sheet1DATA!$1:$1048576,MATCH(SUMMARY!$A195,Sheet1DATA!$A:$A,0),MATCH(SUMMARY!R$1,Sheet1DATA!$1:$1,0))</f>
        <v>-</v>
      </c>
      <c r="S195" s="36" t="str">
        <f t="array" ref="S195">INDEX(Sheet1DATA!$1:$1048576,MATCH(SUMMARY!$A195,Sheet1DATA!$A:$A,0),MATCH(SUMMARY!S$1,Sheet1DATA!$1:$1,0))</f>
        <v>-</v>
      </c>
      <c r="T195" s="36" t="str">
        <f t="array" ref="T195">INDEX(Sheet1DATA!$1:$1048576,MATCH(SUMMARY!$A195,Sheet1DATA!$A:$A,0),MATCH(SUMMARY!T$1,Sheet1DATA!$1:$1,0))</f>
        <v>-</v>
      </c>
      <c r="U195" s="36" t="str">
        <f t="array" ref="U195">INDEX(Sheet1DATA!$1:$1048576,MATCH(SUMMARY!$A195,Sheet1DATA!$A:$A,0),MATCH(SUMMARY!U$1,Sheet1DATA!$1:$1,0))</f>
        <v>-</v>
      </c>
      <c r="V195" s="36" t="str">
        <f t="array" ref="V195">INDEX(Sheet1DATA!$1:$1048576,MATCH(SUMMARY!$A195,Sheet1DATA!$A:$A,0),MATCH(SUMMARY!V$1,Sheet1DATA!$1:$1,0))</f>
        <v>-</v>
      </c>
      <c r="W195" s="36" t="str">
        <f t="array" ref="W195">INDEX(Sheet1DATA!$1:$1048576,MATCH(SUMMARY!$A195,Sheet1DATA!$A:$A,0),MATCH(SUMMARY!W$1,Sheet1DATA!$1:$1,0))</f>
        <v>-</v>
      </c>
      <c r="X195" s="36" t="str">
        <f t="array" ref="X195">INDEX(Sheet1DATA!$1:$1048576,MATCH(SUMMARY!$A195,Sheet1DATA!$A:$A,0),MATCH(SUMMARY!X$1,Sheet1DATA!$1:$1,0))</f>
        <v>-</v>
      </c>
      <c r="Y195" s="36" t="str">
        <f t="array" ref="Y195">INDEX(Sheet1DATA!$1:$1048576,MATCH(SUMMARY!$A195,Sheet1DATA!$A:$A,0),MATCH(SUMMARY!Y$1,Sheet1DATA!$1:$1,0))</f>
        <v>-</v>
      </c>
      <c r="Z195" s="36" t="str">
        <f t="array" ref="Z195">INDEX(Sheet1DATA!$1:$1048576,MATCH(SUMMARY!$A195,Sheet1DATA!$A:$A,0),MATCH(SUMMARY!Z$1,Sheet1DATA!$1:$1,0))</f>
        <v>-</v>
      </c>
      <c r="AA195" s="36" t="str">
        <f t="array" ref="AA195">INDEX(Sheet1DATA!$1:$1048576,MATCH(SUMMARY!$A195,Sheet1DATA!$A:$A,0),MATCH(SUMMARY!AA$1,Sheet1DATA!$1:$1,0))</f>
        <v>-</v>
      </c>
      <c r="AB195" s="36" t="str">
        <f t="array" ref="AB195">INDEX(Sheet1DATA!$1:$1048576,MATCH(SUMMARY!$A195,Sheet1DATA!$A:$A,0),MATCH(SUMMARY!AB$1,Sheet1DATA!$1:$1,0))</f>
        <v>-</v>
      </c>
      <c r="AC195" s="36" t="str">
        <f t="array" ref="AC195">INDEX(Sheet1DATA!$1:$1048576,MATCH(SUMMARY!$A195,Sheet1DATA!$A:$A,0),MATCH(SUMMARY!AC$1,Sheet1DATA!$1:$1,0))</f>
        <v>-</v>
      </c>
      <c r="AD195" s="36" t="str">
        <f t="array" ref="AD195">INDEX(Sheet1DATA!$1:$1048576,MATCH(SUMMARY!$A195,Sheet1DATA!$A:$A,0),MATCH(SUMMARY!AD$1,Sheet1DATA!$1:$1,0))</f>
        <v>-</v>
      </c>
    </row>
    <row r="196" ht="14.25" hidden="1" customHeight="1">
      <c r="A196" s="114" t="s">
        <v>812</v>
      </c>
      <c r="B196" s="114" t="str">
        <f t="array" ref="B196">INDEX('2020 Candidates'!F:F,MATCH(SUMMARY!A196,'2020 Candidates'!G:G,0))</f>
        <v>Labour Party</v>
      </c>
      <c r="C196" s="114" t="str">
        <f t="array" ref="C196">INDEX('2020 Candidates'!A:A,MATCH(SUMMARY!A196,'2020 Candidates'!G:G,0))</f>
        <v>Longford-Westmeath (4 seats)</v>
      </c>
      <c r="D196" s="115">
        <f>VLOOKUP(B196,PartyScore!A:D,4,0)</f>
        <v>0.0993987494</v>
      </c>
      <c r="E196" s="16" t="b">
        <f t="shared" si="1"/>
        <v>0</v>
      </c>
      <c r="F196" s="36">
        <f t="shared" si="2"/>
        <v>0</v>
      </c>
      <c r="G196" s="36">
        <f t="shared" si="3"/>
        <v>0</v>
      </c>
      <c r="H196" s="36">
        <f t="shared" si="4"/>
        <v>0</v>
      </c>
      <c r="I196" s="116" t="str">
        <f t="shared" si="5"/>
        <v>-</v>
      </c>
      <c r="J196" s="36" t="str">
        <f t="array" ref="J196">INDEX(Sheet1DATA!$1:$1048576,MATCH(SUMMARY!$A196,Sheet1DATA!$A:$A,0),MATCH(SUMMARY!J$1,Sheet1DATA!$1:$1,0))</f>
        <v>-</v>
      </c>
      <c r="K196" s="36" t="str">
        <f t="array" ref="K196">INDEX(Sheet1DATA!$1:$1048576,MATCH(SUMMARY!$A196,Sheet1DATA!$A:$A,0),MATCH(SUMMARY!K$1,Sheet1DATA!$1:$1,0))</f>
        <v>-</v>
      </c>
      <c r="L196" s="36" t="str">
        <f t="array" ref="L196">INDEX(Sheet1DATA!$1:$1048576,MATCH(SUMMARY!$A196,Sheet1DATA!$A:$A,0),MATCH(SUMMARY!L$1,Sheet1DATA!$1:$1,0))</f>
        <v>-</v>
      </c>
      <c r="M196" s="36" t="str">
        <f t="array" ref="M196">INDEX(Sheet1DATA!$1:$1048576,MATCH(SUMMARY!$A196,Sheet1DATA!$A:$A,0),MATCH(SUMMARY!M$1,Sheet1DATA!$1:$1,0))</f>
        <v>-</v>
      </c>
      <c r="N196" s="36" t="str">
        <f t="array" ref="N196">INDEX(Sheet1DATA!$1:$1048576,MATCH(SUMMARY!$A196,Sheet1DATA!$A:$A,0),MATCH(SUMMARY!N$1,Sheet1DATA!$1:$1,0))</f>
        <v>-</v>
      </c>
      <c r="O196" s="36" t="str">
        <f t="array" ref="O196">INDEX(Sheet1DATA!$1:$1048576,MATCH(SUMMARY!$A196,Sheet1DATA!$A:$A,0),MATCH(SUMMARY!O$1,Sheet1DATA!$1:$1,0))</f>
        <v>-</v>
      </c>
      <c r="P196" s="36" t="str">
        <f t="array" ref="P196">INDEX(Sheet1DATA!$1:$1048576,MATCH(SUMMARY!$A196,Sheet1DATA!$A:$A,0),MATCH(SUMMARY!P$1,Sheet1DATA!$1:$1,0))</f>
        <v>-</v>
      </c>
      <c r="Q196" s="36" t="str">
        <f t="array" ref="Q196">INDEX(Sheet1DATA!$1:$1048576,MATCH(SUMMARY!$A196,Sheet1DATA!$A:$A,0),MATCH(SUMMARY!Q$1,Sheet1DATA!$1:$1,0))</f>
        <v>-</v>
      </c>
      <c r="R196" s="36" t="str">
        <f t="array" ref="R196">INDEX(Sheet1DATA!$1:$1048576,MATCH(SUMMARY!$A196,Sheet1DATA!$A:$A,0),MATCH(SUMMARY!R$1,Sheet1DATA!$1:$1,0))</f>
        <v>-</v>
      </c>
      <c r="S196" s="36" t="str">
        <f t="array" ref="S196">INDEX(Sheet1DATA!$1:$1048576,MATCH(SUMMARY!$A196,Sheet1DATA!$A:$A,0),MATCH(SUMMARY!S$1,Sheet1DATA!$1:$1,0))</f>
        <v>-</v>
      </c>
      <c r="T196" s="36" t="str">
        <f t="array" ref="T196">INDEX(Sheet1DATA!$1:$1048576,MATCH(SUMMARY!$A196,Sheet1DATA!$A:$A,0),MATCH(SUMMARY!T$1,Sheet1DATA!$1:$1,0))</f>
        <v>-</v>
      </c>
      <c r="U196" s="36" t="str">
        <f t="array" ref="U196">INDEX(Sheet1DATA!$1:$1048576,MATCH(SUMMARY!$A196,Sheet1DATA!$A:$A,0),MATCH(SUMMARY!U$1,Sheet1DATA!$1:$1,0))</f>
        <v>-</v>
      </c>
      <c r="V196" s="36" t="str">
        <f t="array" ref="V196">INDEX(Sheet1DATA!$1:$1048576,MATCH(SUMMARY!$A196,Sheet1DATA!$A:$A,0),MATCH(SUMMARY!V$1,Sheet1DATA!$1:$1,0))</f>
        <v>-</v>
      </c>
      <c r="W196" s="36" t="str">
        <f t="array" ref="W196">INDEX(Sheet1DATA!$1:$1048576,MATCH(SUMMARY!$A196,Sheet1DATA!$A:$A,0),MATCH(SUMMARY!W$1,Sheet1DATA!$1:$1,0))</f>
        <v>-</v>
      </c>
      <c r="X196" s="36" t="str">
        <f t="array" ref="X196">INDEX(Sheet1DATA!$1:$1048576,MATCH(SUMMARY!$A196,Sheet1DATA!$A:$A,0),MATCH(SUMMARY!X$1,Sheet1DATA!$1:$1,0))</f>
        <v>-</v>
      </c>
      <c r="Y196" s="36" t="str">
        <f t="array" ref="Y196">INDEX(Sheet1DATA!$1:$1048576,MATCH(SUMMARY!$A196,Sheet1DATA!$A:$A,0),MATCH(SUMMARY!Y$1,Sheet1DATA!$1:$1,0))</f>
        <v>-</v>
      </c>
      <c r="Z196" s="36" t="str">
        <f t="array" ref="Z196">INDEX(Sheet1DATA!$1:$1048576,MATCH(SUMMARY!$A196,Sheet1DATA!$A:$A,0),MATCH(SUMMARY!Z$1,Sheet1DATA!$1:$1,0))</f>
        <v>-</v>
      </c>
      <c r="AA196" s="36" t="str">
        <f t="array" ref="AA196">INDEX(Sheet1DATA!$1:$1048576,MATCH(SUMMARY!$A196,Sheet1DATA!$A:$A,0),MATCH(SUMMARY!AA$1,Sheet1DATA!$1:$1,0))</f>
        <v>-</v>
      </c>
      <c r="AB196" s="36" t="str">
        <f t="array" ref="AB196">INDEX(Sheet1DATA!$1:$1048576,MATCH(SUMMARY!$A196,Sheet1DATA!$A:$A,0),MATCH(SUMMARY!AB$1,Sheet1DATA!$1:$1,0))</f>
        <v>-</v>
      </c>
      <c r="AC196" s="36" t="str">
        <f t="array" ref="AC196">INDEX(Sheet1DATA!$1:$1048576,MATCH(SUMMARY!$A196,Sheet1DATA!$A:$A,0),MATCH(SUMMARY!AC$1,Sheet1DATA!$1:$1,0))</f>
        <v>-</v>
      </c>
      <c r="AD196" s="36" t="str">
        <f t="array" ref="AD196">INDEX(Sheet1DATA!$1:$1048576,MATCH(SUMMARY!$A196,Sheet1DATA!$A:$A,0),MATCH(SUMMARY!AD$1,Sheet1DATA!$1:$1,0))</f>
        <v>-</v>
      </c>
    </row>
    <row r="197" ht="14.25" customHeight="1">
      <c r="A197" s="114" t="s">
        <v>599</v>
      </c>
      <c r="B197" s="114" t="str">
        <f t="array" ref="B197">INDEX('2020 Candidates'!F:F,MATCH(SUMMARY!A197,'2020 Candidates'!G:G,0))</f>
        <v>Green Party</v>
      </c>
      <c r="C197" s="114" t="str">
        <f t="array" ref="C197">INDEX('2020 Candidates'!A:A,MATCH(SUMMARY!A197,'2020 Candidates'!G:G,0))</f>
        <v>Dublin Rathdown (3 seats)</v>
      </c>
      <c r="D197" s="115">
        <f>VLOOKUP(B197,PartyScore!A:D,4,0)</f>
        <v>0.05714285714</v>
      </c>
      <c r="E197" s="16" t="b">
        <f t="shared" si="1"/>
        <v>1</v>
      </c>
      <c r="F197" s="36">
        <f t="shared" si="2"/>
        <v>6</v>
      </c>
      <c r="G197" s="36">
        <f t="shared" si="3"/>
        <v>0</v>
      </c>
      <c r="H197" s="36">
        <f t="shared" si="4"/>
        <v>1</v>
      </c>
      <c r="I197" s="116">
        <f t="shared" si="5"/>
        <v>1</v>
      </c>
      <c r="J197" s="36" t="str">
        <f t="array" ref="J197">INDEX(Sheet1DATA!$1:$1048576,MATCH(SUMMARY!$A197,Sheet1DATA!$A:$A,0),MATCH(SUMMARY!J$1,Sheet1DATA!$1:$1,0))</f>
        <v>√</v>
      </c>
      <c r="K197" s="36" t="str">
        <f t="array" ref="K197">INDEX(Sheet1DATA!$1:$1048576,MATCH(SUMMARY!$A197,Sheet1DATA!$A:$A,0),MATCH(SUMMARY!K$1,Sheet1DATA!$1:$1,0))</f>
        <v>Ø</v>
      </c>
      <c r="L197" s="36" t="str">
        <f t="array" ref="L197">INDEX(Sheet1DATA!$1:$1048576,MATCH(SUMMARY!$A197,Sheet1DATA!$A:$A,0),MATCH(SUMMARY!L$1,Sheet1DATA!$1:$1,0))</f>
        <v>√</v>
      </c>
      <c r="M197" s="36" t="str">
        <f t="array" ref="M197">INDEX(Sheet1DATA!$1:$1048576,MATCH(SUMMARY!$A197,Sheet1DATA!$A:$A,0),MATCH(SUMMARY!M$1,Sheet1DATA!$1:$1,0))</f>
        <v>√</v>
      </c>
      <c r="N197" s="36" t="str">
        <f t="array" ref="N197">INDEX(Sheet1DATA!$1:$1048576,MATCH(SUMMARY!$A197,Sheet1DATA!$A:$A,0),MATCH(SUMMARY!N$1,Sheet1DATA!$1:$1,0))</f>
        <v>√</v>
      </c>
      <c r="O197" s="36" t="str">
        <f t="array" ref="O197">INDEX(Sheet1DATA!$1:$1048576,MATCH(SUMMARY!$A197,Sheet1DATA!$A:$A,0),MATCH(SUMMARY!O$1,Sheet1DATA!$1:$1,0))</f>
        <v>√</v>
      </c>
      <c r="P197" s="36" t="str">
        <f t="array" ref="P197">INDEX(Sheet1DATA!$1:$1048576,MATCH(SUMMARY!$A197,Sheet1DATA!$A:$A,0),MATCH(SUMMARY!P$1,Sheet1DATA!$1:$1,0))</f>
        <v>√</v>
      </c>
      <c r="Q197" s="36" t="str">
        <f t="array" ref="Q197">INDEX(Sheet1DATA!$1:$1048576,MATCH(SUMMARY!$A197,Sheet1DATA!$A:$A,0),MATCH(SUMMARY!Q$1,Sheet1DATA!$1:$1,0))</f>
        <v>-</v>
      </c>
      <c r="R197" s="36" t="str">
        <f t="array" ref="R197">INDEX(Sheet1DATA!$1:$1048576,MATCH(SUMMARY!$A197,Sheet1DATA!$A:$A,0),MATCH(SUMMARY!R$1,Sheet1DATA!$1:$1,0))</f>
        <v>-</v>
      </c>
      <c r="S197" s="36" t="str">
        <f t="array" ref="S197">INDEX(Sheet1DATA!$1:$1048576,MATCH(SUMMARY!$A197,Sheet1DATA!$A:$A,0),MATCH(SUMMARY!S$1,Sheet1DATA!$1:$1,0))</f>
        <v>-</v>
      </c>
      <c r="T197" s="36" t="str">
        <f t="array" ref="T197">INDEX(Sheet1DATA!$1:$1048576,MATCH(SUMMARY!$A197,Sheet1DATA!$A:$A,0),MATCH(SUMMARY!T$1,Sheet1DATA!$1:$1,0))</f>
        <v>-</v>
      </c>
      <c r="U197" s="36" t="str">
        <f t="array" ref="U197">INDEX(Sheet1DATA!$1:$1048576,MATCH(SUMMARY!$A197,Sheet1DATA!$A:$A,0),MATCH(SUMMARY!U$1,Sheet1DATA!$1:$1,0))</f>
        <v>-</v>
      </c>
      <c r="V197" s="36" t="str">
        <f t="array" ref="V197">INDEX(Sheet1DATA!$1:$1048576,MATCH(SUMMARY!$A197,Sheet1DATA!$A:$A,0),MATCH(SUMMARY!V$1,Sheet1DATA!$1:$1,0))</f>
        <v>-</v>
      </c>
      <c r="W197" s="36" t="str">
        <f t="array" ref="W197">INDEX(Sheet1DATA!$1:$1048576,MATCH(SUMMARY!$A197,Sheet1DATA!$A:$A,0),MATCH(SUMMARY!W$1,Sheet1DATA!$1:$1,0))</f>
        <v>-</v>
      </c>
      <c r="X197" s="36" t="str">
        <f t="array" ref="X197">INDEX(Sheet1DATA!$1:$1048576,MATCH(SUMMARY!$A197,Sheet1DATA!$A:$A,0),MATCH(SUMMARY!X$1,Sheet1DATA!$1:$1,0))</f>
        <v>-</v>
      </c>
      <c r="Y197" s="36" t="str">
        <f t="array" ref="Y197">INDEX(Sheet1DATA!$1:$1048576,MATCH(SUMMARY!$A197,Sheet1DATA!$A:$A,0),MATCH(SUMMARY!Y$1,Sheet1DATA!$1:$1,0))</f>
        <v>-</v>
      </c>
      <c r="Z197" s="36" t="str">
        <f t="array" ref="Z197">INDEX(Sheet1DATA!$1:$1048576,MATCH(SUMMARY!$A197,Sheet1DATA!$A:$A,0),MATCH(SUMMARY!Z$1,Sheet1DATA!$1:$1,0))</f>
        <v>-</v>
      </c>
      <c r="AA197" s="36" t="str">
        <f t="array" ref="AA197">INDEX(Sheet1DATA!$1:$1048576,MATCH(SUMMARY!$A197,Sheet1DATA!$A:$A,0),MATCH(SUMMARY!AA$1,Sheet1DATA!$1:$1,0))</f>
        <v>-</v>
      </c>
      <c r="AB197" s="36" t="str">
        <f t="array" ref="AB197">INDEX(Sheet1DATA!$1:$1048576,MATCH(SUMMARY!$A197,Sheet1DATA!$A:$A,0),MATCH(SUMMARY!AB$1,Sheet1DATA!$1:$1,0))</f>
        <v>-</v>
      </c>
      <c r="AC197" s="36" t="str">
        <f t="array" ref="AC197">INDEX(Sheet1DATA!$1:$1048576,MATCH(SUMMARY!$A197,Sheet1DATA!$A:$A,0),MATCH(SUMMARY!AC$1,Sheet1DATA!$1:$1,0))</f>
        <v>-</v>
      </c>
      <c r="AD197" s="36" t="str">
        <f t="array" ref="AD197">INDEX(Sheet1DATA!$1:$1048576,MATCH(SUMMARY!$A197,Sheet1DATA!$A:$A,0),MATCH(SUMMARY!AD$1,Sheet1DATA!$1:$1,0))</f>
        <v>-</v>
      </c>
    </row>
    <row r="198" ht="14.25" hidden="1" customHeight="1">
      <c r="A198" s="114" t="s">
        <v>297</v>
      </c>
      <c r="B198" s="114" t="str">
        <f t="array" ref="B198">INDEX('2020 Candidates'!F:F,MATCH(SUMMARY!A198,'2020 Candidates'!G:G,0))</f>
        <v>Fianna Fail</v>
      </c>
      <c r="C198" s="114" t="str">
        <f t="array" ref="C198">INDEX('2020 Candidates'!A:A,MATCH(SUMMARY!A198,'2020 Candidates'!G:G,0))</f>
        <v>Cork South-Central (4 seats)</v>
      </c>
      <c r="D198" s="115">
        <f>VLOOKUP(B198,PartyScore!A:D,4,0)</f>
        <v>0.3502904352</v>
      </c>
      <c r="E198" s="16" t="b">
        <f t="shared" si="1"/>
        <v>0</v>
      </c>
      <c r="F198" s="36">
        <f t="shared" si="2"/>
        <v>2</v>
      </c>
      <c r="G198" s="36">
        <f t="shared" si="3"/>
        <v>0</v>
      </c>
      <c r="H198" s="36">
        <f t="shared" si="4"/>
        <v>19</v>
      </c>
      <c r="I198" s="116">
        <f t="shared" si="5"/>
        <v>1</v>
      </c>
      <c r="J198" s="36" t="str">
        <f t="array" ref="J198">INDEX(Sheet1DATA!$1:$1048576,MATCH(SUMMARY!$A198,Sheet1DATA!$A:$A,0),MATCH(SUMMARY!J$1,Sheet1DATA!$1:$1,0))</f>
        <v>Ø</v>
      </c>
      <c r="K198" s="36" t="str">
        <f t="array" ref="K198">INDEX(Sheet1DATA!$1:$1048576,MATCH(SUMMARY!$A198,Sheet1DATA!$A:$A,0),MATCH(SUMMARY!K$1,Sheet1DATA!$1:$1,0))</f>
        <v>Ø</v>
      </c>
      <c r="L198" s="36" t="str">
        <f t="array" ref="L198">INDEX(Sheet1DATA!$1:$1048576,MATCH(SUMMARY!$A198,Sheet1DATA!$A:$A,0),MATCH(SUMMARY!L$1,Sheet1DATA!$1:$1,0))</f>
        <v>√</v>
      </c>
      <c r="M198" s="36" t="str">
        <f t="array" ref="M198">INDEX(Sheet1DATA!$1:$1048576,MATCH(SUMMARY!$A198,Sheet1DATA!$A:$A,0),MATCH(SUMMARY!M$1,Sheet1DATA!$1:$1,0))</f>
        <v>Ø</v>
      </c>
      <c r="N198" s="36" t="str">
        <f t="array" ref="N198">INDEX(Sheet1DATA!$1:$1048576,MATCH(SUMMARY!$A198,Sheet1DATA!$A:$A,0),MATCH(SUMMARY!N$1,Sheet1DATA!$1:$1,0))</f>
        <v>Ø</v>
      </c>
      <c r="O198" s="36" t="str">
        <f t="array" ref="O198">INDEX(Sheet1DATA!$1:$1048576,MATCH(SUMMARY!$A198,Sheet1DATA!$A:$A,0),MATCH(SUMMARY!O$1,Sheet1DATA!$1:$1,0))</f>
        <v>Ø</v>
      </c>
      <c r="P198" s="36" t="str">
        <f t="array" ref="P198">INDEX(Sheet1DATA!$1:$1048576,MATCH(SUMMARY!$A198,Sheet1DATA!$A:$A,0),MATCH(SUMMARY!P$1,Sheet1DATA!$1:$1,0))</f>
        <v>Ø</v>
      </c>
      <c r="Q198" s="36" t="str">
        <f t="array" ref="Q198">INDEX(Sheet1DATA!$1:$1048576,MATCH(SUMMARY!$A198,Sheet1DATA!$A:$A,0),MATCH(SUMMARY!Q$1,Sheet1DATA!$1:$1,0))</f>
        <v>Ø</v>
      </c>
      <c r="R198" s="36" t="str">
        <f t="array" ref="R198">INDEX(Sheet1DATA!$1:$1048576,MATCH(SUMMARY!$A198,Sheet1DATA!$A:$A,0),MATCH(SUMMARY!R$1,Sheet1DATA!$1:$1,0))</f>
        <v>√</v>
      </c>
      <c r="S198" s="36" t="str">
        <f t="array" ref="S198">INDEX(Sheet1DATA!$1:$1048576,MATCH(SUMMARY!$A198,Sheet1DATA!$A:$A,0),MATCH(SUMMARY!S$1,Sheet1DATA!$1:$1,0))</f>
        <v>Ø</v>
      </c>
      <c r="T198" s="36" t="str">
        <f t="array" ref="T198">INDEX(Sheet1DATA!$1:$1048576,MATCH(SUMMARY!$A198,Sheet1DATA!$A:$A,0),MATCH(SUMMARY!T$1,Sheet1DATA!$1:$1,0))</f>
        <v>Ø</v>
      </c>
      <c r="U198" s="36" t="str">
        <f t="array" ref="U198">INDEX(Sheet1DATA!$1:$1048576,MATCH(SUMMARY!$A198,Sheet1DATA!$A:$A,0),MATCH(SUMMARY!U$1,Sheet1DATA!$1:$1,0))</f>
        <v>Ø</v>
      </c>
      <c r="V198" s="36" t="str">
        <f t="array" ref="V198">INDEX(Sheet1DATA!$1:$1048576,MATCH(SUMMARY!$A198,Sheet1DATA!$A:$A,0),MATCH(SUMMARY!V$1,Sheet1DATA!$1:$1,0))</f>
        <v>Ø</v>
      </c>
      <c r="W198" s="36" t="str">
        <f t="array" ref="W198">INDEX(Sheet1DATA!$1:$1048576,MATCH(SUMMARY!$A198,Sheet1DATA!$A:$A,0),MATCH(SUMMARY!W$1,Sheet1DATA!$1:$1,0))</f>
        <v>Ø</v>
      </c>
      <c r="X198" s="36" t="str">
        <f t="array" ref="X198">INDEX(Sheet1DATA!$1:$1048576,MATCH(SUMMARY!$A198,Sheet1DATA!$A:$A,0),MATCH(SUMMARY!X$1,Sheet1DATA!$1:$1,0))</f>
        <v>Ø</v>
      </c>
      <c r="Y198" s="36" t="str">
        <f t="array" ref="Y198">INDEX(Sheet1DATA!$1:$1048576,MATCH(SUMMARY!$A198,Sheet1DATA!$A:$A,0),MATCH(SUMMARY!Y$1,Sheet1DATA!$1:$1,0))</f>
        <v>Ø</v>
      </c>
      <c r="Z198" s="36" t="str">
        <f t="array" ref="Z198">INDEX(Sheet1DATA!$1:$1048576,MATCH(SUMMARY!$A198,Sheet1DATA!$A:$A,0),MATCH(SUMMARY!Z$1,Sheet1DATA!$1:$1,0))</f>
        <v>Ø</v>
      </c>
      <c r="AA198" s="36" t="str">
        <f t="array" ref="AA198">INDEX(Sheet1DATA!$1:$1048576,MATCH(SUMMARY!$A198,Sheet1DATA!$A:$A,0),MATCH(SUMMARY!AA$1,Sheet1DATA!$1:$1,0))</f>
        <v>Ø</v>
      </c>
      <c r="AB198" s="36" t="str">
        <f t="array" ref="AB198">INDEX(Sheet1DATA!$1:$1048576,MATCH(SUMMARY!$A198,Sheet1DATA!$A:$A,0),MATCH(SUMMARY!AB$1,Sheet1DATA!$1:$1,0))</f>
        <v>Ø</v>
      </c>
      <c r="AC198" s="36" t="str">
        <f t="array" ref="AC198">INDEX(Sheet1DATA!$1:$1048576,MATCH(SUMMARY!$A198,Sheet1DATA!$A:$A,0),MATCH(SUMMARY!AC$1,Sheet1DATA!$1:$1,0))</f>
        <v>Ø</v>
      </c>
      <c r="AD198" s="36" t="str">
        <f t="array" ref="AD198">INDEX(Sheet1DATA!$1:$1048576,MATCH(SUMMARY!$A198,Sheet1DATA!$A:$A,0),MATCH(SUMMARY!AD$1,Sheet1DATA!$1:$1,0))</f>
        <v>Ø</v>
      </c>
    </row>
    <row r="199" ht="14.25" hidden="1" customHeight="1">
      <c r="A199" s="114" t="s">
        <v>815</v>
      </c>
      <c r="B199" s="114" t="str">
        <f t="array" ref="B199">INDEX('2020 Candidates'!F:F,MATCH(SUMMARY!A199,'2020 Candidates'!G:G,0))</f>
        <v>Green Party</v>
      </c>
      <c r="C199" s="114" t="str">
        <f t="array" ref="C199">INDEX('2020 Candidates'!A:A,MATCH(SUMMARY!A199,'2020 Candidates'!G:G,0))</f>
        <v>Kildare North (4 seats)</v>
      </c>
      <c r="D199" s="115">
        <f>VLOOKUP(B199,PartyScore!A:D,4,0)</f>
        <v>0.05714285714</v>
      </c>
      <c r="E199" s="16" t="b">
        <f t="shared" si="1"/>
        <v>0</v>
      </c>
      <c r="F199" s="36">
        <f t="shared" si="2"/>
        <v>0</v>
      </c>
      <c r="G199" s="36">
        <f t="shared" si="3"/>
        <v>0</v>
      </c>
      <c r="H199" s="36">
        <f t="shared" si="4"/>
        <v>0</v>
      </c>
      <c r="I199" s="116" t="str">
        <f t="shared" si="5"/>
        <v>-</v>
      </c>
      <c r="J199" s="36" t="str">
        <f t="array" ref="J199">INDEX(Sheet1DATA!$1:$1048576,MATCH(SUMMARY!$A199,Sheet1DATA!$A:$A,0),MATCH(SUMMARY!J$1,Sheet1DATA!$1:$1,0))</f>
        <v>-</v>
      </c>
      <c r="K199" s="36" t="str">
        <f t="array" ref="K199">INDEX(Sheet1DATA!$1:$1048576,MATCH(SUMMARY!$A199,Sheet1DATA!$A:$A,0),MATCH(SUMMARY!K$1,Sheet1DATA!$1:$1,0))</f>
        <v>-</v>
      </c>
      <c r="L199" s="36" t="str">
        <f t="array" ref="L199">INDEX(Sheet1DATA!$1:$1048576,MATCH(SUMMARY!$A199,Sheet1DATA!$A:$A,0),MATCH(SUMMARY!L$1,Sheet1DATA!$1:$1,0))</f>
        <v>-</v>
      </c>
      <c r="M199" s="36" t="str">
        <f t="array" ref="M199">INDEX(Sheet1DATA!$1:$1048576,MATCH(SUMMARY!$A199,Sheet1DATA!$A:$A,0),MATCH(SUMMARY!M$1,Sheet1DATA!$1:$1,0))</f>
        <v>-</v>
      </c>
      <c r="N199" s="36" t="str">
        <f t="array" ref="N199">INDEX(Sheet1DATA!$1:$1048576,MATCH(SUMMARY!$A199,Sheet1DATA!$A:$A,0),MATCH(SUMMARY!N$1,Sheet1DATA!$1:$1,0))</f>
        <v>-</v>
      </c>
      <c r="O199" s="36" t="str">
        <f t="array" ref="O199">INDEX(Sheet1DATA!$1:$1048576,MATCH(SUMMARY!$A199,Sheet1DATA!$A:$A,0),MATCH(SUMMARY!O$1,Sheet1DATA!$1:$1,0))</f>
        <v>-</v>
      </c>
      <c r="P199" s="36" t="str">
        <f t="array" ref="P199">INDEX(Sheet1DATA!$1:$1048576,MATCH(SUMMARY!$A199,Sheet1DATA!$A:$A,0),MATCH(SUMMARY!P$1,Sheet1DATA!$1:$1,0))</f>
        <v>-</v>
      </c>
      <c r="Q199" s="36" t="str">
        <f t="array" ref="Q199">INDEX(Sheet1DATA!$1:$1048576,MATCH(SUMMARY!$A199,Sheet1DATA!$A:$A,0),MATCH(SUMMARY!Q$1,Sheet1DATA!$1:$1,0))</f>
        <v>-</v>
      </c>
      <c r="R199" s="36" t="str">
        <f t="array" ref="R199">INDEX(Sheet1DATA!$1:$1048576,MATCH(SUMMARY!$A199,Sheet1DATA!$A:$A,0),MATCH(SUMMARY!R$1,Sheet1DATA!$1:$1,0))</f>
        <v>-</v>
      </c>
      <c r="S199" s="36" t="str">
        <f t="array" ref="S199">INDEX(Sheet1DATA!$1:$1048576,MATCH(SUMMARY!$A199,Sheet1DATA!$A:$A,0),MATCH(SUMMARY!S$1,Sheet1DATA!$1:$1,0))</f>
        <v>-</v>
      </c>
      <c r="T199" s="36" t="str">
        <f t="array" ref="T199">INDEX(Sheet1DATA!$1:$1048576,MATCH(SUMMARY!$A199,Sheet1DATA!$A:$A,0),MATCH(SUMMARY!T$1,Sheet1DATA!$1:$1,0))</f>
        <v>-</v>
      </c>
      <c r="U199" s="36" t="str">
        <f t="array" ref="U199">INDEX(Sheet1DATA!$1:$1048576,MATCH(SUMMARY!$A199,Sheet1DATA!$A:$A,0),MATCH(SUMMARY!U$1,Sheet1DATA!$1:$1,0))</f>
        <v>-</v>
      </c>
      <c r="V199" s="36" t="str">
        <f t="array" ref="V199">INDEX(Sheet1DATA!$1:$1048576,MATCH(SUMMARY!$A199,Sheet1DATA!$A:$A,0),MATCH(SUMMARY!V$1,Sheet1DATA!$1:$1,0))</f>
        <v>-</v>
      </c>
      <c r="W199" s="36" t="str">
        <f t="array" ref="W199">INDEX(Sheet1DATA!$1:$1048576,MATCH(SUMMARY!$A199,Sheet1DATA!$A:$A,0),MATCH(SUMMARY!W$1,Sheet1DATA!$1:$1,0))</f>
        <v>-</v>
      </c>
      <c r="X199" s="36" t="str">
        <f t="array" ref="X199">INDEX(Sheet1DATA!$1:$1048576,MATCH(SUMMARY!$A199,Sheet1DATA!$A:$A,0),MATCH(SUMMARY!X$1,Sheet1DATA!$1:$1,0))</f>
        <v>-</v>
      </c>
      <c r="Y199" s="36" t="str">
        <f t="array" ref="Y199">INDEX(Sheet1DATA!$1:$1048576,MATCH(SUMMARY!$A199,Sheet1DATA!$A:$A,0),MATCH(SUMMARY!Y$1,Sheet1DATA!$1:$1,0))</f>
        <v>-</v>
      </c>
      <c r="Z199" s="36" t="str">
        <f t="array" ref="Z199">INDEX(Sheet1DATA!$1:$1048576,MATCH(SUMMARY!$A199,Sheet1DATA!$A:$A,0),MATCH(SUMMARY!Z$1,Sheet1DATA!$1:$1,0))</f>
        <v>-</v>
      </c>
      <c r="AA199" s="36" t="str">
        <f t="array" ref="AA199">INDEX(Sheet1DATA!$1:$1048576,MATCH(SUMMARY!$A199,Sheet1DATA!$A:$A,0),MATCH(SUMMARY!AA$1,Sheet1DATA!$1:$1,0))</f>
        <v>-</v>
      </c>
      <c r="AB199" s="36" t="str">
        <f t="array" ref="AB199">INDEX(Sheet1DATA!$1:$1048576,MATCH(SUMMARY!$A199,Sheet1DATA!$A:$A,0),MATCH(SUMMARY!AB$1,Sheet1DATA!$1:$1,0))</f>
        <v>-</v>
      </c>
      <c r="AC199" s="36" t="str">
        <f t="array" ref="AC199">INDEX(Sheet1DATA!$1:$1048576,MATCH(SUMMARY!$A199,Sheet1DATA!$A:$A,0),MATCH(SUMMARY!AC$1,Sheet1DATA!$1:$1,0))</f>
        <v>-</v>
      </c>
      <c r="AD199" s="36" t="str">
        <f t="array" ref="AD199">INDEX(Sheet1DATA!$1:$1048576,MATCH(SUMMARY!$A199,Sheet1DATA!$A:$A,0),MATCH(SUMMARY!AD$1,Sheet1DATA!$1:$1,0))</f>
        <v>-</v>
      </c>
    </row>
    <row r="200" ht="14.25" hidden="1" customHeight="1">
      <c r="A200" s="114" t="s">
        <v>819</v>
      </c>
      <c r="B200" s="114" t="str">
        <f t="array" ref="B200">INDEX('2020 Candidates'!F:F,MATCH(SUMMARY!A200,'2020 Candidates'!G:G,0))</f>
        <v>Green Party</v>
      </c>
      <c r="C200" s="114" t="str">
        <f t="array" ref="C200">INDEX('2020 Candidates'!A:A,MATCH(SUMMARY!A200,'2020 Candidates'!G:G,0))</f>
        <v>Wicklow</v>
      </c>
      <c r="D200" s="115">
        <f>VLOOKUP(B200,PartyScore!A:D,4,0)</f>
        <v>0.05714285714</v>
      </c>
      <c r="E200" s="16" t="b">
        <f t="shared" si="1"/>
        <v>0</v>
      </c>
      <c r="F200" s="36">
        <f t="shared" si="2"/>
        <v>0</v>
      </c>
      <c r="G200" s="36">
        <f t="shared" si="3"/>
        <v>0</v>
      </c>
      <c r="H200" s="36">
        <f t="shared" si="4"/>
        <v>0</v>
      </c>
      <c r="I200" s="116" t="str">
        <f t="shared" si="5"/>
        <v>-</v>
      </c>
      <c r="J200" s="36" t="str">
        <f t="array" ref="J200">INDEX(Sheet1DATA!$1:$1048576,MATCH(SUMMARY!$A200,Sheet1DATA!$A:$A,0),MATCH(SUMMARY!J$1,Sheet1DATA!$1:$1,0))</f>
        <v>-</v>
      </c>
      <c r="K200" s="36" t="str">
        <f t="array" ref="K200">INDEX(Sheet1DATA!$1:$1048576,MATCH(SUMMARY!$A200,Sheet1DATA!$A:$A,0),MATCH(SUMMARY!K$1,Sheet1DATA!$1:$1,0))</f>
        <v>-</v>
      </c>
      <c r="L200" s="36" t="str">
        <f t="array" ref="L200">INDEX(Sheet1DATA!$1:$1048576,MATCH(SUMMARY!$A200,Sheet1DATA!$A:$A,0),MATCH(SUMMARY!L$1,Sheet1DATA!$1:$1,0))</f>
        <v>-</v>
      </c>
      <c r="M200" s="36" t="str">
        <f t="array" ref="M200">INDEX(Sheet1DATA!$1:$1048576,MATCH(SUMMARY!$A200,Sheet1DATA!$A:$A,0),MATCH(SUMMARY!M$1,Sheet1DATA!$1:$1,0))</f>
        <v>-</v>
      </c>
      <c r="N200" s="36" t="str">
        <f t="array" ref="N200">INDEX(Sheet1DATA!$1:$1048576,MATCH(SUMMARY!$A200,Sheet1DATA!$A:$A,0),MATCH(SUMMARY!N$1,Sheet1DATA!$1:$1,0))</f>
        <v>-</v>
      </c>
      <c r="O200" s="36" t="str">
        <f t="array" ref="O200">INDEX(Sheet1DATA!$1:$1048576,MATCH(SUMMARY!$A200,Sheet1DATA!$A:$A,0),MATCH(SUMMARY!O$1,Sheet1DATA!$1:$1,0))</f>
        <v>-</v>
      </c>
      <c r="P200" s="36" t="str">
        <f t="array" ref="P200">INDEX(Sheet1DATA!$1:$1048576,MATCH(SUMMARY!$A200,Sheet1DATA!$A:$A,0),MATCH(SUMMARY!P$1,Sheet1DATA!$1:$1,0))</f>
        <v>-</v>
      </c>
      <c r="Q200" s="36" t="str">
        <f t="array" ref="Q200">INDEX(Sheet1DATA!$1:$1048576,MATCH(SUMMARY!$A200,Sheet1DATA!$A:$A,0),MATCH(SUMMARY!Q$1,Sheet1DATA!$1:$1,0))</f>
        <v>-</v>
      </c>
      <c r="R200" s="36" t="str">
        <f t="array" ref="R200">INDEX(Sheet1DATA!$1:$1048576,MATCH(SUMMARY!$A200,Sheet1DATA!$A:$A,0),MATCH(SUMMARY!R$1,Sheet1DATA!$1:$1,0))</f>
        <v>-</v>
      </c>
      <c r="S200" s="36" t="str">
        <f t="array" ref="S200">INDEX(Sheet1DATA!$1:$1048576,MATCH(SUMMARY!$A200,Sheet1DATA!$A:$A,0),MATCH(SUMMARY!S$1,Sheet1DATA!$1:$1,0))</f>
        <v>-</v>
      </c>
      <c r="T200" s="36" t="str">
        <f t="array" ref="T200">INDEX(Sheet1DATA!$1:$1048576,MATCH(SUMMARY!$A200,Sheet1DATA!$A:$A,0),MATCH(SUMMARY!T$1,Sheet1DATA!$1:$1,0))</f>
        <v>-</v>
      </c>
      <c r="U200" s="36" t="str">
        <f t="array" ref="U200">INDEX(Sheet1DATA!$1:$1048576,MATCH(SUMMARY!$A200,Sheet1DATA!$A:$A,0),MATCH(SUMMARY!U$1,Sheet1DATA!$1:$1,0))</f>
        <v>-</v>
      </c>
      <c r="V200" s="36" t="str">
        <f t="array" ref="V200">INDEX(Sheet1DATA!$1:$1048576,MATCH(SUMMARY!$A200,Sheet1DATA!$A:$A,0),MATCH(SUMMARY!V$1,Sheet1DATA!$1:$1,0))</f>
        <v>-</v>
      </c>
      <c r="W200" s="36" t="str">
        <f t="array" ref="W200">INDEX(Sheet1DATA!$1:$1048576,MATCH(SUMMARY!$A200,Sheet1DATA!$A:$A,0),MATCH(SUMMARY!W$1,Sheet1DATA!$1:$1,0))</f>
        <v>-</v>
      </c>
      <c r="X200" s="36" t="str">
        <f t="array" ref="X200">INDEX(Sheet1DATA!$1:$1048576,MATCH(SUMMARY!$A200,Sheet1DATA!$A:$A,0),MATCH(SUMMARY!X$1,Sheet1DATA!$1:$1,0))</f>
        <v>-</v>
      </c>
      <c r="Y200" s="36" t="str">
        <f t="array" ref="Y200">INDEX(Sheet1DATA!$1:$1048576,MATCH(SUMMARY!$A200,Sheet1DATA!$A:$A,0),MATCH(SUMMARY!Y$1,Sheet1DATA!$1:$1,0))</f>
        <v>-</v>
      </c>
      <c r="Z200" s="36" t="str">
        <f t="array" ref="Z200">INDEX(Sheet1DATA!$1:$1048576,MATCH(SUMMARY!$A200,Sheet1DATA!$A:$A,0),MATCH(SUMMARY!Z$1,Sheet1DATA!$1:$1,0))</f>
        <v>-</v>
      </c>
      <c r="AA200" s="36" t="str">
        <f t="array" ref="AA200">INDEX(Sheet1DATA!$1:$1048576,MATCH(SUMMARY!$A200,Sheet1DATA!$A:$A,0),MATCH(SUMMARY!AA$1,Sheet1DATA!$1:$1,0))</f>
        <v>-</v>
      </c>
      <c r="AB200" s="36" t="str">
        <f t="array" ref="AB200">INDEX(Sheet1DATA!$1:$1048576,MATCH(SUMMARY!$A200,Sheet1DATA!$A:$A,0),MATCH(SUMMARY!AB$1,Sheet1DATA!$1:$1,0))</f>
        <v>-</v>
      </c>
      <c r="AC200" s="36" t="str">
        <f t="array" ref="AC200">INDEX(Sheet1DATA!$1:$1048576,MATCH(SUMMARY!$A200,Sheet1DATA!$A:$A,0),MATCH(SUMMARY!AC$1,Sheet1DATA!$1:$1,0))</f>
        <v>-</v>
      </c>
      <c r="AD200" s="36" t="str">
        <f t="array" ref="AD200">INDEX(Sheet1DATA!$1:$1048576,MATCH(SUMMARY!$A200,Sheet1DATA!$A:$A,0),MATCH(SUMMARY!AD$1,Sheet1DATA!$1:$1,0))</f>
        <v>-</v>
      </c>
    </row>
    <row r="201" ht="14.25" hidden="1" customHeight="1">
      <c r="A201" s="114" t="s">
        <v>822</v>
      </c>
      <c r="B201" s="114" t="str">
        <f t="array" ref="B201">INDEX('2020 Candidates'!F:F,MATCH(SUMMARY!A201,'2020 Candidates'!G:G,0))</f>
        <v>Fianna Fail</v>
      </c>
      <c r="C201" s="114" t="str">
        <f t="array" ref="C201">INDEX('2020 Candidates'!A:A,MATCH(SUMMARY!A201,'2020 Candidates'!G:G,0))</f>
        <v>Dublin North-West (3 seats)</v>
      </c>
      <c r="D201" s="115">
        <f>VLOOKUP(B201,PartyScore!A:D,4,0)</f>
        <v>0.3502904352</v>
      </c>
      <c r="E201" s="16" t="b">
        <f t="shared" si="1"/>
        <v>0</v>
      </c>
      <c r="F201" s="36">
        <f t="shared" si="2"/>
        <v>0</v>
      </c>
      <c r="G201" s="36">
        <f t="shared" si="3"/>
        <v>0</v>
      </c>
      <c r="H201" s="36">
        <f t="shared" si="4"/>
        <v>0</v>
      </c>
      <c r="I201" s="116" t="str">
        <f t="shared" si="5"/>
        <v>-</v>
      </c>
      <c r="J201" s="36" t="str">
        <f t="array" ref="J201">INDEX(Sheet1DATA!$1:$1048576,MATCH(SUMMARY!$A201,Sheet1DATA!$A:$A,0),MATCH(SUMMARY!J$1,Sheet1DATA!$1:$1,0))</f>
        <v>-</v>
      </c>
      <c r="K201" s="36" t="str">
        <f t="array" ref="K201">INDEX(Sheet1DATA!$1:$1048576,MATCH(SUMMARY!$A201,Sheet1DATA!$A:$A,0),MATCH(SUMMARY!K$1,Sheet1DATA!$1:$1,0))</f>
        <v>-</v>
      </c>
      <c r="L201" s="36" t="str">
        <f t="array" ref="L201">INDEX(Sheet1DATA!$1:$1048576,MATCH(SUMMARY!$A201,Sheet1DATA!$A:$A,0),MATCH(SUMMARY!L$1,Sheet1DATA!$1:$1,0))</f>
        <v>-</v>
      </c>
      <c r="M201" s="36" t="str">
        <f t="array" ref="M201">INDEX(Sheet1DATA!$1:$1048576,MATCH(SUMMARY!$A201,Sheet1DATA!$A:$A,0),MATCH(SUMMARY!M$1,Sheet1DATA!$1:$1,0))</f>
        <v>-</v>
      </c>
      <c r="N201" s="36" t="str">
        <f t="array" ref="N201">INDEX(Sheet1DATA!$1:$1048576,MATCH(SUMMARY!$A201,Sheet1DATA!$A:$A,0),MATCH(SUMMARY!N$1,Sheet1DATA!$1:$1,0))</f>
        <v>-</v>
      </c>
      <c r="O201" s="36" t="str">
        <f t="array" ref="O201">INDEX(Sheet1DATA!$1:$1048576,MATCH(SUMMARY!$A201,Sheet1DATA!$A:$A,0),MATCH(SUMMARY!O$1,Sheet1DATA!$1:$1,0))</f>
        <v>-</v>
      </c>
      <c r="P201" s="36" t="str">
        <f t="array" ref="P201">INDEX(Sheet1DATA!$1:$1048576,MATCH(SUMMARY!$A201,Sheet1DATA!$A:$A,0),MATCH(SUMMARY!P$1,Sheet1DATA!$1:$1,0))</f>
        <v>-</v>
      </c>
      <c r="Q201" s="36" t="str">
        <f t="array" ref="Q201">INDEX(Sheet1DATA!$1:$1048576,MATCH(SUMMARY!$A201,Sheet1DATA!$A:$A,0),MATCH(SUMMARY!Q$1,Sheet1DATA!$1:$1,0))</f>
        <v>-</v>
      </c>
      <c r="R201" s="36" t="str">
        <f t="array" ref="R201">INDEX(Sheet1DATA!$1:$1048576,MATCH(SUMMARY!$A201,Sheet1DATA!$A:$A,0),MATCH(SUMMARY!R$1,Sheet1DATA!$1:$1,0))</f>
        <v>-</v>
      </c>
      <c r="S201" s="36" t="str">
        <f t="array" ref="S201">INDEX(Sheet1DATA!$1:$1048576,MATCH(SUMMARY!$A201,Sheet1DATA!$A:$A,0),MATCH(SUMMARY!S$1,Sheet1DATA!$1:$1,0))</f>
        <v>-</v>
      </c>
      <c r="T201" s="36" t="str">
        <f t="array" ref="T201">INDEX(Sheet1DATA!$1:$1048576,MATCH(SUMMARY!$A201,Sheet1DATA!$A:$A,0),MATCH(SUMMARY!T$1,Sheet1DATA!$1:$1,0))</f>
        <v>-</v>
      </c>
      <c r="U201" s="36" t="str">
        <f t="array" ref="U201">INDEX(Sheet1DATA!$1:$1048576,MATCH(SUMMARY!$A201,Sheet1DATA!$A:$A,0),MATCH(SUMMARY!U$1,Sheet1DATA!$1:$1,0))</f>
        <v>-</v>
      </c>
      <c r="V201" s="36" t="str">
        <f t="array" ref="V201">INDEX(Sheet1DATA!$1:$1048576,MATCH(SUMMARY!$A201,Sheet1DATA!$A:$A,0),MATCH(SUMMARY!V$1,Sheet1DATA!$1:$1,0))</f>
        <v>-</v>
      </c>
      <c r="W201" s="36" t="str">
        <f t="array" ref="W201">INDEX(Sheet1DATA!$1:$1048576,MATCH(SUMMARY!$A201,Sheet1DATA!$A:$A,0),MATCH(SUMMARY!W$1,Sheet1DATA!$1:$1,0))</f>
        <v>-</v>
      </c>
      <c r="X201" s="36" t="str">
        <f t="array" ref="X201">INDEX(Sheet1DATA!$1:$1048576,MATCH(SUMMARY!$A201,Sheet1DATA!$A:$A,0),MATCH(SUMMARY!X$1,Sheet1DATA!$1:$1,0))</f>
        <v>-</v>
      </c>
      <c r="Y201" s="36" t="str">
        <f t="array" ref="Y201">INDEX(Sheet1DATA!$1:$1048576,MATCH(SUMMARY!$A201,Sheet1DATA!$A:$A,0),MATCH(SUMMARY!Y$1,Sheet1DATA!$1:$1,0))</f>
        <v>-</v>
      </c>
      <c r="Z201" s="36" t="str">
        <f t="array" ref="Z201">INDEX(Sheet1DATA!$1:$1048576,MATCH(SUMMARY!$A201,Sheet1DATA!$A:$A,0),MATCH(SUMMARY!Z$1,Sheet1DATA!$1:$1,0))</f>
        <v>-</v>
      </c>
      <c r="AA201" s="36" t="str">
        <f t="array" ref="AA201">INDEX(Sheet1DATA!$1:$1048576,MATCH(SUMMARY!$A201,Sheet1DATA!$A:$A,0),MATCH(SUMMARY!AA$1,Sheet1DATA!$1:$1,0))</f>
        <v>-</v>
      </c>
      <c r="AB201" s="36" t="str">
        <f t="array" ref="AB201">INDEX(Sheet1DATA!$1:$1048576,MATCH(SUMMARY!$A201,Sheet1DATA!$A:$A,0),MATCH(SUMMARY!AB$1,Sheet1DATA!$1:$1,0))</f>
        <v>-</v>
      </c>
      <c r="AC201" s="36" t="str">
        <f t="array" ref="AC201">INDEX(Sheet1DATA!$1:$1048576,MATCH(SUMMARY!$A201,Sheet1DATA!$A:$A,0),MATCH(SUMMARY!AC$1,Sheet1DATA!$1:$1,0))</f>
        <v>-</v>
      </c>
      <c r="AD201" s="36" t="str">
        <f t="array" ref="AD201">INDEX(Sheet1DATA!$1:$1048576,MATCH(SUMMARY!$A201,Sheet1DATA!$A:$A,0),MATCH(SUMMARY!AD$1,Sheet1DATA!$1:$1,0))</f>
        <v>-</v>
      </c>
    </row>
    <row r="202" ht="14.25" hidden="1" customHeight="1">
      <c r="A202" s="114" t="s">
        <v>825</v>
      </c>
      <c r="B202" s="114" t="str">
        <f t="array" ref="B202">INDEX('2020 Candidates'!F:F,MATCH(SUMMARY!A202,'2020 Candidates'!G:G,0))</f>
        <v>Green Party</v>
      </c>
      <c r="C202" s="114" t="str">
        <f t="array" ref="C202">INDEX('2020 Candidates'!A:A,MATCH(SUMMARY!A202,'2020 Candidates'!G:G,0))</f>
        <v>Meath East (3 seats)</v>
      </c>
      <c r="D202" s="115">
        <f>VLOOKUP(B202,PartyScore!A:D,4,0)</f>
        <v>0.05714285714</v>
      </c>
      <c r="E202" s="16" t="b">
        <f t="shared" si="1"/>
        <v>0</v>
      </c>
      <c r="F202" s="36">
        <f t="shared" si="2"/>
        <v>0</v>
      </c>
      <c r="G202" s="36">
        <f t="shared" si="3"/>
        <v>0</v>
      </c>
      <c r="H202" s="36">
        <f t="shared" si="4"/>
        <v>0</v>
      </c>
      <c r="I202" s="116" t="str">
        <f t="shared" si="5"/>
        <v>-</v>
      </c>
      <c r="J202" s="36" t="str">
        <f t="array" ref="J202">INDEX(Sheet1DATA!$1:$1048576,MATCH(SUMMARY!$A202,Sheet1DATA!$A:$A,0),MATCH(SUMMARY!J$1,Sheet1DATA!$1:$1,0))</f>
        <v>-</v>
      </c>
      <c r="K202" s="36" t="str">
        <f t="array" ref="K202">INDEX(Sheet1DATA!$1:$1048576,MATCH(SUMMARY!$A202,Sheet1DATA!$A:$A,0),MATCH(SUMMARY!K$1,Sheet1DATA!$1:$1,0))</f>
        <v>-</v>
      </c>
      <c r="L202" s="36" t="str">
        <f t="array" ref="L202">INDEX(Sheet1DATA!$1:$1048576,MATCH(SUMMARY!$A202,Sheet1DATA!$A:$A,0),MATCH(SUMMARY!L$1,Sheet1DATA!$1:$1,0))</f>
        <v>-</v>
      </c>
      <c r="M202" s="36" t="str">
        <f t="array" ref="M202">INDEX(Sheet1DATA!$1:$1048576,MATCH(SUMMARY!$A202,Sheet1DATA!$A:$A,0),MATCH(SUMMARY!M$1,Sheet1DATA!$1:$1,0))</f>
        <v>-</v>
      </c>
      <c r="N202" s="36" t="str">
        <f t="array" ref="N202">INDEX(Sheet1DATA!$1:$1048576,MATCH(SUMMARY!$A202,Sheet1DATA!$A:$A,0),MATCH(SUMMARY!N$1,Sheet1DATA!$1:$1,0))</f>
        <v>-</v>
      </c>
      <c r="O202" s="36" t="str">
        <f t="array" ref="O202">INDEX(Sheet1DATA!$1:$1048576,MATCH(SUMMARY!$A202,Sheet1DATA!$A:$A,0),MATCH(SUMMARY!O$1,Sheet1DATA!$1:$1,0))</f>
        <v>-</v>
      </c>
      <c r="P202" s="36" t="str">
        <f t="array" ref="P202">INDEX(Sheet1DATA!$1:$1048576,MATCH(SUMMARY!$A202,Sheet1DATA!$A:$A,0),MATCH(SUMMARY!P$1,Sheet1DATA!$1:$1,0))</f>
        <v>-</v>
      </c>
      <c r="Q202" s="36" t="str">
        <f t="array" ref="Q202">INDEX(Sheet1DATA!$1:$1048576,MATCH(SUMMARY!$A202,Sheet1DATA!$A:$A,0),MATCH(SUMMARY!Q$1,Sheet1DATA!$1:$1,0))</f>
        <v>-</v>
      </c>
      <c r="R202" s="36" t="str">
        <f t="array" ref="R202">INDEX(Sheet1DATA!$1:$1048576,MATCH(SUMMARY!$A202,Sheet1DATA!$A:$A,0),MATCH(SUMMARY!R$1,Sheet1DATA!$1:$1,0))</f>
        <v>-</v>
      </c>
      <c r="S202" s="36" t="str">
        <f t="array" ref="S202">INDEX(Sheet1DATA!$1:$1048576,MATCH(SUMMARY!$A202,Sheet1DATA!$A:$A,0),MATCH(SUMMARY!S$1,Sheet1DATA!$1:$1,0))</f>
        <v>-</v>
      </c>
      <c r="T202" s="36" t="str">
        <f t="array" ref="T202">INDEX(Sheet1DATA!$1:$1048576,MATCH(SUMMARY!$A202,Sheet1DATA!$A:$A,0),MATCH(SUMMARY!T$1,Sheet1DATA!$1:$1,0))</f>
        <v>-</v>
      </c>
      <c r="U202" s="36" t="str">
        <f t="array" ref="U202">INDEX(Sheet1DATA!$1:$1048576,MATCH(SUMMARY!$A202,Sheet1DATA!$A:$A,0),MATCH(SUMMARY!U$1,Sheet1DATA!$1:$1,0))</f>
        <v>-</v>
      </c>
      <c r="V202" s="36" t="str">
        <f t="array" ref="V202">INDEX(Sheet1DATA!$1:$1048576,MATCH(SUMMARY!$A202,Sheet1DATA!$A:$A,0),MATCH(SUMMARY!V$1,Sheet1DATA!$1:$1,0))</f>
        <v>-</v>
      </c>
      <c r="W202" s="36" t="str">
        <f t="array" ref="W202">INDEX(Sheet1DATA!$1:$1048576,MATCH(SUMMARY!$A202,Sheet1DATA!$A:$A,0),MATCH(SUMMARY!W$1,Sheet1DATA!$1:$1,0))</f>
        <v>-</v>
      </c>
      <c r="X202" s="36" t="str">
        <f t="array" ref="X202">INDEX(Sheet1DATA!$1:$1048576,MATCH(SUMMARY!$A202,Sheet1DATA!$A:$A,0),MATCH(SUMMARY!X$1,Sheet1DATA!$1:$1,0))</f>
        <v>-</v>
      </c>
      <c r="Y202" s="36" t="str">
        <f t="array" ref="Y202">INDEX(Sheet1DATA!$1:$1048576,MATCH(SUMMARY!$A202,Sheet1DATA!$A:$A,0),MATCH(SUMMARY!Y$1,Sheet1DATA!$1:$1,0))</f>
        <v>-</v>
      </c>
      <c r="Z202" s="36" t="str">
        <f t="array" ref="Z202">INDEX(Sheet1DATA!$1:$1048576,MATCH(SUMMARY!$A202,Sheet1DATA!$A:$A,0),MATCH(SUMMARY!Z$1,Sheet1DATA!$1:$1,0))</f>
        <v>-</v>
      </c>
      <c r="AA202" s="36" t="str">
        <f t="array" ref="AA202">INDEX(Sheet1DATA!$1:$1048576,MATCH(SUMMARY!$A202,Sheet1DATA!$A:$A,0),MATCH(SUMMARY!AA$1,Sheet1DATA!$1:$1,0))</f>
        <v>-</v>
      </c>
      <c r="AB202" s="36" t="str">
        <f t="array" ref="AB202">INDEX(Sheet1DATA!$1:$1048576,MATCH(SUMMARY!$A202,Sheet1DATA!$A:$A,0),MATCH(SUMMARY!AB$1,Sheet1DATA!$1:$1,0))</f>
        <v>-</v>
      </c>
      <c r="AC202" s="36" t="str">
        <f t="array" ref="AC202">INDEX(Sheet1DATA!$1:$1048576,MATCH(SUMMARY!$A202,Sheet1DATA!$A:$A,0),MATCH(SUMMARY!AC$1,Sheet1DATA!$1:$1,0))</f>
        <v>-</v>
      </c>
      <c r="AD202" s="36" t="str">
        <f t="array" ref="AD202">INDEX(Sheet1DATA!$1:$1048576,MATCH(SUMMARY!$A202,Sheet1DATA!$A:$A,0),MATCH(SUMMARY!AD$1,Sheet1DATA!$1:$1,0))</f>
        <v>-</v>
      </c>
    </row>
    <row r="203" ht="14.25" hidden="1" customHeight="1">
      <c r="A203" s="114" t="s">
        <v>831</v>
      </c>
      <c r="B203" s="114" t="str">
        <f t="array" ref="B203">INDEX('2020 Candidates'!F:F,MATCH(SUMMARY!A203,'2020 Candidates'!G:G,0))</f>
        <v>Social Democrats</v>
      </c>
      <c r="C203" s="114" t="str">
        <f t="array" ref="C203">INDEX('2020 Candidates'!A:A,MATCH(SUMMARY!A203,'2020 Candidates'!G:G,0))</f>
        <v>Cork North-West (3 seats)</v>
      </c>
      <c r="D203" s="115">
        <f>VLOOKUP(B203,PartyScore!A:D,4,0)</f>
        <v>0.09523809524</v>
      </c>
      <c r="E203" s="16" t="b">
        <f t="shared" si="1"/>
        <v>0</v>
      </c>
      <c r="F203" s="36">
        <f t="shared" si="2"/>
        <v>0</v>
      </c>
      <c r="G203" s="36">
        <f t="shared" si="3"/>
        <v>0</v>
      </c>
      <c r="H203" s="36">
        <f t="shared" si="4"/>
        <v>0</v>
      </c>
      <c r="I203" s="116" t="str">
        <f t="shared" si="5"/>
        <v>-</v>
      </c>
      <c r="J203" s="36" t="str">
        <f t="array" ref="J203">INDEX(Sheet1DATA!$1:$1048576,MATCH(SUMMARY!$A203,Sheet1DATA!$A:$A,0),MATCH(SUMMARY!J$1,Sheet1DATA!$1:$1,0))</f>
        <v>-</v>
      </c>
      <c r="K203" s="36" t="str">
        <f t="array" ref="K203">INDEX(Sheet1DATA!$1:$1048576,MATCH(SUMMARY!$A203,Sheet1DATA!$A:$A,0),MATCH(SUMMARY!K$1,Sheet1DATA!$1:$1,0))</f>
        <v>-</v>
      </c>
      <c r="L203" s="36" t="str">
        <f t="array" ref="L203">INDEX(Sheet1DATA!$1:$1048576,MATCH(SUMMARY!$A203,Sheet1DATA!$A:$A,0),MATCH(SUMMARY!L$1,Sheet1DATA!$1:$1,0))</f>
        <v>-</v>
      </c>
      <c r="M203" s="36" t="str">
        <f t="array" ref="M203">INDEX(Sheet1DATA!$1:$1048576,MATCH(SUMMARY!$A203,Sheet1DATA!$A:$A,0),MATCH(SUMMARY!M$1,Sheet1DATA!$1:$1,0))</f>
        <v>-</v>
      </c>
      <c r="N203" s="36" t="str">
        <f t="array" ref="N203">INDEX(Sheet1DATA!$1:$1048576,MATCH(SUMMARY!$A203,Sheet1DATA!$A:$A,0),MATCH(SUMMARY!N$1,Sheet1DATA!$1:$1,0))</f>
        <v>-</v>
      </c>
      <c r="O203" s="36" t="str">
        <f t="array" ref="O203">INDEX(Sheet1DATA!$1:$1048576,MATCH(SUMMARY!$A203,Sheet1DATA!$A:$A,0),MATCH(SUMMARY!O$1,Sheet1DATA!$1:$1,0))</f>
        <v>-</v>
      </c>
      <c r="P203" s="36" t="str">
        <f t="array" ref="P203">INDEX(Sheet1DATA!$1:$1048576,MATCH(SUMMARY!$A203,Sheet1DATA!$A:$A,0),MATCH(SUMMARY!P$1,Sheet1DATA!$1:$1,0))</f>
        <v>-</v>
      </c>
      <c r="Q203" s="36" t="str">
        <f t="array" ref="Q203">INDEX(Sheet1DATA!$1:$1048576,MATCH(SUMMARY!$A203,Sheet1DATA!$A:$A,0),MATCH(SUMMARY!Q$1,Sheet1DATA!$1:$1,0))</f>
        <v>-</v>
      </c>
      <c r="R203" s="36" t="str">
        <f t="array" ref="R203">INDEX(Sheet1DATA!$1:$1048576,MATCH(SUMMARY!$A203,Sheet1DATA!$A:$A,0),MATCH(SUMMARY!R$1,Sheet1DATA!$1:$1,0))</f>
        <v>-</v>
      </c>
      <c r="S203" s="36" t="str">
        <f t="array" ref="S203">INDEX(Sheet1DATA!$1:$1048576,MATCH(SUMMARY!$A203,Sheet1DATA!$A:$A,0),MATCH(SUMMARY!S$1,Sheet1DATA!$1:$1,0))</f>
        <v>-</v>
      </c>
      <c r="T203" s="36" t="str">
        <f t="array" ref="T203">INDEX(Sheet1DATA!$1:$1048576,MATCH(SUMMARY!$A203,Sheet1DATA!$A:$A,0),MATCH(SUMMARY!T$1,Sheet1DATA!$1:$1,0))</f>
        <v>-</v>
      </c>
      <c r="U203" s="36" t="str">
        <f t="array" ref="U203">INDEX(Sheet1DATA!$1:$1048576,MATCH(SUMMARY!$A203,Sheet1DATA!$A:$A,0),MATCH(SUMMARY!U$1,Sheet1DATA!$1:$1,0))</f>
        <v>-</v>
      </c>
      <c r="V203" s="36" t="str">
        <f t="array" ref="V203">INDEX(Sheet1DATA!$1:$1048576,MATCH(SUMMARY!$A203,Sheet1DATA!$A:$A,0),MATCH(SUMMARY!V$1,Sheet1DATA!$1:$1,0))</f>
        <v>-</v>
      </c>
      <c r="W203" s="36" t="str">
        <f t="array" ref="W203">INDEX(Sheet1DATA!$1:$1048576,MATCH(SUMMARY!$A203,Sheet1DATA!$A:$A,0),MATCH(SUMMARY!W$1,Sheet1DATA!$1:$1,0))</f>
        <v>-</v>
      </c>
      <c r="X203" s="36" t="str">
        <f t="array" ref="X203">INDEX(Sheet1DATA!$1:$1048576,MATCH(SUMMARY!$A203,Sheet1DATA!$A:$A,0),MATCH(SUMMARY!X$1,Sheet1DATA!$1:$1,0))</f>
        <v>-</v>
      </c>
      <c r="Y203" s="36" t="str">
        <f t="array" ref="Y203">INDEX(Sheet1DATA!$1:$1048576,MATCH(SUMMARY!$A203,Sheet1DATA!$A:$A,0),MATCH(SUMMARY!Y$1,Sheet1DATA!$1:$1,0))</f>
        <v>-</v>
      </c>
      <c r="Z203" s="36" t="str">
        <f t="array" ref="Z203">INDEX(Sheet1DATA!$1:$1048576,MATCH(SUMMARY!$A203,Sheet1DATA!$A:$A,0),MATCH(SUMMARY!Z$1,Sheet1DATA!$1:$1,0))</f>
        <v>-</v>
      </c>
      <c r="AA203" s="36" t="str">
        <f t="array" ref="AA203">INDEX(Sheet1DATA!$1:$1048576,MATCH(SUMMARY!$A203,Sheet1DATA!$A:$A,0),MATCH(SUMMARY!AA$1,Sheet1DATA!$1:$1,0))</f>
        <v>-</v>
      </c>
      <c r="AB203" s="36" t="str">
        <f t="array" ref="AB203">INDEX(Sheet1DATA!$1:$1048576,MATCH(SUMMARY!$A203,Sheet1DATA!$A:$A,0),MATCH(SUMMARY!AB$1,Sheet1DATA!$1:$1,0))</f>
        <v>-</v>
      </c>
      <c r="AC203" s="36" t="str">
        <f t="array" ref="AC203">INDEX(Sheet1DATA!$1:$1048576,MATCH(SUMMARY!$A203,Sheet1DATA!$A:$A,0),MATCH(SUMMARY!AC$1,Sheet1DATA!$1:$1,0))</f>
        <v>-</v>
      </c>
      <c r="AD203" s="36" t="str">
        <f t="array" ref="AD203">INDEX(Sheet1DATA!$1:$1048576,MATCH(SUMMARY!$A203,Sheet1DATA!$A:$A,0),MATCH(SUMMARY!AD$1,Sheet1DATA!$1:$1,0))</f>
        <v>-</v>
      </c>
    </row>
    <row r="204" ht="14.25" hidden="1" customHeight="1">
      <c r="A204" s="114" t="s">
        <v>837</v>
      </c>
      <c r="B204" s="114" t="str">
        <f t="array" ref="B204">INDEX('2020 Candidates'!F:F,MATCH(SUMMARY!A204,'2020 Candidates'!G:G,0))</f>
        <v>Labour Party</v>
      </c>
      <c r="C204" s="114" t="str">
        <f t="array" ref="C204">INDEX('2020 Candidates'!A:A,MATCH(SUMMARY!A204,'2020 Candidates'!G:G,0))</f>
        <v>Dublin Rathdown (3 seats)</v>
      </c>
      <c r="D204" s="115">
        <f>VLOOKUP(B204,PartyScore!A:D,4,0)</f>
        <v>0.0993987494</v>
      </c>
      <c r="E204" s="16" t="b">
        <f t="shared" si="1"/>
        <v>0</v>
      </c>
      <c r="F204" s="36">
        <f t="shared" si="2"/>
        <v>0</v>
      </c>
      <c r="G204" s="36">
        <f t="shared" si="3"/>
        <v>0</v>
      </c>
      <c r="H204" s="36">
        <f t="shared" si="4"/>
        <v>0</v>
      </c>
      <c r="I204" s="116" t="str">
        <f t="shared" si="5"/>
        <v>-</v>
      </c>
      <c r="J204" s="36" t="str">
        <f t="array" ref="J204">INDEX(Sheet1DATA!$1:$1048576,MATCH(SUMMARY!$A204,Sheet1DATA!$A:$A,0),MATCH(SUMMARY!J$1,Sheet1DATA!$1:$1,0))</f>
        <v>-</v>
      </c>
      <c r="K204" s="36" t="str">
        <f t="array" ref="K204">INDEX(Sheet1DATA!$1:$1048576,MATCH(SUMMARY!$A204,Sheet1DATA!$A:$A,0),MATCH(SUMMARY!K$1,Sheet1DATA!$1:$1,0))</f>
        <v>-</v>
      </c>
      <c r="L204" s="36" t="str">
        <f t="array" ref="L204">INDEX(Sheet1DATA!$1:$1048576,MATCH(SUMMARY!$A204,Sheet1DATA!$A:$A,0),MATCH(SUMMARY!L$1,Sheet1DATA!$1:$1,0))</f>
        <v>-</v>
      </c>
      <c r="M204" s="36" t="str">
        <f t="array" ref="M204">INDEX(Sheet1DATA!$1:$1048576,MATCH(SUMMARY!$A204,Sheet1DATA!$A:$A,0),MATCH(SUMMARY!M$1,Sheet1DATA!$1:$1,0))</f>
        <v>-</v>
      </c>
      <c r="N204" s="36" t="str">
        <f t="array" ref="N204">INDEX(Sheet1DATA!$1:$1048576,MATCH(SUMMARY!$A204,Sheet1DATA!$A:$A,0),MATCH(SUMMARY!N$1,Sheet1DATA!$1:$1,0))</f>
        <v>-</v>
      </c>
      <c r="O204" s="36" t="str">
        <f t="array" ref="O204">INDEX(Sheet1DATA!$1:$1048576,MATCH(SUMMARY!$A204,Sheet1DATA!$A:$A,0),MATCH(SUMMARY!O$1,Sheet1DATA!$1:$1,0))</f>
        <v>-</v>
      </c>
      <c r="P204" s="36" t="str">
        <f t="array" ref="P204">INDEX(Sheet1DATA!$1:$1048576,MATCH(SUMMARY!$A204,Sheet1DATA!$A:$A,0),MATCH(SUMMARY!P$1,Sheet1DATA!$1:$1,0))</f>
        <v>-</v>
      </c>
      <c r="Q204" s="36" t="str">
        <f t="array" ref="Q204">INDEX(Sheet1DATA!$1:$1048576,MATCH(SUMMARY!$A204,Sheet1DATA!$A:$A,0),MATCH(SUMMARY!Q$1,Sheet1DATA!$1:$1,0))</f>
        <v>-</v>
      </c>
      <c r="R204" s="36" t="str">
        <f t="array" ref="R204">INDEX(Sheet1DATA!$1:$1048576,MATCH(SUMMARY!$A204,Sheet1DATA!$A:$A,0),MATCH(SUMMARY!R$1,Sheet1DATA!$1:$1,0))</f>
        <v>-</v>
      </c>
      <c r="S204" s="36" t="str">
        <f t="array" ref="S204">INDEX(Sheet1DATA!$1:$1048576,MATCH(SUMMARY!$A204,Sheet1DATA!$A:$A,0),MATCH(SUMMARY!S$1,Sheet1DATA!$1:$1,0))</f>
        <v>-</v>
      </c>
      <c r="T204" s="36" t="str">
        <f t="array" ref="T204">INDEX(Sheet1DATA!$1:$1048576,MATCH(SUMMARY!$A204,Sheet1DATA!$A:$A,0),MATCH(SUMMARY!T$1,Sheet1DATA!$1:$1,0))</f>
        <v>-</v>
      </c>
      <c r="U204" s="36" t="str">
        <f t="array" ref="U204">INDEX(Sheet1DATA!$1:$1048576,MATCH(SUMMARY!$A204,Sheet1DATA!$A:$A,0),MATCH(SUMMARY!U$1,Sheet1DATA!$1:$1,0))</f>
        <v>-</v>
      </c>
      <c r="V204" s="36" t="str">
        <f t="array" ref="V204">INDEX(Sheet1DATA!$1:$1048576,MATCH(SUMMARY!$A204,Sheet1DATA!$A:$A,0),MATCH(SUMMARY!V$1,Sheet1DATA!$1:$1,0))</f>
        <v>-</v>
      </c>
      <c r="W204" s="36" t="str">
        <f t="array" ref="W204">INDEX(Sheet1DATA!$1:$1048576,MATCH(SUMMARY!$A204,Sheet1DATA!$A:$A,0),MATCH(SUMMARY!W$1,Sheet1DATA!$1:$1,0))</f>
        <v>-</v>
      </c>
      <c r="X204" s="36" t="str">
        <f t="array" ref="X204">INDEX(Sheet1DATA!$1:$1048576,MATCH(SUMMARY!$A204,Sheet1DATA!$A:$A,0),MATCH(SUMMARY!X$1,Sheet1DATA!$1:$1,0))</f>
        <v>-</v>
      </c>
      <c r="Y204" s="36" t="str">
        <f t="array" ref="Y204">INDEX(Sheet1DATA!$1:$1048576,MATCH(SUMMARY!$A204,Sheet1DATA!$A:$A,0),MATCH(SUMMARY!Y$1,Sheet1DATA!$1:$1,0))</f>
        <v>-</v>
      </c>
      <c r="Z204" s="36" t="str">
        <f t="array" ref="Z204">INDEX(Sheet1DATA!$1:$1048576,MATCH(SUMMARY!$A204,Sheet1DATA!$A:$A,0),MATCH(SUMMARY!Z$1,Sheet1DATA!$1:$1,0))</f>
        <v>-</v>
      </c>
      <c r="AA204" s="36" t="str">
        <f t="array" ref="AA204">INDEX(Sheet1DATA!$1:$1048576,MATCH(SUMMARY!$A204,Sheet1DATA!$A:$A,0),MATCH(SUMMARY!AA$1,Sheet1DATA!$1:$1,0))</f>
        <v>-</v>
      </c>
      <c r="AB204" s="36" t="str">
        <f t="array" ref="AB204">INDEX(Sheet1DATA!$1:$1048576,MATCH(SUMMARY!$A204,Sheet1DATA!$A:$A,0),MATCH(SUMMARY!AB$1,Sheet1DATA!$1:$1,0))</f>
        <v>-</v>
      </c>
      <c r="AC204" s="36" t="str">
        <f t="array" ref="AC204">INDEX(Sheet1DATA!$1:$1048576,MATCH(SUMMARY!$A204,Sheet1DATA!$A:$A,0),MATCH(SUMMARY!AC$1,Sheet1DATA!$1:$1,0))</f>
        <v>-</v>
      </c>
      <c r="AD204" s="36" t="str">
        <f t="array" ref="AD204">INDEX(Sheet1DATA!$1:$1048576,MATCH(SUMMARY!$A204,Sheet1DATA!$A:$A,0),MATCH(SUMMARY!AD$1,Sheet1DATA!$1:$1,0))</f>
        <v>-</v>
      </c>
    </row>
    <row r="205" ht="14.25" hidden="1" customHeight="1">
      <c r="A205" s="114" t="s">
        <v>841</v>
      </c>
      <c r="B205" s="114" t="str">
        <f t="array" ref="B205">INDEX('2020 Candidates'!F:F,MATCH(SUMMARY!A205,'2020 Candidates'!G:G,0))</f>
        <v>Fianna Fail</v>
      </c>
      <c r="C205" s="114" t="str">
        <f t="array" ref="C205">INDEX('2020 Candidates'!A:A,MATCH(SUMMARY!A205,'2020 Candidates'!G:G,0))</f>
        <v>Dublin Mid-West (4 seats)</v>
      </c>
      <c r="D205" s="115">
        <f>VLOOKUP(B205,PartyScore!A:D,4,0)</f>
        <v>0.3502904352</v>
      </c>
      <c r="E205" s="16" t="b">
        <f t="shared" si="1"/>
        <v>0</v>
      </c>
      <c r="F205" s="36">
        <f t="shared" si="2"/>
        <v>0</v>
      </c>
      <c r="G205" s="36">
        <f t="shared" si="3"/>
        <v>0</v>
      </c>
      <c r="H205" s="36">
        <f t="shared" si="4"/>
        <v>0</v>
      </c>
      <c r="I205" s="116" t="str">
        <f t="shared" si="5"/>
        <v>-</v>
      </c>
      <c r="J205" s="36" t="str">
        <f t="array" ref="J205">INDEX(Sheet1DATA!$1:$1048576,MATCH(SUMMARY!$A205,Sheet1DATA!$A:$A,0),MATCH(SUMMARY!J$1,Sheet1DATA!$1:$1,0))</f>
        <v>-</v>
      </c>
      <c r="K205" s="36" t="str">
        <f t="array" ref="K205">INDEX(Sheet1DATA!$1:$1048576,MATCH(SUMMARY!$A205,Sheet1DATA!$A:$A,0),MATCH(SUMMARY!K$1,Sheet1DATA!$1:$1,0))</f>
        <v>-</v>
      </c>
      <c r="L205" s="36" t="str">
        <f t="array" ref="L205">INDEX(Sheet1DATA!$1:$1048576,MATCH(SUMMARY!$A205,Sheet1DATA!$A:$A,0),MATCH(SUMMARY!L$1,Sheet1DATA!$1:$1,0))</f>
        <v>-</v>
      </c>
      <c r="M205" s="36" t="str">
        <f t="array" ref="M205">INDEX(Sheet1DATA!$1:$1048576,MATCH(SUMMARY!$A205,Sheet1DATA!$A:$A,0),MATCH(SUMMARY!M$1,Sheet1DATA!$1:$1,0))</f>
        <v>-</v>
      </c>
      <c r="N205" s="36" t="str">
        <f t="array" ref="N205">INDEX(Sheet1DATA!$1:$1048576,MATCH(SUMMARY!$A205,Sheet1DATA!$A:$A,0),MATCH(SUMMARY!N$1,Sheet1DATA!$1:$1,0))</f>
        <v>-</v>
      </c>
      <c r="O205" s="36" t="str">
        <f t="array" ref="O205">INDEX(Sheet1DATA!$1:$1048576,MATCH(SUMMARY!$A205,Sheet1DATA!$A:$A,0),MATCH(SUMMARY!O$1,Sheet1DATA!$1:$1,0))</f>
        <v>-</v>
      </c>
      <c r="P205" s="36" t="str">
        <f t="array" ref="P205">INDEX(Sheet1DATA!$1:$1048576,MATCH(SUMMARY!$A205,Sheet1DATA!$A:$A,0),MATCH(SUMMARY!P$1,Sheet1DATA!$1:$1,0))</f>
        <v>-</v>
      </c>
      <c r="Q205" s="36" t="str">
        <f t="array" ref="Q205">INDEX(Sheet1DATA!$1:$1048576,MATCH(SUMMARY!$A205,Sheet1DATA!$A:$A,0),MATCH(SUMMARY!Q$1,Sheet1DATA!$1:$1,0))</f>
        <v>-</v>
      </c>
      <c r="R205" s="36" t="str">
        <f t="array" ref="R205">INDEX(Sheet1DATA!$1:$1048576,MATCH(SUMMARY!$A205,Sheet1DATA!$A:$A,0),MATCH(SUMMARY!R$1,Sheet1DATA!$1:$1,0))</f>
        <v>-</v>
      </c>
      <c r="S205" s="36" t="str">
        <f t="array" ref="S205">INDEX(Sheet1DATA!$1:$1048576,MATCH(SUMMARY!$A205,Sheet1DATA!$A:$A,0),MATCH(SUMMARY!S$1,Sheet1DATA!$1:$1,0))</f>
        <v>-</v>
      </c>
      <c r="T205" s="36" t="str">
        <f t="array" ref="T205">INDEX(Sheet1DATA!$1:$1048576,MATCH(SUMMARY!$A205,Sheet1DATA!$A:$A,0),MATCH(SUMMARY!T$1,Sheet1DATA!$1:$1,0))</f>
        <v>-</v>
      </c>
      <c r="U205" s="36" t="str">
        <f t="array" ref="U205">INDEX(Sheet1DATA!$1:$1048576,MATCH(SUMMARY!$A205,Sheet1DATA!$A:$A,0),MATCH(SUMMARY!U$1,Sheet1DATA!$1:$1,0))</f>
        <v>-</v>
      </c>
      <c r="V205" s="36" t="str">
        <f t="array" ref="V205">INDEX(Sheet1DATA!$1:$1048576,MATCH(SUMMARY!$A205,Sheet1DATA!$A:$A,0),MATCH(SUMMARY!V$1,Sheet1DATA!$1:$1,0))</f>
        <v>-</v>
      </c>
      <c r="W205" s="36" t="str">
        <f t="array" ref="W205">INDEX(Sheet1DATA!$1:$1048576,MATCH(SUMMARY!$A205,Sheet1DATA!$A:$A,0),MATCH(SUMMARY!W$1,Sheet1DATA!$1:$1,0))</f>
        <v>-</v>
      </c>
      <c r="X205" s="36" t="str">
        <f t="array" ref="X205">INDEX(Sheet1DATA!$1:$1048576,MATCH(SUMMARY!$A205,Sheet1DATA!$A:$A,0),MATCH(SUMMARY!X$1,Sheet1DATA!$1:$1,0))</f>
        <v>-</v>
      </c>
      <c r="Y205" s="36" t="str">
        <f t="array" ref="Y205">INDEX(Sheet1DATA!$1:$1048576,MATCH(SUMMARY!$A205,Sheet1DATA!$A:$A,0),MATCH(SUMMARY!Y$1,Sheet1DATA!$1:$1,0))</f>
        <v>-</v>
      </c>
      <c r="Z205" s="36" t="str">
        <f t="array" ref="Z205">INDEX(Sheet1DATA!$1:$1048576,MATCH(SUMMARY!$A205,Sheet1DATA!$A:$A,0),MATCH(SUMMARY!Z$1,Sheet1DATA!$1:$1,0))</f>
        <v>-</v>
      </c>
      <c r="AA205" s="36" t="str">
        <f t="array" ref="AA205">INDEX(Sheet1DATA!$1:$1048576,MATCH(SUMMARY!$A205,Sheet1DATA!$A:$A,0),MATCH(SUMMARY!AA$1,Sheet1DATA!$1:$1,0))</f>
        <v>-</v>
      </c>
      <c r="AB205" s="36" t="str">
        <f t="array" ref="AB205">INDEX(Sheet1DATA!$1:$1048576,MATCH(SUMMARY!$A205,Sheet1DATA!$A:$A,0),MATCH(SUMMARY!AB$1,Sheet1DATA!$1:$1,0))</f>
        <v>-</v>
      </c>
      <c r="AC205" s="36" t="str">
        <f t="array" ref="AC205">INDEX(Sheet1DATA!$1:$1048576,MATCH(SUMMARY!$A205,Sheet1DATA!$A:$A,0),MATCH(SUMMARY!AC$1,Sheet1DATA!$1:$1,0))</f>
        <v>-</v>
      </c>
      <c r="AD205" s="36" t="str">
        <f t="array" ref="AD205">INDEX(Sheet1DATA!$1:$1048576,MATCH(SUMMARY!$A205,Sheet1DATA!$A:$A,0),MATCH(SUMMARY!AD$1,Sheet1DATA!$1:$1,0))</f>
        <v>-</v>
      </c>
    </row>
    <row r="206" ht="14.25" customHeight="1">
      <c r="A206" s="114" t="s">
        <v>364</v>
      </c>
      <c r="B206" s="114" t="str">
        <f t="array" ref="B206">INDEX('2020 Candidates'!F:F,MATCH(SUMMARY!A206,'2020 Candidates'!G:G,0))</f>
        <v>Fianna Fail</v>
      </c>
      <c r="C206" s="114" t="str">
        <f t="array" ref="C206">INDEX('2020 Candidates'!A:A,MATCH(SUMMARY!A206,'2020 Candidates'!G:G,0))</f>
        <v>Donegal (5 seats)</v>
      </c>
      <c r="D206" s="115">
        <f>VLOOKUP(B206,PartyScore!A:D,4,0)</f>
        <v>0.3502904352</v>
      </c>
      <c r="E206" s="16" t="b">
        <f t="shared" si="1"/>
        <v>1</v>
      </c>
      <c r="F206" s="36">
        <f t="shared" si="2"/>
        <v>5</v>
      </c>
      <c r="G206" s="36">
        <f t="shared" si="3"/>
        <v>4</v>
      </c>
      <c r="H206" s="36">
        <f t="shared" si="4"/>
        <v>11</v>
      </c>
      <c r="I206" s="116">
        <f t="shared" si="5"/>
        <v>0.5555555556</v>
      </c>
      <c r="J206" s="36" t="str">
        <f t="array" ref="J206">INDEX(Sheet1DATA!$1:$1048576,MATCH(SUMMARY!$A206,Sheet1DATA!$A:$A,0),MATCH(SUMMARY!J$1,Sheet1DATA!$1:$1,0))</f>
        <v>√</v>
      </c>
      <c r="K206" s="36" t="str">
        <f t="array" ref="K206">INDEX(Sheet1DATA!$1:$1048576,MATCH(SUMMARY!$A206,Sheet1DATA!$A:$A,0),MATCH(SUMMARY!K$1,Sheet1DATA!$1:$1,0))</f>
        <v>√</v>
      </c>
      <c r="L206" s="36" t="str">
        <f t="array" ref="L206">INDEX(Sheet1DATA!$1:$1048576,MATCH(SUMMARY!$A206,Sheet1DATA!$A:$A,0),MATCH(SUMMARY!L$1,Sheet1DATA!$1:$1,0))</f>
        <v>√</v>
      </c>
      <c r="M206" s="36" t="str">
        <f t="array" ref="M206">INDEX(Sheet1DATA!$1:$1048576,MATCH(SUMMARY!$A206,Sheet1DATA!$A:$A,0),MATCH(SUMMARY!M$1,Sheet1DATA!$1:$1,0))</f>
        <v>×</v>
      </c>
      <c r="N206" s="36" t="str">
        <f t="array" ref="N206">INDEX(Sheet1DATA!$1:$1048576,MATCH(SUMMARY!$A206,Sheet1DATA!$A:$A,0),MATCH(SUMMARY!N$1,Sheet1DATA!$1:$1,0))</f>
        <v>×</v>
      </c>
      <c r="O206" s="36" t="str">
        <f t="array" ref="O206">INDEX(Sheet1DATA!$1:$1048576,MATCH(SUMMARY!$A206,Sheet1DATA!$A:$A,0),MATCH(SUMMARY!O$1,Sheet1DATA!$1:$1,0))</f>
        <v>×</v>
      </c>
      <c r="P206" s="36" t="str">
        <f t="array" ref="P206">INDEX(Sheet1DATA!$1:$1048576,MATCH(SUMMARY!$A206,Sheet1DATA!$A:$A,0),MATCH(SUMMARY!P$1,Sheet1DATA!$1:$1,0))</f>
        <v>×</v>
      </c>
      <c r="Q206" s="36" t="str">
        <f t="array" ref="Q206">INDEX(Sheet1DATA!$1:$1048576,MATCH(SUMMARY!$A206,Sheet1DATA!$A:$A,0),MATCH(SUMMARY!Q$1,Sheet1DATA!$1:$1,0))</f>
        <v>√</v>
      </c>
      <c r="R206" s="36" t="str">
        <f t="array" ref="R206">INDEX(Sheet1DATA!$1:$1048576,MATCH(SUMMARY!$A206,Sheet1DATA!$A:$A,0),MATCH(SUMMARY!R$1,Sheet1DATA!$1:$1,0))</f>
        <v>Ø</v>
      </c>
      <c r="S206" s="36" t="str">
        <f t="array" ref="S206">INDEX(Sheet1DATA!$1:$1048576,MATCH(SUMMARY!$A206,Sheet1DATA!$A:$A,0),MATCH(SUMMARY!S$1,Sheet1DATA!$1:$1,0))</f>
        <v>Ø</v>
      </c>
      <c r="T206" s="36" t="str">
        <f t="array" ref="T206">INDEX(Sheet1DATA!$1:$1048576,MATCH(SUMMARY!$A206,Sheet1DATA!$A:$A,0),MATCH(SUMMARY!T$1,Sheet1DATA!$1:$1,0))</f>
        <v>Ø</v>
      </c>
      <c r="U206" s="36" t="str">
        <f t="array" ref="U206">INDEX(Sheet1DATA!$1:$1048576,MATCH(SUMMARY!$A206,Sheet1DATA!$A:$A,0),MATCH(SUMMARY!U$1,Sheet1DATA!$1:$1,0))</f>
        <v>Ø</v>
      </c>
      <c r="V206" s="36" t="str">
        <f t="array" ref="V206">INDEX(Sheet1DATA!$1:$1048576,MATCH(SUMMARY!$A206,Sheet1DATA!$A:$A,0),MATCH(SUMMARY!V$1,Sheet1DATA!$1:$1,0))</f>
        <v>Ø</v>
      </c>
      <c r="W206" s="36" t="str">
        <f t="array" ref="W206">INDEX(Sheet1DATA!$1:$1048576,MATCH(SUMMARY!$A206,Sheet1DATA!$A:$A,0),MATCH(SUMMARY!W$1,Sheet1DATA!$1:$1,0))</f>
        <v>Ø</v>
      </c>
      <c r="X206" s="36" t="str">
        <f t="array" ref="X206">INDEX(Sheet1DATA!$1:$1048576,MATCH(SUMMARY!$A206,Sheet1DATA!$A:$A,0),MATCH(SUMMARY!X$1,Sheet1DATA!$1:$1,0))</f>
        <v>Ø</v>
      </c>
      <c r="Y206" s="36" t="str">
        <f t="array" ref="Y206">INDEX(Sheet1DATA!$1:$1048576,MATCH(SUMMARY!$A206,Sheet1DATA!$A:$A,0),MATCH(SUMMARY!Y$1,Sheet1DATA!$1:$1,0))</f>
        <v>Ø</v>
      </c>
      <c r="Z206" s="36" t="str">
        <f t="array" ref="Z206">INDEX(Sheet1DATA!$1:$1048576,MATCH(SUMMARY!$A206,Sheet1DATA!$A:$A,0),MATCH(SUMMARY!Z$1,Sheet1DATA!$1:$1,0))</f>
        <v>Ø</v>
      </c>
      <c r="AA206" s="36" t="str">
        <f t="array" ref="AA206">INDEX(Sheet1DATA!$1:$1048576,MATCH(SUMMARY!$A206,Sheet1DATA!$A:$A,0),MATCH(SUMMARY!AA$1,Sheet1DATA!$1:$1,0))</f>
        <v>Ø</v>
      </c>
      <c r="AB206" s="36" t="str">
        <f t="array" ref="AB206">INDEX(Sheet1DATA!$1:$1048576,MATCH(SUMMARY!$A206,Sheet1DATA!$A:$A,0),MATCH(SUMMARY!AB$1,Sheet1DATA!$1:$1,0))</f>
        <v>Ø</v>
      </c>
      <c r="AC206" s="36" t="str">
        <f t="array" ref="AC206">INDEX(Sheet1DATA!$1:$1048576,MATCH(SUMMARY!$A206,Sheet1DATA!$A:$A,0),MATCH(SUMMARY!AC$1,Sheet1DATA!$1:$1,0))</f>
        <v>√</v>
      </c>
      <c r="AD206" s="36" t="str">
        <f t="array" ref="AD206">INDEX(Sheet1DATA!$1:$1048576,MATCH(SUMMARY!$A206,Sheet1DATA!$A:$A,0),MATCH(SUMMARY!AD$1,Sheet1DATA!$1:$1,0))</f>
        <v>-</v>
      </c>
    </row>
    <row r="207" ht="14.25" hidden="1" customHeight="1">
      <c r="A207" s="114" t="s">
        <v>844</v>
      </c>
      <c r="B207" s="114" t="str">
        <f t="array" ref="B207">INDEX('2020 Candidates'!F:F,MATCH(SUMMARY!A207,'2020 Candidates'!G:G,0))</f>
        <v>Fianna Fail</v>
      </c>
      <c r="C207" s="114" t="str">
        <f t="array" ref="C207">INDEX('2020 Candidates'!A:A,MATCH(SUMMARY!A207,'2020 Candidates'!G:G,0))</f>
        <v>Wexford</v>
      </c>
      <c r="D207" s="115">
        <f>VLOOKUP(B207,PartyScore!A:D,4,0)</f>
        <v>0.3502904352</v>
      </c>
      <c r="E207" s="16" t="b">
        <f t="shared" si="1"/>
        <v>0</v>
      </c>
      <c r="F207" s="36">
        <f t="shared" si="2"/>
        <v>0</v>
      </c>
      <c r="G207" s="36">
        <f t="shared" si="3"/>
        <v>0</v>
      </c>
      <c r="H207" s="36">
        <f t="shared" si="4"/>
        <v>0</v>
      </c>
      <c r="I207" s="116" t="str">
        <f t="shared" si="5"/>
        <v>-</v>
      </c>
      <c r="J207" s="36" t="str">
        <f t="array" ref="J207">INDEX(Sheet1DATA!$1:$1048576,MATCH(SUMMARY!$A207,Sheet1DATA!$A:$A,0),MATCH(SUMMARY!J$1,Sheet1DATA!$1:$1,0))</f>
        <v>-</v>
      </c>
      <c r="K207" s="36" t="str">
        <f t="array" ref="K207">INDEX(Sheet1DATA!$1:$1048576,MATCH(SUMMARY!$A207,Sheet1DATA!$A:$A,0),MATCH(SUMMARY!K$1,Sheet1DATA!$1:$1,0))</f>
        <v>-</v>
      </c>
      <c r="L207" s="36" t="str">
        <f t="array" ref="L207">INDEX(Sheet1DATA!$1:$1048576,MATCH(SUMMARY!$A207,Sheet1DATA!$A:$A,0),MATCH(SUMMARY!L$1,Sheet1DATA!$1:$1,0))</f>
        <v>-</v>
      </c>
      <c r="M207" s="36" t="str">
        <f t="array" ref="M207">INDEX(Sheet1DATA!$1:$1048576,MATCH(SUMMARY!$A207,Sheet1DATA!$A:$A,0),MATCH(SUMMARY!M$1,Sheet1DATA!$1:$1,0))</f>
        <v>-</v>
      </c>
      <c r="N207" s="36" t="str">
        <f t="array" ref="N207">INDEX(Sheet1DATA!$1:$1048576,MATCH(SUMMARY!$A207,Sheet1DATA!$A:$A,0),MATCH(SUMMARY!N$1,Sheet1DATA!$1:$1,0))</f>
        <v>-</v>
      </c>
      <c r="O207" s="36" t="str">
        <f t="array" ref="O207">INDEX(Sheet1DATA!$1:$1048576,MATCH(SUMMARY!$A207,Sheet1DATA!$A:$A,0),MATCH(SUMMARY!O$1,Sheet1DATA!$1:$1,0))</f>
        <v>-</v>
      </c>
      <c r="P207" s="36" t="str">
        <f t="array" ref="P207">INDEX(Sheet1DATA!$1:$1048576,MATCH(SUMMARY!$A207,Sheet1DATA!$A:$A,0),MATCH(SUMMARY!P$1,Sheet1DATA!$1:$1,0))</f>
        <v>-</v>
      </c>
      <c r="Q207" s="36" t="str">
        <f t="array" ref="Q207">INDEX(Sheet1DATA!$1:$1048576,MATCH(SUMMARY!$A207,Sheet1DATA!$A:$A,0),MATCH(SUMMARY!Q$1,Sheet1DATA!$1:$1,0))</f>
        <v>-</v>
      </c>
      <c r="R207" s="36" t="str">
        <f t="array" ref="R207">INDEX(Sheet1DATA!$1:$1048576,MATCH(SUMMARY!$A207,Sheet1DATA!$A:$A,0),MATCH(SUMMARY!R$1,Sheet1DATA!$1:$1,0))</f>
        <v>-</v>
      </c>
      <c r="S207" s="36" t="str">
        <f t="array" ref="S207">INDEX(Sheet1DATA!$1:$1048576,MATCH(SUMMARY!$A207,Sheet1DATA!$A:$A,0),MATCH(SUMMARY!S$1,Sheet1DATA!$1:$1,0))</f>
        <v>-</v>
      </c>
      <c r="T207" s="36" t="str">
        <f t="array" ref="T207">INDEX(Sheet1DATA!$1:$1048576,MATCH(SUMMARY!$A207,Sheet1DATA!$A:$A,0),MATCH(SUMMARY!T$1,Sheet1DATA!$1:$1,0))</f>
        <v>-</v>
      </c>
      <c r="U207" s="36" t="str">
        <f t="array" ref="U207">INDEX(Sheet1DATA!$1:$1048576,MATCH(SUMMARY!$A207,Sheet1DATA!$A:$A,0),MATCH(SUMMARY!U$1,Sheet1DATA!$1:$1,0))</f>
        <v>-</v>
      </c>
      <c r="V207" s="36" t="str">
        <f t="array" ref="V207">INDEX(Sheet1DATA!$1:$1048576,MATCH(SUMMARY!$A207,Sheet1DATA!$A:$A,0),MATCH(SUMMARY!V$1,Sheet1DATA!$1:$1,0))</f>
        <v>-</v>
      </c>
      <c r="W207" s="36" t="str">
        <f t="array" ref="W207">INDEX(Sheet1DATA!$1:$1048576,MATCH(SUMMARY!$A207,Sheet1DATA!$A:$A,0),MATCH(SUMMARY!W$1,Sheet1DATA!$1:$1,0))</f>
        <v>-</v>
      </c>
      <c r="X207" s="36" t="str">
        <f t="array" ref="X207">INDEX(Sheet1DATA!$1:$1048576,MATCH(SUMMARY!$A207,Sheet1DATA!$A:$A,0),MATCH(SUMMARY!X$1,Sheet1DATA!$1:$1,0))</f>
        <v>-</v>
      </c>
      <c r="Y207" s="36" t="str">
        <f t="array" ref="Y207">INDEX(Sheet1DATA!$1:$1048576,MATCH(SUMMARY!$A207,Sheet1DATA!$A:$A,0),MATCH(SUMMARY!Y$1,Sheet1DATA!$1:$1,0))</f>
        <v>-</v>
      </c>
      <c r="Z207" s="36" t="str">
        <f t="array" ref="Z207">INDEX(Sheet1DATA!$1:$1048576,MATCH(SUMMARY!$A207,Sheet1DATA!$A:$A,0),MATCH(SUMMARY!Z$1,Sheet1DATA!$1:$1,0))</f>
        <v>-</v>
      </c>
      <c r="AA207" s="36" t="str">
        <f t="array" ref="AA207">INDEX(Sheet1DATA!$1:$1048576,MATCH(SUMMARY!$A207,Sheet1DATA!$A:$A,0),MATCH(SUMMARY!AA$1,Sheet1DATA!$1:$1,0))</f>
        <v>-</v>
      </c>
      <c r="AB207" s="36" t="str">
        <f t="array" ref="AB207">INDEX(Sheet1DATA!$1:$1048576,MATCH(SUMMARY!$A207,Sheet1DATA!$A:$A,0),MATCH(SUMMARY!AB$1,Sheet1DATA!$1:$1,0))</f>
        <v>-</v>
      </c>
      <c r="AC207" s="36" t="str">
        <f t="array" ref="AC207">INDEX(Sheet1DATA!$1:$1048576,MATCH(SUMMARY!$A207,Sheet1DATA!$A:$A,0),MATCH(SUMMARY!AC$1,Sheet1DATA!$1:$1,0))</f>
        <v>-</v>
      </c>
      <c r="AD207" s="36" t="str">
        <f t="array" ref="AD207">INDEX(Sheet1DATA!$1:$1048576,MATCH(SUMMARY!$A207,Sheet1DATA!$A:$A,0),MATCH(SUMMARY!AD$1,Sheet1DATA!$1:$1,0))</f>
        <v>-</v>
      </c>
    </row>
    <row r="208" ht="14.25" customHeight="1">
      <c r="A208" s="114" t="s">
        <v>407</v>
      </c>
      <c r="B208" s="114" t="str">
        <f t="array" ref="B208">INDEX('2020 Candidates'!F:F,MATCH(SUMMARY!A208,'2020 Candidates'!G:G,0))</f>
        <v>Sinn Fein</v>
      </c>
      <c r="C208" s="114" t="str">
        <f t="array" ref="C208">INDEX('2020 Candidates'!A:A,MATCH(SUMMARY!A208,'2020 Candidates'!G:G,0))</f>
        <v>Dublin Central (4 seats)</v>
      </c>
      <c r="D208" s="115">
        <f>VLOOKUP(B208,PartyScore!A:D,4,0)</f>
        <v>0.3109221466</v>
      </c>
      <c r="E208" s="16" t="b">
        <f t="shared" si="1"/>
        <v>1</v>
      </c>
      <c r="F208" s="36">
        <f t="shared" si="2"/>
        <v>9</v>
      </c>
      <c r="G208" s="36">
        <f t="shared" si="3"/>
        <v>0</v>
      </c>
      <c r="H208" s="36">
        <f t="shared" si="4"/>
        <v>11</v>
      </c>
      <c r="I208" s="116">
        <f t="shared" si="5"/>
        <v>1</v>
      </c>
      <c r="J208" s="36" t="str">
        <f t="array" ref="J208">INDEX(Sheet1DATA!$1:$1048576,MATCH(SUMMARY!$A208,Sheet1DATA!$A:$A,0),MATCH(SUMMARY!J$1,Sheet1DATA!$1:$1,0))</f>
        <v>Ø</v>
      </c>
      <c r="K208" s="36" t="str">
        <f t="array" ref="K208">INDEX(Sheet1DATA!$1:$1048576,MATCH(SUMMARY!$A208,Sheet1DATA!$A:$A,0),MATCH(SUMMARY!K$1,Sheet1DATA!$1:$1,0))</f>
        <v>√</v>
      </c>
      <c r="L208" s="36" t="str">
        <f t="array" ref="L208">INDEX(Sheet1DATA!$1:$1048576,MATCH(SUMMARY!$A208,Sheet1DATA!$A:$A,0),MATCH(SUMMARY!L$1,Sheet1DATA!$1:$1,0))</f>
        <v>√</v>
      </c>
      <c r="M208" s="36" t="str">
        <f t="array" ref="M208">INDEX(Sheet1DATA!$1:$1048576,MATCH(SUMMARY!$A208,Sheet1DATA!$A:$A,0),MATCH(SUMMARY!M$1,Sheet1DATA!$1:$1,0))</f>
        <v>Ø</v>
      </c>
      <c r="N208" s="36" t="str">
        <f t="array" ref="N208">INDEX(Sheet1DATA!$1:$1048576,MATCH(SUMMARY!$A208,Sheet1DATA!$A:$A,0),MATCH(SUMMARY!N$1,Sheet1DATA!$1:$1,0))</f>
        <v>Ø</v>
      </c>
      <c r="O208" s="36" t="str">
        <f t="array" ref="O208">INDEX(Sheet1DATA!$1:$1048576,MATCH(SUMMARY!$A208,Sheet1DATA!$A:$A,0),MATCH(SUMMARY!O$1,Sheet1DATA!$1:$1,0))</f>
        <v>Ø</v>
      </c>
      <c r="P208" s="36" t="str">
        <f t="array" ref="P208">INDEX(Sheet1DATA!$1:$1048576,MATCH(SUMMARY!$A208,Sheet1DATA!$A:$A,0),MATCH(SUMMARY!P$1,Sheet1DATA!$1:$1,0))</f>
        <v>Ø</v>
      </c>
      <c r="Q208" s="36" t="str">
        <f t="array" ref="Q208">INDEX(Sheet1DATA!$1:$1048576,MATCH(SUMMARY!$A208,Sheet1DATA!$A:$A,0),MATCH(SUMMARY!Q$1,Sheet1DATA!$1:$1,0))</f>
        <v>√</v>
      </c>
      <c r="R208" s="36" t="str">
        <f t="array" ref="R208">INDEX(Sheet1DATA!$1:$1048576,MATCH(SUMMARY!$A208,Sheet1DATA!$A:$A,0),MATCH(SUMMARY!R$1,Sheet1DATA!$1:$1,0))</f>
        <v>Ø</v>
      </c>
      <c r="S208" s="36" t="str">
        <f t="array" ref="S208">INDEX(Sheet1DATA!$1:$1048576,MATCH(SUMMARY!$A208,Sheet1DATA!$A:$A,0),MATCH(SUMMARY!S$1,Sheet1DATA!$1:$1,0))</f>
        <v>√</v>
      </c>
      <c r="T208" s="36" t="str">
        <f t="array" ref="T208">INDEX(Sheet1DATA!$1:$1048576,MATCH(SUMMARY!$A208,Sheet1DATA!$A:$A,0),MATCH(SUMMARY!T$1,Sheet1DATA!$1:$1,0))</f>
        <v>√</v>
      </c>
      <c r="U208" s="36" t="str">
        <f t="array" ref="U208">INDEX(Sheet1DATA!$1:$1048576,MATCH(SUMMARY!$A208,Sheet1DATA!$A:$A,0),MATCH(SUMMARY!U$1,Sheet1DATA!$1:$1,0))</f>
        <v>√</v>
      </c>
      <c r="V208" s="36" t="str">
        <f t="array" ref="V208">INDEX(Sheet1DATA!$1:$1048576,MATCH(SUMMARY!$A208,Sheet1DATA!$A:$A,0),MATCH(SUMMARY!V$1,Sheet1DATA!$1:$1,0))</f>
        <v>√</v>
      </c>
      <c r="W208" s="36" t="str">
        <f t="array" ref="W208">INDEX(Sheet1DATA!$1:$1048576,MATCH(SUMMARY!$A208,Sheet1DATA!$A:$A,0),MATCH(SUMMARY!W$1,Sheet1DATA!$1:$1,0))</f>
        <v>Ø</v>
      </c>
      <c r="X208" s="36" t="str">
        <f t="array" ref="X208">INDEX(Sheet1DATA!$1:$1048576,MATCH(SUMMARY!$A208,Sheet1DATA!$A:$A,0),MATCH(SUMMARY!X$1,Sheet1DATA!$1:$1,0))</f>
        <v>Ø</v>
      </c>
      <c r="Y208" s="36" t="str">
        <f t="array" ref="Y208">INDEX(Sheet1DATA!$1:$1048576,MATCH(SUMMARY!$A208,Sheet1DATA!$A:$A,0),MATCH(SUMMARY!Y$1,Sheet1DATA!$1:$1,0))</f>
        <v>Ø</v>
      </c>
      <c r="Z208" s="36" t="str">
        <f t="array" ref="Z208">INDEX(Sheet1DATA!$1:$1048576,MATCH(SUMMARY!$A208,Sheet1DATA!$A:$A,0),MATCH(SUMMARY!Z$1,Sheet1DATA!$1:$1,0))</f>
        <v>√</v>
      </c>
      <c r="AA208" s="36" t="str">
        <f t="array" ref="AA208">INDEX(Sheet1DATA!$1:$1048576,MATCH(SUMMARY!$A208,Sheet1DATA!$A:$A,0),MATCH(SUMMARY!AA$1,Sheet1DATA!$1:$1,0))</f>
        <v>Ø</v>
      </c>
      <c r="AB208" s="36" t="str">
        <f t="array" ref="AB208">INDEX(Sheet1DATA!$1:$1048576,MATCH(SUMMARY!$A208,Sheet1DATA!$A:$A,0),MATCH(SUMMARY!AB$1,Sheet1DATA!$1:$1,0))</f>
        <v>Ø</v>
      </c>
      <c r="AC208" s="36" t="str">
        <f t="array" ref="AC208">INDEX(Sheet1DATA!$1:$1048576,MATCH(SUMMARY!$A208,Sheet1DATA!$A:$A,0),MATCH(SUMMARY!AC$1,Sheet1DATA!$1:$1,0))</f>
        <v>√</v>
      </c>
      <c r="AD208" s="36" t="str">
        <f t="array" ref="AD208">INDEX(Sheet1DATA!$1:$1048576,MATCH(SUMMARY!$A208,Sheet1DATA!$A:$A,0),MATCH(SUMMARY!AD$1,Sheet1DATA!$1:$1,0))</f>
        <v>-</v>
      </c>
    </row>
    <row r="209" ht="14.25" hidden="1" customHeight="1">
      <c r="A209" s="114" t="s">
        <v>847</v>
      </c>
      <c r="B209" s="114" t="str">
        <f t="array" ref="B209">INDEX('2020 Candidates'!F:F,MATCH(SUMMARY!A209,'2020 Candidates'!G:G,0))</f>
        <v>Labour Party</v>
      </c>
      <c r="C209" s="114" t="str">
        <f t="array" ref="C209">INDEX('2020 Candidates'!A:A,MATCH(SUMMARY!A209,'2020 Candidates'!G:G,0))</f>
        <v>Meath West (3 seats)</v>
      </c>
      <c r="D209" s="115">
        <f>VLOOKUP(B209,PartyScore!A:D,4,0)</f>
        <v>0.0993987494</v>
      </c>
      <c r="E209" s="16" t="b">
        <f t="shared" si="1"/>
        <v>0</v>
      </c>
      <c r="F209" s="36">
        <f t="shared" si="2"/>
        <v>0</v>
      </c>
      <c r="G209" s="36">
        <f t="shared" si="3"/>
        <v>0</v>
      </c>
      <c r="H209" s="36">
        <f t="shared" si="4"/>
        <v>0</v>
      </c>
      <c r="I209" s="116" t="str">
        <f t="shared" si="5"/>
        <v>-</v>
      </c>
      <c r="J209" s="36" t="str">
        <f t="array" ref="J209">INDEX(Sheet1DATA!$1:$1048576,MATCH(SUMMARY!$A209,Sheet1DATA!$A:$A,0),MATCH(SUMMARY!J$1,Sheet1DATA!$1:$1,0))</f>
        <v>-</v>
      </c>
      <c r="K209" s="36" t="str">
        <f t="array" ref="K209">INDEX(Sheet1DATA!$1:$1048576,MATCH(SUMMARY!$A209,Sheet1DATA!$A:$A,0),MATCH(SUMMARY!K$1,Sheet1DATA!$1:$1,0))</f>
        <v>-</v>
      </c>
      <c r="L209" s="36" t="str">
        <f t="array" ref="L209">INDEX(Sheet1DATA!$1:$1048576,MATCH(SUMMARY!$A209,Sheet1DATA!$A:$A,0),MATCH(SUMMARY!L$1,Sheet1DATA!$1:$1,0))</f>
        <v>-</v>
      </c>
      <c r="M209" s="36" t="str">
        <f t="array" ref="M209">INDEX(Sheet1DATA!$1:$1048576,MATCH(SUMMARY!$A209,Sheet1DATA!$A:$A,0),MATCH(SUMMARY!M$1,Sheet1DATA!$1:$1,0))</f>
        <v>-</v>
      </c>
      <c r="N209" s="36" t="str">
        <f t="array" ref="N209">INDEX(Sheet1DATA!$1:$1048576,MATCH(SUMMARY!$A209,Sheet1DATA!$A:$A,0),MATCH(SUMMARY!N$1,Sheet1DATA!$1:$1,0))</f>
        <v>-</v>
      </c>
      <c r="O209" s="36" t="str">
        <f t="array" ref="O209">INDEX(Sheet1DATA!$1:$1048576,MATCH(SUMMARY!$A209,Sheet1DATA!$A:$A,0),MATCH(SUMMARY!O$1,Sheet1DATA!$1:$1,0))</f>
        <v>-</v>
      </c>
      <c r="P209" s="36" t="str">
        <f t="array" ref="P209">INDEX(Sheet1DATA!$1:$1048576,MATCH(SUMMARY!$A209,Sheet1DATA!$A:$A,0),MATCH(SUMMARY!P$1,Sheet1DATA!$1:$1,0))</f>
        <v>-</v>
      </c>
      <c r="Q209" s="36" t="str">
        <f t="array" ref="Q209">INDEX(Sheet1DATA!$1:$1048576,MATCH(SUMMARY!$A209,Sheet1DATA!$A:$A,0),MATCH(SUMMARY!Q$1,Sheet1DATA!$1:$1,0))</f>
        <v>-</v>
      </c>
      <c r="R209" s="36" t="str">
        <f t="array" ref="R209">INDEX(Sheet1DATA!$1:$1048576,MATCH(SUMMARY!$A209,Sheet1DATA!$A:$A,0),MATCH(SUMMARY!R$1,Sheet1DATA!$1:$1,0))</f>
        <v>-</v>
      </c>
      <c r="S209" s="36" t="str">
        <f t="array" ref="S209">INDEX(Sheet1DATA!$1:$1048576,MATCH(SUMMARY!$A209,Sheet1DATA!$A:$A,0),MATCH(SUMMARY!S$1,Sheet1DATA!$1:$1,0))</f>
        <v>-</v>
      </c>
      <c r="T209" s="36" t="str">
        <f t="array" ref="T209">INDEX(Sheet1DATA!$1:$1048576,MATCH(SUMMARY!$A209,Sheet1DATA!$A:$A,0),MATCH(SUMMARY!T$1,Sheet1DATA!$1:$1,0))</f>
        <v>-</v>
      </c>
      <c r="U209" s="36" t="str">
        <f t="array" ref="U209">INDEX(Sheet1DATA!$1:$1048576,MATCH(SUMMARY!$A209,Sheet1DATA!$A:$A,0),MATCH(SUMMARY!U$1,Sheet1DATA!$1:$1,0))</f>
        <v>-</v>
      </c>
      <c r="V209" s="36" t="str">
        <f t="array" ref="V209">INDEX(Sheet1DATA!$1:$1048576,MATCH(SUMMARY!$A209,Sheet1DATA!$A:$A,0),MATCH(SUMMARY!V$1,Sheet1DATA!$1:$1,0))</f>
        <v>-</v>
      </c>
      <c r="W209" s="36" t="str">
        <f t="array" ref="W209">INDEX(Sheet1DATA!$1:$1048576,MATCH(SUMMARY!$A209,Sheet1DATA!$A:$A,0),MATCH(SUMMARY!W$1,Sheet1DATA!$1:$1,0))</f>
        <v>-</v>
      </c>
      <c r="X209" s="36" t="str">
        <f t="array" ref="X209">INDEX(Sheet1DATA!$1:$1048576,MATCH(SUMMARY!$A209,Sheet1DATA!$A:$A,0),MATCH(SUMMARY!X$1,Sheet1DATA!$1:$1,0))</f>
        <v>-</v>
      </c>
      <c r="Y209" s="36" t="str">
        <f t="array" ref="Y209">INDEX(Sheet1DATA!$1:$1048576,MATCH(SUMMARY!$A209,Sheet1DATA!$A:$A,0),MATCH(SUMMARY!Y$1,Sheet1DATA!$1:$1,0))</f>
        <v>-</v>
      </c>
      <c r="Z209" s="36" t="str">
        <f t="array" ref="Z209">INDEX(Sheet1DATA!$1:$1048576,MATCH(SUMMARY!$A209,Sheet1DATA!$A:$A,0),MATCH(SUMMARY!Z$1,Sheet1DATA!$1:$1,0))</f>
        <v>-</v>
      </c>
      <c r="AA209" s="36" t="str">
        <f t="array" ref="AA209">INDEX(Sheet1DATA!$1:$1048576,MATCH(SUMMARY!$A209,Sheet1DATA!$A:$A,0),MATCH(SUMMARY!AA$1,Sheet1DATA!$1:$1,0))</f>
        <v>-</v>
      </c>
      <c r="AB209" s="36" t="str">
        <f t="array" ref="AB209">INDEX(Sheet1DATA!$1:$1048576,MATCH(SUMMARY!$A209,Sheet1DATA!$A:$A,0),MATCH(SUMMARY!AB$1,Sheet1DATA!$1:$1,0))</f>
        <v>-</v>
      </c>
      <c r="AC209" s="36" t="str">
        <f t="array" ref="AC209">INDEX(Sheet1DATA!$1:$1048576,MATCH(SUMMARY!$A209,Sheet1DATA!$A:$A,0),MATCH(SUMMARY!AC$1,Sheet1DATA!$1:$1,0))</f>
        <v>-</v>
      </c>
      <c r="AD209" s="36" t="str">
        <f t="array" ref="AD209">INDEX(Sheet1DATA!$1:$1048576,MATCH(SUMMARY!$A209,Sheet1DATA!$A:$A,0),MATCH(SUMMARY!AD$1,Sheet1DATA!$1:$1,0))</f>
        <v>-</v>
      </c>
    </row>
    <row r="210" ht="14.25" customHeight="1">
      <c r="A210" s="114" t="s">
        <v>1085</v>
      </c>
      <c r="B210" s="114" t="str">
        <f t="array" ref="B210">INDEX('2020 Candidates'!F:F,MATCH(SUMMARY!A210,'2020 Candidates'!G:G,0))</f>
        <v>Fine Gael</v>
      </c>
      <c r="C210" s="114" t="str">
        <f t="array" ref="C210">INDEX('2020 Candidates'!A:A,MATCH(SUMMARY!A210,'2020 Candidates'!G:G,0))</f>
        <v>Meath East (3 seats)</v>
      </c>
      <c r="D210" s="115">
        <f>VLOOKUP(B210,PartyScore!A:D,4,0)</f>
        <v>0.01425972402</v>
      </c>
      <c r="E210" s="16" t="b">
        <f t="shared" si="1"/>
        <v>1</v>
      </c>
      <c r="F210" s="36">
        <f t="shared" si="2"/>
        <v>0</v>
      </c>
      <c r="G210" s="36">
        <f t="shared" si="3"/>
        <v>19</v>
      </c>
      <c r="H210" s="36">
        <f t="shared" si="4"/>
        <v>1</v>
      </c>
      <c r="I210" s="116">
        <f t="shared" si="5"/>
        <v>0</v>
      </c>
      <c r="J210" s="36" t="str">
        <f t="array" ref="J210">INDEX(Sheet1DATA!$1:$1048576,MATCH(SUMMARY!$A210,Sheet1DATA!$A:$A,0),MATCH(SUMMARY!J$1,Sheet1DATA!$1:$1,0))</f>
        <v>×</v>
      </c>
      <c r="K210" s="36" t="str">
        <f t="array" ref="K210">INDEX(Sheet1DATA!$1:$1048576,MATCH(SUMMARY!$A210,Sheet1DATA!$A:$A,0),MATCH(SUMMARY!K$1,Sheet1DATA!$1:$1,0))</f>
        <v>×</v>
      </c>
      <c r="L210" s="36" t="str">
        <f t="array" ref="L210">INDEX(Sheet1DATA!$1:$1048576,MATCH(SUMMARY!$A210,Sheet1DATA!$A:$A,0),MATCH(SUMMARY!L$1,Sheet1DATA!$1:$1,0))</f>
        <v>×</v>
      </c>
      <c r="M210" s="36" t="str">
        <f t="array" ref="M210">INDEX(Sheet1DATA!$1:$1048576,MATCH(SUMMARY!$A210,Sheet1DATA!$A:$A,0),MATCH(SUMMARY!M$1,Sheet1DATA!$1:$1,0))</f>
        <v>×</v>
      </c>
      <c r="N210" s="36" t="str">
        <f t="array" ref="N210">INDEX(Sheet1DATA!$1:$1048576,MATCH(SUMMARY!$A210,Sheet1DATA!$A:$A,0),MATCH(SUMMARY!N$1,Sheet1DATA!$1:$1,0))</f>
        <v>×</v>
      </c>
      <c r="O210" s="36" t="str">
        <f t="array" ref="O210">INDEX(Sheet1DATA!$1:$1048576,MATCH(SUMMARY!$A210,Sheet1DATA!$A:$A,0),MATCH(SUMMARY!O$1,Sheet1DATA!$1:$1,0))</f>
        <v>×</v>
      </c>
      <c r="P210" s="36" t="str">
        <f t="array" ref="P210">INDEX(Sheet1DATA!$1:$1048576,MATCH(SUMMARY!$A210,Sheet1DATA!$A:$A,0),MATCH(SUMMARY!P$1,Sheet1DATA!$1:$1,0))</f>
        <v>×</v>
      </c>
      <c r="Q210" s="36" t="str">
        <f t="array" ref="Q210">INDEX(Sheet1DATA!$1:$1048576,MATCH(SUMMARY!$A210,Sheet1DATA!$A:$A,0),MATCH(SUMMARY!Q$1,Sheet1DATA!$1:$1,0))</f>
        <v>×</v>
      </c>
      <c r="R210" s="36" t="str">
        <f t="array" ref="R210">INDEX(Sheet1DATA!$1:$1048576,MATCH(SUMMARY!$A210,Sheet1DATA!$A:$A,0),MATCH(SUMMARY!R$1,Sheet1DATA!$1:$1,0))</f>
        <v>×</v>
      </c>
      <c r="S210" s="36" t="str">
        <f t="array" ref="S210">INDEX(Sheet1DATA!$1:$1048576,MATCH(SUMMARY!$A210,Sheet1DATA!$A:$A,0),MATCH(SUMMARY!S$1,Sheet1DATA!$1:$1,0))</f>
        <v>×</v>
      </c>
      <c r="T210" s="36" t="str">
        <f t="array" ref="T210">INDEX(Sheet1DATA!$1:$1048576,MATCH(SUMMARY!$A210,Sheet1DATA!$A:$A,0),MATCH(SUMMARY!T$1,Sheet1DATA!$1:$1,0))</f>
        <v>×</v>
      </c>
      <c r="U210" s="36" t="str">
        <f t="array" ref="U210">INDEX(Sheet1DATA!$1:$1048576,MATCH(SUMMARY!$A210,Sheet1DATA!$A:$A,0),MATCH(SUMMARY!U$1,Sheet1DATA!$1:$1,0))</f>
        <v>×</v>
      </c>
      <c r="V210" s="36" t="str">
        <f t="array" ref="V210">INDEX(Sheet1DATA!$1:$1048576,MATCH(SUMMARY!$A210,Sheet1DATA!$A:$A,0),MATCH(SUMMARY!V$1,Sheet1DATA!$1:$1,0))</f>
        <v>×</v>
      </c>
      <c r="W210" s="36" t="str">
        <f t="array" ref="W210">INDEX(Sheet1DATA!$1:$1048576,MATCH(SUMMARY!$A210,Sheet1DATA!$A:$A,0),MATCH(SUMMARY!W$1,Sheet1DATA!$1:$1,0))</f>
        <v>×</v>
      </c>
      <c r="X210" s="36" t="str">
        <f t="array" ref="X210">INDEX(Sheet1DATA!$1:$1048576,MATCH(SUMMARY!$A210,Sheet1DATA!$A:$A,0),MATCH(SUMMARY!X$1,Sheet1DATA!$1:$1,0))</f>
        <v>×</v>
      </c>
      <c r="Y210" s="36" t="str">
        <f t="array" ref="Y210">INDEX(Sheet1DATA!$1:$1048576,MATCH(SUMMARY!$A210,Sheet1DATA!$A:$A,0),MATCH(SUMMARY!Y$1,Sheet1DATA!$1:$1,0))</f>
        <v>×</v>
      </c>
      <c r="Z210" s="36" t="str">
        <f t="array" ref="Z210">INDEX(Sheet1DATA!$1:$1048576,MATCH(SUMMARY!$A210,Sheet1DATA!$A:$A,0),MATCH(SUMMARY!Z$1,Sheet1DATA!$1:$1,0))</f>
        <v>×</v>
      </c>
      <c r="AA210" s="36" t="str">
        <f t="array" ref="AA210">INDEX(Sheet1DATA!$1:$1048576,MATCH(SUMMARY!$A210,Sheet1DATA!$A:$A,0),MATCH(SUMMARY!AA$1,Sheet1DATA!$1:$1,0))</f>
        <v>×</v>
      </c>
      <c r="AB210" s="36" t="str">
        <f t="array" ref="AB210">INDEX(Sheet1DATA!$1:$1048576,MATCH(SUMMARY!$A210,Sheet1DATA!$A:$A,0),MATCH(SUMMARY!AB$1,Sheet1DATA!$1:$1,0))</f>
        <v>×</v>
      </c>
      <c r="AC210" s="36" t="str">
        <f t="array" ref="AC210">INDEX(Sheet1DATA!$1:$1048576,MATCH(SUMMARY!$A210,Sheet1DATA!$A:$A,0),MATCH(SUMMARY!AC$1,Sheet1DATA!$1:$1,0))</f>
        <v>Ø</v>
      </c>
      <c r="AD210" s="36" t="str">
        <f t="array" ref="AD210">INDEX(Sheet1DATA!$1:$1048576,MATCH(SUMMARY!$A210,Sheet1DATA!$A:$A,0),MATCH(SUMMARY!AD$1,Sheet1DATA!$1:$1,0))</f>
        <v>-</v>
      </c>
    </row>
    <row r="211" ht="14.25" customHeight="1">
      <c r="A211" s="114" t="s">
        <v>989</v>
      </c>
      <c r="B211" s="114" t="str">
        <f t="array" ref="B211">INDEX('2020 Candidates'!F:F,MATCH(SUMMARY!A211,'2020 Candidates'!G:G,0))</f>
        <v>Fine Gael</v>
      </c>
      <c r="C211" s="114" t="str">
        <f t="array" ref="C211">INDEX('2020 Candidates'!A:A,MATCH(SUMMARY!A211,'2020 Candidates'!G:G,0))</f>
        <v>Longford-Westmeath (4 seats)</v>
      </c>
      <c r="D211" s="115">
        <f>VLOOKUP(B211,PartyScore!A:D,4,0)</f>
        <v>0.01425972402</v>
      </c>
      <c r="E211" s="16" t="b">
        <f t="shared" si="1"/>
        <v>1</v>
      </c>
      <c r="F211" s="36">
        <f t="shared" si="2"/>
        <v>0</v>
      </c>
      <c r="G211" s="36">
        <f t="shared" si="3"/>
        <v>11</v>
      </c>
      <c r="H211" s="36">
        <f t="shared" si="4"/>
        <v>2</v>
      </c>
      <c r="I211" s="116">
        <f t="shared" si="5"/>
        <v>0</v>
      </c>
      <c r="J211" s="36" t="str">
        <f t="array" ref="J211">INDEX(Sheet1DATA!$1:$1048576,MATCH(SUMMARY!$A211,Sheet1DATA!$A:$A,0),MATCH(SUMMARY!J$1,Sheet1DATA!$1:$1,0))</f>
        <v>-</v>
      </c>
      <c r="K211" s="36" t="str">
        <f t="array" ref="K211">INDEX(Sheet1DATA!$1:$1048576,MATCH(SUMMARY!$A211,Sheet1DATA!$A:$A,0),MATCH(SUMMARY!K$1,Sheet1DATA!$1:$1,0))</f>
        <v>-</v>
      </c>
      <c r="L211" s="36" t="str">
        <f t="array" ref="L211">INDEX(Sheet1DATA!$1:$1048576,MATCH(SUMMARY!$A211,Sheet1DATA!$A:$A,0),MATCH(SUMMARY!L$1,Sheet1DATA!$1:$1,0))</f>
        <v>-</v>
      </c>
      <c r="M211" s="36" t="str">
        <f t="array" ref="M211">INDEX(Sheet1DATA!$1:$1048576,MATCH(SUMMARY!$A211,Sheet1DATA!$A:$A,0),MATCH(SUMMARY!M$1,Sheet1DATA!$1:$1,0))</f>
        <v>-</v>
      </c>
      <c r="N211" s="36" t="str">
        <f t="array" ref="N211">INDEX(Sheet1DATA!$1:$1048576,MATCH(SUMMARY!$A211,Sheet1DATA!$A:$A,0),MATCH(SUMMARY!N$1,Sheet1DATA!$1:$1,0))</f>
        <v>-</v>
      </c>
      <c r="O211" s="36" t="str">
        <f t="array" ref="O211">INDEX(Sheet1DATA!$1:$1048576,MATCH(SUMMARY!$A211,Sheet1DATA!$A:$A,0),MATCH(SUMMARY!O$1,Sheet1DATA!$1:$1,0))</f>
        <v>-</v>
      </c>
      <c r="P211" s="36" t="str">
        <f t="array" ref="P211">INDEX(Sheet1DATA!$1:$1048576,MATCH(SUMMARY!$A211,Sheet1DATA!$A:$A,0),MATCH(SUMMARY!P$1,Sheet1DATA!$1:$1,0))</f>
        <v>-</v>
      </c>
      <c r="Q211" s="36" t="str">
        <f t="array" ref="Q211">INDEX(Sheet1DATA!$1:$1048576,MATCH(SUMMARY!$A211,Sheet1DATA!$A:$A,0),MATCH(SUMMARY!Q$1,Sheet1DATA!$1:$1,0))</f>
        <v>×</v>
      </c>
      <c r="R211" s="36" t="str">
        <f t="array" ref="R211">INDEX(Sheet1DATA!$1:$1048576,MATCH(SUMMARY!$A211,Sheet1DATA!$A:$A,0),MATCH(SUMMARY!R$1,Sheet1DATA!$1:$1,0))</f>
        <v>×</v>
      </c>
      <c r="S211" s="36" t="str">
        <f t="array" ref="S211">INDEX(Sheet1DATA!$1:$1048576,MATCH(SUMMARY!$A211,Sheet1DATA!$A:$A,0),MATCH(SUMMARY!S$1,Sheet1DATA!$1:$1,0))</f>
        <v>×</v>
      </c>
      <c r="T211" s="36" t="str">
        <f t="array" ref="T211">INDEX(Sheet1DATA!$1:$1048576,MATCH(SUMMARY!$A211,Sheet1DATA!$A:$A,0),MATCH(SUMMARY!T$1,Sheet1DATA!$1:$1,0))</f>
        <v>×</v>
      </c>
      <c r="U211" s="36" t="str">
        <f t="array" ref="U211">INDEX(Sheet1DATA!$1:$1048576,MATCH(SUMMARY!$A211,Sheet1DATA!$A:$A,0),MATCH(SUMMARY!U$1,Sheet1DATA!$1:$1,0))</f>
        <v>×</v>
      </c>
      <c r="V211" s="36" t="str">
        <f t="array" ref="V211">INDEX(Sheet1DATA!$1:$1048576,MATCH(SUMMARY!$A211,Sheet1DATA!$A:$A,0),MATCH(SUMMARY!V$1,Sheet1DATA!$1:$1,0))</f>
        <v>×</v>
      </c>
      <c r="W211" s="36" t="str">
        <f t="array" ref="W211">INDEX(Sheet1DATA!$1:$1048576,MATCH(SUMMARY!$A211,Sheet1DATA!$A:$A,0),MATCH(SUMMARY!W$1,Sheet1DATA!$1:$1,0))</f>
        <v>×</v>
      </c>
      <c r="X211" s="36" t="str">
        <f t="array" ref="X211">INDEX(Sheet1DATA!$1:$1048576,MATCH(SUMMARY!$A211,Sheet1DATA!$A:$A,0),MATCH(SUMMARY!X$1,Sheet1DATA!$1:$1,0))</f>
        <v>Ø</v>
      </c>
      <c r="Y211" s="36" t="str">
        <f t="array" ref="Y211">INDEX(Sheet1DATA!$1:$1048576,MATCH(SUMMARY!$A211,Sheet1DATA!$A:$A,0),MATCH(SUMMARY!Y$1,Sheet1DATA!$1:$1,0))</f>
        <v>×</v>
      </c>
      <c r="Z211" s="36" t="str">
        <f t="array" ref="Z211">INDEX(Sheet1DATA!$1:$1048576,MATCH(SUMMARY!$A211,Sheet1DATA!$A:$A,0),MATCH(SUMMARY!Z$1,Sheet1DATA!$1:$1,0))</f>
        <v>×</v>
      </c>
      <c r="AA211" s="36" t="str">
        <f t="array" ref="AA211">INDEX(Sheet1DATA!$1:$1048576,MATCH(SUMMARY!$A211,Sheet1DATA!$A:$A,0),MATCH(SUMMARY!AA$1,Sheet1DATA!$1:$1,0))</f>
        <v>×</v>
      </c>
      <c r="AB211" s="36" t="str">
        <f t="array" ref="AB211">INDEX(Sheet1DATA!$1:$1048576,MATCH(SUMMARY!$A211,Sheet1DATA!$A:$A,0),MATCH(SUMMARY!AB$1,Sheet1DATA!$1:$1,0))</f>
        <v>×</v>
      </c>
      <c r="AC211" s="36" t="str">
        <f t="array" ref="AC211">INDEX(Sheet1DATA!$1:$1048576,MATCH(SUMMARY!$A211,Sheet1DATA!$A:$A,0),MATCH(SUMMARY!AC$1,Sheet1DATA!$1:$1,0))</f>
        <v>Ø</v>
      </c>
      <c r="AD211" s="36" t="str">
        <f t="array" ref="AD211">INDEX(Sheet1DATA!$1:$1048576,MATCH(SUMMARY!$A211,Sheet1DATA!$A:$A,0),MATCH(SUMMARY!AD$1,Sheet1DATA!$1:$1,0))</f>
        <v>-</v>
      </c>
    </row>
    <row r="212" ht="14.25" hidden="1" customHeight="1">
      <c r="A212" s="114" t="s">
        <v>850</v>
      </c>
      <c r="B212" s="114" t="str">
        <f t="array" ref="B212">INDEX('2020 Candidates'!F:F,MATCH(SUMMARY!A212,'2020 Candidates'!G:G,0))</f>
        <v>Fine Gael</v>
      </c>
      <c r="C212" s="114" t="str">
        <f t="array" ref="C212">INDEX('2020 Candidates'!A:A,MATCH(SUMMARY!A212,'2020 Candidates'!G:G,0))</f>
        <v>Louth (5 seats)</v>
      </c>
      <c r="D212" s="115">
        <f>VLOOKUP(B212,PartyScore!A:D,4,0)</f>
        <v>0.01425972402</v>
      </c>
      <c r="E212" s="16" t="b">
        <f t="shared" si="1"/>
        <v>0</v>
      </c>
      <c r="F212" s="36">
        <f t="shared" si="2"/>
        <v>0</v>
      </c>
      <c r="G212" s="36">
        <f t="shared" si="3"/>
        <v>0</v>
      </c>
      <c r="H212" s="36">
        <f t="shared" si="4"/>
        <v>0</v>
      </c>
      <c r="I212" s="116" t="str">
        <f t="shared" si="5"/>
        <v>-</v>
      </c>
      <c r="J212" s="36" t="str">
        <f t="array" ref="J212">INDEX(Sheet1DATA!$1:$1048576,MATCH(SUMMARY!$A212,Sheet1DATA!$A:$A,0),MATCH(SUMMARY!J$1,Sheet1DATA!$1:$1,0))</f>
        <v>-</v>
      </c>
      <c r="K212" s="36" t="str">
        <f t="array" ref="K212">INDEX(Sheet1DATA!$1:$1048576,MATCH(SUMMARY!$A212,Sheet1DATA!$A:$A,0),MATCH(SUMMARY!K$1,Sheet1DATA!$1:$1,0))</f>
        <v>-</v>
      </c>
      <c r="L212" s="36" t="str">
        <f t="array" ref="L212">INDEX(Sheet1DATA!$1:$1048576,MATCH(SUMMARY!$A212,Sheet1DATA!$A:$A,0),MATCH(SUMMARY!L$1,Sheet1DATA!$1:$1,0))</f>
        <v>-</v>
      </c>
      <c r="M212" s="36" t="str">
        <f t="array" ref="M212">INDEX(Sheet1DATA!$1:$1048576,MATCH(SUMMARY!$A212,Sheet1DATA!$A:$A,0),MATCH(SUMMARY!M$1,Sheet1DATA!$1:$1,0))</f>
        <v>-</v>
      </c>
      <c r="N212" s="36" t="str">
        <f t="array" ref="N212">INDEX(Sheet1DATA!$1:$1048576,MATCH(SUMMARY!$A212,Sheet1DATA!$A:$A,0),MATCH(SUMMARY!N$1,Sheet1DATA!$1:$1,0))</f>
        <v>-</v>
      </c>
      <c r="O212" s="36" t="str">
        <f t="array" ref="O212">INDEX(Sheet1DATA!$1:$1048576,MATCH(SUMMARY!$A212,Sheet1DATA!$A:$A,0),MATCH(SUMMARY!O$1,Sheet1DATA!$1:$1,0))</f>
        <v>-</v>
      </c>
      <c r="P212" s="36" t="str">
        <f t="array" ref="P212">INDEX(Sheet1DATA!$1:$1048576,MATCH(SUMMARY!$A212,Sheet1DATA!$A:$A,0),MATCH(SUMMARY!P$1,Sheet1DATA!$1:$1,0))</f>
        <v>-</v>
      </c>
      <c r="Q212" s="36" t="str">
        <f t="array" ref="Q212">INDEX(Sheet1DATA!$1:$1048576,MATCH(SUMMARY!$A212,Sheet1DATA!$A:$A,0),MATCH(SUMMARY!Q$1,Sheet1DATA!$1:$1,0))</f>
        <v>-</v>
      </c>
      <c r="R212" s="36" t="str">
        <f t="array" ref="R212">INDEX(Sheet1DATA!$1:$1048576,MATCH(SUMMARY!$A212,Sheet1DATA!$A:$A,0),MATCH(SUMMARY!R$1,Sheet1DATA!$1:$1,0))</f>
        <v>-</v>
      </c>
      <c r="S212" s="36" t="str">
        <f t="array" ref="S212">INDEX(Sheet1DATA!$1:$1048576,MATCH(SUMMARY!$A212,Sheet1DATA!$A:$A,0),MATCH(SUMMARY!S$1,Sheet1DATA!$1:$1,0))</f>
        <v>-</v>
      </c>
      <c r="T212" s="36" t="str">
        <f t="array" ref="T212">INDEX(Sheet1DATA!$1:$1048576,MATCH(SUMMARY!$A212,Sheet1DATA!$A:$A,0),MATCH(SUMMARY!T$1,Sheet1DATA!$1:$1,0))</f>
        <v>-</v>
      </c>
      <c r="U212" s="36" t="str">
        <f t="array" ref="U212">INDEX(Sheet1DATA!$1:$1048576,MATCH(SUMMARY!$A212,Sheet1DATA!$A:$A,0),MATCH(SUMMARY!U$1,Sheet1DATA!$1:$1,0))</f>
        <v>-</v>
      </c>
      <c r="V212" s="36" t="str">
        <f t="array" ref="V212">INDEX(Sheet1DATA!$1:$1048576,MATCH(SUMMARY!$A212,Sheet1DATA!$A:$A,0),MATCH(SUMMARY!V$1,Sheet1DATA!$1:$1,0))</f>
        <v>-</v>
      </c>
      <c r="W212" s="36" t="str">
        <f t="array" ref="W212">INDEX(Sheet1DATA!$1:$1048576,MATCH(SUMMARY!$A212,Sheet1DATA!$A:$A,0),MATCH(SUMMARY!W$1,Sheet1DATA!$1:$1,0))</f>
        <v>-</v>
      </c>
      <c r="X212" s="36" t="str">
        <f t="array" ref="X212">INDEX(Sheet1DATA!$1:$1048576,MATCH(SUMMARY!$A212,Sheet1DATA!$A:$A,0),MATCH(SUMMARY!X$1,Sheet1DATA!$1:$1,0))</f>
        <v>-</v>
      </c>
      <c r="Y212" s="36" t="str">
        <f t="array" ref="Y212">INDEX(Sheet1DATA!$1:$1048576,MATCH(SUMMARY!$A212,Sheet1DATA!$A:$A,0),MATCH(SUMMARY!Y$1,Sheet1DATA!$1:$1,0))</f>
        <v>-</v>
      </c>
      <c r="Z212" s="36" t="str">
        <f t="array" ref="Z212">INDEX(Sheet1DATA!$1:$1048576,MATCH(SUMMARY!$A212,Sheet1DATA!$A:$A,0),MATCH(SUMMARY!Z$1,Sheet1DATA!$1:$1,0))</f>
        <v>-</v>
      </c>
      <c r="AA212" s="36" t="str">
        <f t="array" ref="AA212">INDEX(Sheet1DATA!$1:$1048576,MATCH(SUMMARY!$A212,Sheet1DATA!$A:$A,0),MATCH(SUMMARY!AA$1,Sheet1DATA!$1:$1,0))</f>
        <v>-</v>
      </c>
      <c r="AB212" s="36" t="str">
        <f t="array" ref="AB212">INDEX(Sheet1DATA!$1:$1048576,MATCH(SUMMARY!$A212,Sheet1DATA!$A:$A,0),MATCH(SUMMARY!AB$1,Sheet1DATA!$1:$1,0))</f>
        <v>-</v>
      </c>
      <c r="AC212" s="36" t="str">
        <f t="array" ref="AC212">INDEX(Sheet1DATA!$1:$1048576,MATCH(SUMMARY!$A212,Sheet1DATA!$A:$A,0),MATCH(SUMMARY!AC$1,Sheet1DATA!$1:$1,0))</f>
        <v>-</v>
      </c>
      <c r="AD212" s="36" t="str">
        <f t="array" ref="AD212">INDEX(Sheet1DATA!$1:$1048576,MATCH(SUMMARY!$A212,Sheet1DATA!$A:$A,0),MATCH(SUMMARY!AD$1,Sheet1DATA!$1:$1,0))</f>
        <v>-</v>
      </c>
    </row>
    <row r="213" ht="14.25" customHeight="1">
      <c r="A213" s="114" t="s">
        <v>1215</v>
      </c>
      <c r="B213" s="114" t="str">
        <f t="array" ref="B213">INDEX('2020 Candidates'!F:F,MATCH(SUMMARY!A213,'2020 Candidates'!G:G,0))</f>
        <v>Independent</v>
      </c>
      <c r="C213" s="114" t="str">
        <f t="array" ref="C213">INDEX('2020 Candidates'!A:A,MATCH(SUMMARY!A213,'2020 Candidates'!G:G,0))</f>
        <v>Tipperary</v>
      </c>
      <c r="D213" s="115">
        <f>VLOOKUP(B213,PartyScore!A:D,4,0)</f>
        <v>0.2306361296</v>
      </c>
      <c r="E213" s="16" t="b">
        <f t="shared" si="1"/>
        <v>1</v>
      </c>
      <c r="F213" s="36">
        <f t="shared" si="2"/>
        <v>12</v>
      </c>
      <c r="G213" s="36">
        <f t="shared" si="3"/>
        <v>4</v>
      </c>
      <c r="H213" s="36">
        <f t="shared" si="4"/>
        <v>4</v>
      </c>
      <c r="I213" s="116">
        <f t="shared" si="5"/>
        <v>0.75</v>
      </c>
      <c r="J213" s="36" t="str">
        <f t="array" ref="J213">INDEX(Sheet1DATA!$1:$1048576,MATCH(SUMMARY!$A213,Sheet1DATA!$A:$A,0),MATCH(SUMMARY!J$1,Sheet1DATA!$1:$1,0))</f>
        <v>√</v>
      </c>
      <c r="K213" s="36" t="str">
        <f t="array" ref="K213">INDEX(Sheet1DATA!$1:$1048576,MATCH(SUMMARY!$A213,Sheet1DATA!$A:$A,0),MATCH(SUMMARY!K$1,Sheet1DATA!$1:$1,0))</f>
        <v>×</v>
      </c>
      <c r="L213" s="36" t="str">
        <f t="array" ref="L213">INDEX(Sheet1DATA!$1:$1048576,MATCH(SUMMARY!$A213,Sheet1DATA!$A:$A,0),MATCH(SUMMARY!L$1,Sheet1DATA!$1:$1,0))</f>
        <v>√</v>
      </c>
      <c r="M213" s="36" t="str">
        <f t="array" ref="M213">INDEX(Sheet1DATA!$1:$1048576,MATCH(SUMMARY!$A213,Sheet1DATA!$A:$A,0),MATCH(SUMMARY!M$1,Sheet1DATA!$1:$1,0))</f>
        <v>×</v>
      </c>
      <c r="N213" s="36" t="str">
        <f t="array" ref="N213">INDEX(Sheet1DATA!$1:$1048576,MATCH(SUMMARY!$A213,Sheet1DATA!$A:$A,0),MATCH(SUMMARY!N$1,Sheet1DATA!$1:$1,0))</f>
        <v>√</v>
      </c>
      <c r="O213" s="36" t="str">
        <f t="array" ref="O213">INDEX(Sheet1DATA!$1:$1048576,MATCH(SUMMARY!$A213,Sheet1DATA!$A:$A,0),MATCH(SUMMARY!O$1,Sheet1DATA!$1:$1,0))</f>
        <v>√</v>
      </c>
      <c r="P213" s="36" t="str">
        <f t="array" ref="P213">INDEX(Sheet1DATA!$1:$1048576,MATCH(SUMMARY!$A213,Sheet1DATA!$A:$A,0),MATCH(SUMMARY!P$1,Sheet1DATA!$1:$1,0))</f>
        <v>√</v>
      </c>
      <c r="Q213" s="36" t="str">
        <f t="array" ref="Q213">INDEX(Sheet1DATA!$1:$1048576,MATCH(SUMMARY!$A213,Sheet1DATA!$A:$A,0),MATCH(SUMMARY!Q$1,Sheet1DATA!$1:$1,0))</f>
        <v>√</v>
      </c>
      <c r="R213" s="36" t="str">
        <f t="array" ref="R213">INDEX(Sheet1DATA!$1:$1048576,MATCH(SUMMARY!$A213,Sheet1DATA!$A:$A,0),MATCH(SUMMARY!R$1,Sheet1DATA!$1:$1,0))</f>
        <v>Ø</v>
      </c>
      <c r="S213" s="36" t="str">
        <f t="array" ref="S213">INDEX(Sheet1DATA!$1:$1048576,MATCH(SUMMARY!$A213,Sheet1DATA!$A:$A,0),MATCH(SUMMARY!S$1,Sheet1DATA!$1:$1,0))</f>
        <v>√</v>
      </c>
      <c r="T213" s="36" t="str">
        <f t="array" ref="T213">INDEX(Sheet1DATA!$1:$1048576,MATCH(SUMMARY!$A213,Sheet1DATA!$A:$A,0),MATCH(SUMMARY!T$1,Sheet1DATA!$1:$1,0))</f>
        <v>√</v>
      </c>
      <c r="U213" s="36" t="str">
        <f t="array" ref="U213">INDEX(Sheet1DATA!$1:$1048576,MATCH(SUMMARY!$A213,Sheet1DATA!$A:$A,0),MATCH(SUMMARY!U$1,Sheet1DATA!$1:$1,0))</f>
        <v>√</v>
      </c>
      <c r="V213" s="36" t="str">
        <f t="array" ref="V213">INDEX(Sheet1DATA!$1:$1048576,MATCH(SUMMARY!$A213,Sheet1DATA!$A:$A,0),MATCH(SUMMARY!V$1,Sheet1DATA!$1:$1,0))</f>
        <v>√</v>
      </c>
      <c r="W213" s="36" t="str">
        <f t="array" ref="W213">INDEX(Sheet1DATA!$1:$1048576,MATCH(SUMMARY!$A213,Sheet1DATA!$A:$A,0),MATCH(SUMMARY!W$1,Sheet1DATA!$1:$1,0))</f>
        <v>Ø</v>
      </c>
      <c r="X213" s="36" t="str">
        <f t="array" ref="X213">INDEX(Sheet1DATA!$1:$1048576,MATCH(SUMMARY!$A213,Sheet1DATA!$A:$A,0),MATCH(SUMMARY!X$1,Sheet1DATA!$1:$1,0))</f>
        <v>×</v>
      </c>
      <c r="Y213" s="36" t="str">
        <f t="array" ref="Y213">INDEX(Sheet1DATA!$1:$1048576,MATCH(SUMMARY!$A213,Sheet1DATA!$A:$A,0),MATCH(SUMMARY!Y$1,Sheet1DATA!$1:$1,0))</f>
        <v>×</v>
      </c>
      <c r="Z213" s="36" t="str">
        <f t="array" ref="Z213">INDEX(Sheet1DATA!$1:$1048576,MATCH(SUMMARY!$A213,Sheet1DATA!$A:$A,0),MATCH(SUMMARY!Z$1,Sheet1DATA!$1:$1,0))</f>
        <v>√</v>
      </c>
      <c r="AA213" s="36" t="str">
        <f t="array" ref="AA213">INDEX(Sheet1DATA!$1:$1048576,MATCH(SUMMARY!$A213,Sheet1DATA!$A:$A,0),MATCH(SUMMARY!AA$1,Sheet1DATA!$1:$1,0))</f>
        <v>Ø</v>
      </c>
      <c r="AB213" s="36" t="str">
        <f t="array" ref="AB213">INDEX(Sheet1DATA!$1:$1048576,MATCH(SUMMARY!$A213,Sheet1DATA!$A:$A,0),MATCH(SUMMARY!AB$1,Sheet1DATA!$1:$1,0))</f>
        <v>Ø</v>
      </c>
      <c r="AC213" s="36" t="str">
        <f t="array" ref="AC213">INDEX(Sheet1DATA!$1:$1048576,MATCH(SUMMARY!$A213,Sheet1DATA!$A:$A,0),MATCH(SUMMARY!AC$1,Sheet1DATA!$1:$1,0))</f>
        <v>√</v>
      </c>
      <c r="AD213" s="36" t="str">
        <f t="array" ref="AD213">INDEX(Sheet1DATA!$1:$1048576,MATCH(SUMMARY!$A213,Sheet1DATA!$A:$A,0),MATCH(SUMMARY!AD$1,Sheet1DATA!$1:$1,0))</f>
        <v>-</v>
      </c>
    </row>
    <row r="214" ht="14.25" customHeight="1">
      <c r="A214" s="114" t="s">
        <v>300</v>
      </c>
      <c r="B214" s="114" t="str">
        <f t="array" ref="B214">INDEX('2020 Candidates'!F:F,MATCH(SUMMARY!A214,'2020 Candidates'!G:G,0))</f>
        <v>Fianna Fail</v>
      </c>
      <c r="C214" s="114" t="str">
        <f t="array" ref="C214">INDEX('2020 Candidates'!A:A,MATCH(SUMMARY!A214,'2020 Candidates'!G:G,0))</f>
        <v>Cork South-Central (4 seats)</v>
      </c>
      <c r="D214" s="115">
        <f>VLOOKUP(B214,PartyScore!A:D,4,0)</f>
        <v>0.3502904352</v>
      </c>
      <c r="E214" s="16" t="b">
        <f t="shared" si="1"/>
        <v>1</v>
      </c>
      <c r="F214" s="36">
        <f t="shared" si="2"/>
        <v>11</v>
      </c>
      <c r="G214" s="36">
        <f t="shared" si="3"/>
        <v>0</v>
      </c>
      <c r="H214" s="36">
        <f t="shared" si="4"/>
        <v>9</v>
      </c>
      <c r="I214" s="116">
        <f t="shared" si="5"/>
        <v>1</v>
      </c>
      <c r="J214" s="36" t="str">
        <f t="array" ref="J214">INDEX(Sheet1DATA!$1:$1048576,MATCH(SUMMARY!$A214,Sheet1DATA!$A:$A,0),MATCH(SUMMARY!J$1,Sheet1DATA!$1:$1,0))</f>
        <v>√</v>
      </c>
      <c r="K214" s="36" t="str">
        <f t="array" ref="K214">INDEX(Sheet1DATA!$1:$1048576,MATCH(SUMMARY!$A214,Sheet1DATA!$A:$A,0),MATCH(SUMMARY!K$1,Sheet1DATA!$1:$1,0))</f>
        <v>√</v>
      </c>
      <c r="L214" s="36" t="str">
        <f t="array" ref="L214">INDEX(Sheet1DATA!$1:$1048576,MATCH(SUMMARY!$A214,Sheet1DATA!$A:$A,0),MATCH(SUMMARY!L$1,Sheet1DATA!$1:$1,0))</f>
        <v>√</v>
      </c>
      <c r="M214" s="36" t="str">
        <f t="array" ref="M214">INDEX(Sheet1DATA!$1:$1048576,MATCH(SUMMARY!$A214,Sheet1DATA!$A:$A,0),MATCH(SUMMARY!M$1,Sheet1DATA!$1:$1,0))</f>
        <v>Ø</v>
      </c>
      <c r="N214" s="36" t="str">
        <f t="array" ref="N214">INDEX(Sheet1DATA!$1:$1048576,MATCH(SUMMARY!$A214,Sheet1DATA!$A:$A,0),MATCH(SUMMARY!N$1,Sheet1DATA!$1:$1,0))</f>
        <v>Ø</v>
      </c>
      <c r="O214" s="36" t="str">
        <f t="array" ref="O214">INDEX(Sheet1DATA!$1:$1048576,MATCH(SUMMARY!$A214,Sheet1DATA!$A:$A,0),MATCH(SUMMARY!O$1,Sheet1DATA!$1:$1,0))</f>
        <v>Ø</v>
      </c>
      <c r="P214" s="36" t="str">
        <f t="array" ref="P214">INDEX(Sheet1DATA!$1:$1048576,MATCH(SUMMARY!$A214,Sheet1DATA!$A:$A,0),MATCH(SUMMARY!P$1,Sheet1DATA!$1:$1,0))</f>
        <v>Ø</v>
      </c>
      <c r="Q214" s="36" t="str">
        <f t="array" ref="Q214">INDEX(Sheet1DATA!$1:$1048576,MATCH(SUMMARY!$A214,Sheet1DATA!$A:$A,0),MATCH(SUMMARY!Q$1,Sheet1DATA!$1:$1,0))</f>
        <v>√</v>
      </c>
      <c r="R214" s="36" t="str">
        <f t="array" ref="R214">INDEX(Sheet1DATA!$1:$1048576,MATCH(SUMMARY!$A214,Sheet1DATA!$A:$A,0),MATCH(SUMMARY!R$1,Sheet1DATA!$1:$1,0))</f>
        <v>√</v>
      </c>
      <c r="S214" s="36" t="str">
        <f t="array" ref="S214">INDEX(Sheet1DATA!$1:$1048576,MATCH(SUMMARY!$A214,Sheet1DATA!$A:$A,0),MATCH(SUMMARY!S$1,Sheet1DATA!$1:$1,0))</f>
        <v>Ø</v>
      </c>
      <c r="T214" s="36" t="str">
        <f t="array" ref="T214">INDEX(Sheet1DATA!$1:$1048576,MATCH(SUMMARY!$A214,Sheet1DATA!$A:$A,0),MATCH(SUMMARY!T$1,Sheet1DATA!$1:$1,0))</f>
        <v>Ø</v>
      </c>
      <c r="U214" s="36" t="str">
        <f t="array" ref="U214">INDEX(Sheet1DATA!$1:$1048576,MATCH(SUMMARY!$A214,Sheet1DATA!$A:$A,0),MATCH(SUMMARY!U$1,Sheet1DATA!$1:$1,0))</f>
        <v>Ø</v>
      </c>
      <c r="V214" s="36" t="str">
        <f t="array" ref="V214">INDEX(Sheet1DATA!$1:$1048576,MATCH(SUMMARY!$A214,Sheet1DATA!$A:$A,0),MATCH(SUMMARY!V$1,Sheet1DATA!$1:$1,0))</f>
        <v>√</v>
      </c>
      <c r="W214" s="36" t="str">
        <f t="array" ref="W214">INDEX(Sheet1DATA!$1:$1048576,MATCH(SUMMARY!$A214,Sheet1DATA!$A:$A,0),MATCH(SUMMARY!W$1,Sheet1DATA!$1:$1,0))</f>
        <v>√</v>
      </c>
      <c r="X214" s="36" t="str">
        <f t="array" ref="X214">INDEX(Sheet1DATA!$1:$1048576,MATCH(SUMMARY!$A214,Sheet1DATA!$A:$A,0),MATCH(SUMMARY!X$1,Sheet1DATA!$1:$1,0))</f>
        <v>Ø</v>
      </c>
      <c r="Y214" s="36" t="str">
        <f t="array" ref="Y214">INDEX(Sheet1DATA!$1:$1048576,MATCH(SUMMARY!$A214,Sheet1DATA!$A:$A,0),MATCH(SUMMARY!Y$1,Sheet1DATA!$1:$1,0))</f>
        <v>√</v>
      </c>
      <c r="Z214" s="36" t="str">
        <f t="array" ref="Z214">INDEX(Sheet1DATA!$1:$1048576,MATCH(SUMMARY!$A214,Sheet1DATA!$A:$A,0),MATCH(SUMMARY!Z$1,Sheet1DATA!$1:$1,0))</f>
        <v>Ø</v>
      </c>
      <c r="AA214" s="36" t="str">
        <f t="array" ref="AA214">INDEX(Sheet1DATA!$1:$1048576,MATCH(SUMMARY!$A214,Sheet1DATA!$A:$A,0),MATCH(SUMMARY!AA$1,Sheet1DATA!$1:$1,0))</f>
        <v>√</v>
      </c>
      <c r="AB214" s="36" t="str">
        <f t="array" ref="AB214">INDEX(Sheet1DATA!$1:$1048576,MATCH(SUMMARY!$A214,Sheet1DATA!$A:$A,0),MATCH(SUMMARY!AB$1,Sheet1DATA!$1:$1,0))</f>
        <v>√</v>
      </c>
      <c r="AC214" s="36" t="str">
        <f t="array" ref="AC214">INDEX(Sheet1DATA!$1:$1048576,MATCH(SUMMARY!$A214,Sheet1DATA!$A:$A,0),MATCH(SUMMARY!AC$1,Sheet1DATA!$1:$1,0))</f>
        <v>√</v>
      </c>
      <c r="AD214" s="36" t="str">
        <f t="array" ref="AD214">INDEX(Sheet1DATA!$1:$1048576,MATCH(SUMMARY!$A214,Sheet1DATA!$A:$A,0),MATCH(SUMMARY!AD$1,Sheet1DATA!$1:$1,0))</f>
        <v>-</v>
      </c>
    </row>
    <row r="215" ht="14.25" customHeight="1">
      <c r="A215" s="114" t="s">
        <v>853</v>
      </c>
      <c r="B215" s="114" t="str">
        <f t="array" ref="B215">INDEX('2020 Candidates'!F:F,MATCH(SUMMARY!A215,'2020 Candidates'!G:G,0))</f>
        <v>Fianna Fail</v>
      </c>
      <c r="C215" s="114" t="str">
        <f t="array" ref="C215">INDEX('2020 Candidates'!A:A,MATCH(SUMMARY!A215,'2020 Candidates'!G:G,0))</f>
        <v>Carlow-Kilkenny (5 seats)</v>
      </c>
      <c r="D215" s="115">
        <f>VLOOKUP(B215,PartyScore!A:D,4,0)</f>
        <v>0.3502904352</v>
      </c>
      <c r="E215" s="16" t="b">
        <f t="shared" si="1"/>
        <v>1</v>
      </c>
      <c r="F215" s="36">
        <f t="shared" si="2"/>
        <v>9</v>
      </c>
      <c r="G215" s="36">
        <f t="shared" si="3"/>
        <v>1</v>
      </c>
      <c r="H215" s="36">
        <f t="shared" si="4"/>
        <v>11</v>
      </c>
      <c r="I215" s="116">
        <f t="shared" si="5"/>
        <v>0.9</v>
      </c>
      <c r="J215" s="36" t="str">
        <f t="array" ref="J215">INDEX(Sheet1DATA!$1:$1048576,MATCH(SUMMARY!$A215,Sheet1DATA!$A:$A,0),MATCH(SUMMARY!J$1,Sheet1DATA!$1:$1,0))</f>
        <v>√</v>
      </c>
      <c r="K215" s="36" t="str">
        <f t="array" ref="K215">INDEX(Sheet1DATA!$1:$1048576,MATCH(SUMMARY!$A215,Sheet1DATA!$A:$A,0),MATCH(SUMMARY!K$1,Sheet1DATA!$1:$1,0))</f>
        <v>√</v>
      </c>
      <c r="L215" s="36" t="str">
        <f t="array" ref="L215">INDEX(Sheet1DATA!$1:$1048576,MATCH(SUMMARY!$A215,Sheet1DATA!$A:$A,0),MATCH(SUMMARY!L$1,Sheet1DATA!$1:$1,0))</f>
        <v>√</v>
      </c>
      <c r="M215" s="36" t="str">
        <f t="array" ref="M215">INDEX(Sheet1DATA!$1:$1048576,MATCH(SUMMARY!$A215,Sheet1DATA!$A:$A,0),MATCH(SUMMARY!M$1,Sheet1DATA!$1:$1,0))</f>
        <v>Ø</v>
      </c>
      <c r="N215" s="36" t="str">
        <f t="array" ref="N215">INDEX(Sheet1DATA!$1:$1048576,MATCH(SUMMARY!$A215,Sheet1DATA!$A:$A,0),MATCH(SUMMARY!N$1,Sheet1DATA!$1:$1,0))</f>
        <v>Ø</v>
      </c>
      <c r="O215" s="36" t="str">
        <f t="array" ref="O215">INDEX(Sheet1DATA!$1:$1048576,MATCH(SUMMARY!$A215,Sheet1DATA!$A:$A,0),MATCH(SUMMARY!O$1,Sheet1DATA!$1:$1,0))</f>
        <v>Ø</v>
      </c>
      <c r="P215" s="36" t="str">
        <f t="array" ref="P215">INDEX(Sheet1DATA!$1:$1048576,MATCH(SUMMARY!$A215,Sheet1DATA!$A:$A,0),MATCH(SUMMARY!P$1,Sheet1DATA!$1:$1,0))</f>
        <v>Ø</v>
      </c>
      <c r="Q215" s="36" t="str">
        <f t="array" ref="Q215">INDEX(Sheet1DATA!$1:$1048576,MATCH(SUMMARY!$A215,Sheet1DATA!$A:$A,0),MATCH(SUMMARY!Q$1,Sheet1DATA!$1:$1,0))</f>
        <v>√</v>
      </c>
      <c r="R215" s="36" t="str">
        <f t="array" ref="R215">INDEX(Sheet1DATA!$1:$1048576,MATCH(SUMMARY!$A215,Sheet1DATA!$A:$A,0),MATCH(SUMMARY!R$1,Sheet1DATA!$1:$1,0))</f>
        <v>Ø</v>
      </c>
      <c r="S215" s="36" t="str">
        <f t="array" ref="S215">INDEX(Sheet1DATA!$1:$1048576,MATCH(SUMMARY!$A215,Sheet1DATA!$A:$A,0),MATCH(SUMMARY!S$1,Sheet1DATA!$1:$1,0))</f>
        <v>√</v>
      </c>
      <c r="T215" s="36" t="str">
        <f t="array" ref="T215">INDEX(Sheet1DATA!$1:$1048576,MATCH(SUMMARY!$A215,Sheet1DATA!$A:$A,0),MATCH(SUMMARY!T$1,Sheet1DATA!$1:$1,0))</f>
        <v>√</v>
      </c>
      <c r="U215" s="36" t="str">
        <f t="array" ref="U215">INDEX(Sheet1DATA!$1:$1048576,MATCH(SUMMARY!$A215,Sheet1DATA!$A:$A,0),MATCH(SUMMARY!U$1,Sheet1DATA!$1:$1,0))</f>
        <v>√</v>
      </c>
      <c r="V215" s="36" t="str">
        <f t="array" ref="V215">INDEX(Sheet1DATA!$1:$1048576,MATCH(SUMMARY!$A215,Sheet1DATA!$A:$A,0),MATCH(SUMMARY!V$1,Sheet1DATA!$1:$1,0))</f>
        <v>√</v>
      </c>
      <c r="W215" s="36" t="str">
        <f t="array" ref="W215">INDEX(Sheet1DATA!$1:$1048576,MATCH(SUMMARY!$A215,Sheet1DATA!$A:$A,0),MATCH(SUMMARY!W$1,Sheet1DATA!$1:$1,0))</f>
        <v>Ø</v>
      </c>
      <c r="X215" s="36" t="str">
        <f t="array" ref="X215">INDEX(Sheet1DATA!$1:$1048576,MATCH(SUMMARY!$A215,Sheet1DATA!$A:$A,0),MATCH(SUMMARY!X$1,Sheet1DATA!$1:$1,0))</f>
        <v>Ø</v>
      </c>
      <c r="Y215" s="36" t="str">
        <f t="array" ref="Y215">INDEX(Sheet1DATA!$1:$1048576,MATCH(SUMMARY!$A215,Sheet1DATA!$A:$A,0),MATCH(SUMMARY!Y$1,Sheet1DATA!$1:$1,0))</f>
        <v>Ø</v>
      </c>
      <c r="Z215" s="36" t="str">
        <f t="array" ref="Z215">INDEX(Sheet1DATA!$1:$1048576,MATCH(SUMMARY!$A215,Sheet1DATA!$A:$A,0),MATCH(SUMMARY!Z$1,Sheet1DATA!$1:$1,0))</f>
        <v>√</v>
      </c>
      <c r="AA215" s="36" t="str">
        <f t="array" ref="AA215">INDEX(Sheet1DATA!$1:$1048576,MATCH(SUMMARY!$A215,Sheet1DATA!$A:$A,0),MATCH(SUMMARY!AA$1,Sheet1DATA!$1:$1,0))</f>
        <v>Ø</v>
      </c>
      <c r="AB215" s="36" t="str">
        <f t="array" ref="AB215">INDEX(Sheet1DATA!$1:$1048576,MATCH(SUMMARY!$A215,Sheet1DATA!$A:$A,0),MATCH(SUMMARY!AB$1,Sheet1DATA!$1:$1,0))</f>
        <v>Ø</v>
      </c>
      <c r="AC215" s="36" t="str">
        <f t="array" ref="AC215">INDEX(Sheet1DATA!$1:$1048576,MATCH(SUMMARY!$A215,Sheet1DATA!$A:$A,0),MATCH(SUMMARY!AC$1,Sheet1DATA!$1:$1,0))</f>
        <v>Ø</v>
      </c>
      <c r="AD215" s="36" t="str">
        <f t="array" ref="AD215">INDEX(Sheet1DATA!$1:$1048576,MATCH(SUMMARY!$A215,Sheet1DATA!$A:$A,0),MATCH(SUMMARY!AD$1,Sheet1DATA!$1:$1,0))</f>
        <v>×</v>
      </c>
    </row>
    <row r="216" ht="14.25" customHeight="1">
      <c r="A216" s="114" t="s">
        <v>350</v>
      </c>
      <c r="B216" s="114" t="str">
        <f t="array" ref="B216">INDEX('2020 Candidates'!F:F,MATCH(SUMMARY!A216,'2020 Candidates'!G:G,0))</f>
        <v>Fine Gael</v>
      </c>
      <c r="C216" s="114" t="str">
        <f t="array" ref="C216">INDEX('2020 Candidates'!A:A,MATCH(SUMMARY!A216,'2020 Candidates'!G:G,0))</f>
        <v>Donegal (5 seats)</v>
      </c>
      <c r="D216" s="115">
        <f>VLOOKUP(B216,PartyScore!A:D,4,0)</f>
        <v>0.01425972402</v>
      </c>
      <c r="E216" s="16" t="b">
        <f t="shared" si="1"/>
        <v>1</v>
      </c>
      <c r="F216" s="36">
        <f t="shared" si="2"/>
        <v>0</v>
      </c>
      <c r="G216" s="36">
        <f t="shared" si="3"/>
        <v>9</v>
      </c>
      <c r="H216" s="36">
        <f t="shared" si="4"/>
        <v>11</v>
      </c>
      <c r="I216" s="116">
        <f t="shared" si="5"/>
        <v>0</v>
      </c>
      <c r="J216" s="36" t="str">
        <f t="array" ref="J216">INDEX(Sheet1DATA!$1:$1048576,MATCH(SUMMARY!$A216,Sheet1DATA!$A:$A,0),MATCH(SUMMARY!J$1,Sheet1DATA!$1:$1,0))</f>
        <v>×</v>
      </c>
      <c r="K216" s="36" t="str">
        <f t="array" ref="K216">INDEX(Sheet1DATA!$1:$1048576,MATCH(SUMMARY!$A216,Sheet1DATA!$A:$A,0),MATCH(SUMMARY!K$1,Sheet1DATA!$1:$1,0))</f>
        <v>×</v>
      </c>
      <c r="L216" s="36" t="str">
        <f t="array" ref="L216">INDEX(Sheet1DATA!$1:$1048576,MATCH(SUMMARY!$A216,Sheet1DATA!$A:$A,0),MATCH(SUMMARY!L$1,Sheet1DATA!$1:$1,0))</f>
        <v>×</v>
      </c>
      <c r="M216" s="36" t="str">
        <f t="array" ref="M216">INDEX(Sheet1DATA!$1:$1048576,MATCH(SUMMARY!$A216,Sheet1DATA!$A:$A,0),MATCH(SUMMARY!M$1,Sheet1DATA!$1:$1,0))</f>
        <v>Ø</v>
      </c>
      <c r="N216" s="36" t="str">
        <f t="array" ref="N216">INDEX(Sheet1DATA!$1:$1048576,MATCH(SUMMARY!$A216,Sheet1DATA!$A:$A,0),MATCH(SUMMARY!N$1,Sheet1DATA!$1:$1,0))</f>
        <v>Ø</v>
      </c>
      <c r="O216" s="36" t="str">
        <f t="array" ref="O216">INDEX(Sheet1DATA!$1:$1048576,MATCH(SUMMARY!$A216,Sheet1DATA!$A:$A,0),MATCH(SUMMARY!O$1,Sheet1DATA!$1:$1,0))</f>
        <v>Ø</v>
      </c>
      <c r="P216" s="36" t="str">
        <f t="array" ref="P216">INDEX(Sheet1DATA!$1:$1048576,MATCH(SUMMARY!$A216,Sheet1DATA!$A:$A,0),MATCH(SUMMARY!P$1,Sheet1DATA!$1:$1,0))</f>
        <v>Ø</v>
      </c>
      <c r="Q216" s="36" t="str">
        <f t="array" ref="Q216">INDEX(Sheet1DATA!$1:$1048576,MATCH(SUMMARY!$A216,Sheet1DATA!$A:$A,0),MATCH(SUMMARY!Q$1,Sheet1DATA!$1:$1,0))</f>
        <v>Ø</v>
      </c>
      <c r="R216" s="36" t="str">
        <f t="array" ref="R216">INDEX(Sheet1DATA!$1:$1048576,MATCH(SUMMARY!$A216,Sheet1DATA!$A:$A,0),MATCH(SUMMARY!R$1,Sheet1DATA!$1:$1,0))</f>
        <v>×</v>
      </c>
      <c r="S216" s="36" t="str">
        <f t="array" ref="S216">INDEX(Sheet1DATA!$1:$1048576,MATCH(SUMMARY!$A216,Sheet1DATA!$A:$A,0),MATCH(SUMMARY!S$1,Sheet1DATA!$1:$1,0))</f>
        <v>×</v>
      </c>
      <c r="T216" s="36" t="str">
        <f t="array" ref="T216">INDEX(Sheet1DATA!$1:$1048576,MATCH(SUMMARY!$A216,Sheet1DATA!$A:$A,0),MATCH(SUMMARY!T$1,Sheet1DATA!$1:$1,0))</f>
        <v>×</v>
      </c>
      <c r="U216" s="36" t="str">
        <f t="array" ref="U216">INDEX(Sheet1DATA!$1:$1048576,MATCH(SUMMARY!$A216,Sheet1DATA!$A:$A,0),MATCH(SUMMARY!U$1,Sheet1DATA!$1:$1,0))</f>
        <v>Ø</v>
      </c>
      <c r="V216" s="36" t="str">
        <f t="array" ref="V216">INDEX(Sheet1DATA!$1:$1048576,MATCH(SUMMARY!$A216,Sheet1DATA!$A:$A,0),MATCH(SUMMARY!V$1,Sheet1DATA!$1:$1,0))</f>
        <v>Ø</v>
      </c>
      <c r="W216" s="36" t="str">
        <f t="array" ref="W216">INDEX(Sheet1DATA!$1:$1048576,MATCH(SUMMARY!$A216,Sheet1DATA!$A:$A,0),MATCH(SUMMARY!W$1,Sheet1DATA!$1:$1,0))</f>
        <v>Ø</v>
      </c>
      <c r="X216" s="36" t="str">
        <f t="array" ref="X216">INDEX(Sheet1DATA!$1:$1048576,MATCH(SUMMARY!$A216,Sheet1DATA!$A:$A,0),MATCH(SUMMARY!X$1,Sheet1DATA!$1:$1,0))</f>
        <v>Ø</v>
      </c>
      <c r="Y216" s="36" t="str">
        <f t="array" ref="Y216">INDEX(Sheet1DATA!$1:$1048576,MATCH(SUMMARY!$A216,Sheet1DATA!$A:$A,0),MATCH(SUMMARY!Y$1,Sheet1DATA!$1:$1,0))</f>
        <v>×</v>
      </c>
      <c r="Z216" s="36" t="str">
        <f t="array" ref="Z216">INDEX(Sheet1DATA!$1:$1048576,MATCH(SUMMARY!$A216,Sheet1DATA!$A:$A,0),MATCH(SUMMARY!Z$1,Sheet1DATA!$1:$1,0))</f>
        <v>×</v>
      </c>
      <c r="AA216" s="36" t="str">
        <f t="array" ref="AA216">INDEX(Sheet1DATA!$1:$1048576,MATCH(SUMMARY!$A216,Sheet1DATA!$A:$A,0),MATCH(SUMMARY!AA$1,Sheet1DATA!$1:$1,0))</f>
        <v>×</v>
      </c>
      <c r="AB216" s="36" t="str">
        <f t="array" ref="AB216">INDEX(Sheet1DATA!$1:$1048576,MATCH(SUMMARY!$A216,Sheet1DATA!$A:$A,0),MATCH(SUMMARY!AB$1,Sheet1DATA!$1:$1,0))</f>
        <v>Ø</v>
      </c>
      <c r="AC216" s="36" t="str">
        <f t="array" ref="AC216">INDEX(Sheet1DATA!$1:$1048576,MATCH(SUMMARY!$A216,Sheet1DATA!$A:$A,0),MATCH(SUMMARY!AC$1,Sheet1DATA!$1:$1,0))</f>
        <v>Ø</v>
      </c>
      <c r="AD216" s="36" t="str">
        <f t="array" ref="AD216">INDEX(Sheet1DATA!$1:$1048576,MATCH(SUMMARY!$A216,Sheet1DATA!$A:$A,0),MATCH(SUMMARY!AD$1,Sheet1DATA!$1:$1,0))</f>
        <v>-</v>
      </c>
    </row>
    <row r="217" ht="14.25" hidden="1" customHeight="1">
      <c r="A217" s="114" t="s">
        <v>860</v>
      </c>
      <c r="B217" s="114" t="str">
        <f t="array" ref="B217">INDEX('2020 Candidates'!F:F,MATCH(SUMMARY!A217,'2020 Candidates'!G:G,0))</f>
        <v>Green Party</v>
      </c>
      <c r="C217" s="114" t="str">
        <f t="array" ref="C217">INDEX('2020 Candidates'!A:A,MATCH(SUMMARY!A217,'2020 Candidates'!G:G,0))</f>
        <v>Mayo (4 seats)</v>
      </c>
      <c r="D217" s="115">
        <f>VLOOKUP(B217,PartyScore!A:D,4,0)</f>
        <v>0.05714285714</v>
      </c>
      <c r="E217" s="16" t="b">
        <f t="shared" si="1"/>
        <v>0</v>
      </c>
      <c r="F217" s="36">
        <f t="shared" si="2"/>
        <v>0</v>
      </c>
      <c r="G217" s="36">
        <f t="shared" si="3"/>
        <v>0</v>
      </c>
      <c r="H217" s="36">
        <f t="shared" si="4"/>
        <v>0</v>
      </c>
      <c r="I217" s="116" t="str">
        <f t="shared" si="5"/>
        <v>-</v>
      </c>
      <c r="J217" s="36" t="str">
        <f t="array" ref="J217">INDEX(Sheet1DATA!$1:$1048576,MATCH(SUMMARY!$A217,Sheet1DATA!$A:$A,0),MATCH(SUMMARY!J$1,Sheet1DATA!$1:$1,0))</f>
        <v>-</v>
      </c>
      <c r="K217" s="36" t="str">
        <f t="array" ref="K217">INDEX(Sheet1DATA!$1:$1048576,MATCH(SUMMARY!$A217,Sheet1DATA!$A:$A,0),MATCH(SUMMARY!K$1,Sheet1DATA!$1:$1,0))</f>
        <v>-</v>
      </c>
      <c r="L217" s="36" t="str">
        <f t="array" ref="L217">INDEX(Sheet1DATA!$1:$1048576,MATCH(SUMMARY!$A217,Sheet1DATA!$A:$A,0),MATCH(SUMMARY!L$1,Sheet1DATA!$1:$1,0))</f>
        <v>-</v>
      </c>
      <c r="M217" s="36" t="str">
        <f t="array" ref="M217">INDEX(Sheet1DATA!$1:$1048576,MATCH(SUMMARY!$A217,Sheet1DATA!$A:$A,0),MATCH(SUMMARY!M$1,Sheet1DATA!$1:$1,0))</f>
        <v>-</v>
      </c>
      <c r="N217" s="36" t="str">
        <f t="array" ref="N217">INDEX(Sheet1DATA!$1:$1048576,MATCH(SUMMARY!$A217,Sheet1DATA!$A:$A,0),MATCH(SUMMARY!N$1,Sheet1DATA!$1:$1,0))</f>
        <v>-</v>
      </c>
      <c r="O217" s="36" t="str">
        <f t="array" ref="O217">INDEX(Sheet1DATA!$1:$1048576,MATCH(SUMMARY!$A217,Sheet1DATA!$A:$A,0),MATCH(SUMMARY!O$1,Sheet1DATA!$1:$1,0))</f>
        <v>-</v>
      </c>
      <c r="P217" s="36" t="str">
        <f t="array" ref="P217">INDEX(Sheet1DATA!$1:$1048576,MATCH(SUMMARY!$A217,Sheet1DATA!$A:$A,0),MATCH(SUMMARY!P$1,Sheet1DATA!$1:$1,0))</f>
        <v>-</v>
      </c>
      <c r="Q217" s="36" t="str">
        <f t="array" ref="Q217">INDEX(Sheet1DATA!$1:$1048576,MATCH(SUMMARY!$A217,Sheet1DATA!$A:$A,0),MATCH(SUMMARY!Q$1,Sheet1DATA!$1:$1,0))</f>
        <v>-</v>
      </c>
      <c r="R217" s="36" t="str">
        <f t="array" ref="R217">INDEX(Sheet1DATA!$1:$1048576,MATCH(SUMMARY!$A217,Sheet1DATA!$A:$A,0),MATCH(SUMMARY!R$1,Sheet1DATA!$1:$1,0))</f>
        <v>-</v>
      </c>
      <c r="S217" s="36" t="str">
        <f t="array" ref="S217">INDEX(Sheet1DATA!$1:$1048576,MATCH(SUMMARY!$A217,Sheet1DATA!$A:$A,0),MATCH(SUMMARY!S$1,Sheet1DATA!$1:$1,0))</f>
        <v>-</v>
      </c>
      <c r="T217" s="36" t="str">
        <f t="array" ref="T217">INDEX(Sheet1DATA!$1:$1048576,MATCH(SUMMARY!$A217,Sheet1DATA!$A:$A,0),MATCH(SUMMARY!T$1,Sheet1DATA!$1:$1,0))</f>
        <v>-</v>
      </c>
      <c r="U217" s="36" t="str">
        <f t="array" ref="U217">INDEX(Sheet1DATA!$1:$1048576,MATCH(SUMMARY!$A217,Sheet1DATA!$A:$A,0),MATCH(SUMMARY!U$1,Sheet1DATA!$1:$1,0))</f>
        <v>-</v>
      </c>
      <c r="V217" s="36" t="str">
        <f t="array" ref="V217">INDEX(Sheet1DATA!$1:$1048576,MATCH(SUMMARY!$A217,Sheet1DATA!$A:$A,0),MATCH(SUMMARY!V$1,Sheet1DATA!$1:$1,0))</f>
        <v>-</v>
      </c>
      <c r="W217" s="36" t="str">
        <f t="array" ref="W217">INDEX(Sheet1DATA!$1:$1048576,MATCH(SUMMARY!$A217,Sheet1DATA!$A:$A,0),MATCH(SUMMARY!W$1,Sheet1DATA!$1:$1,0))</f>
        <v>-</v>
      </c>
      <c r="X217" s="36" t="str">
        <f t="array" ref="X217">INDEX(Sheet1DATA!$1:$1048576,MATCH(SUMMARY!$A217,Sheet1DATA!$A:$A,0),MATCH(SUMMARY!X$1,Sheet1DATA!$1:$1,0))</f>
        <v>-</v>
      </c>
      <c r="Y217" s="36" t="str">
        <f t="array" ref="Y217">INDEX(Sheet1DATA!$1:$1048576,MATCH(SUMMARY!$A217,Sheet1DATA!$A:$A,0),MATCH(SUMMARY!Y$1,Sheet1DATA!$1:$1,0))</f>
        <v>-</v>
      </c>
      <c r="Z217" s="36" t="str">
        <f t="array" ref="Z217">INDEX(Sheet1DATA!$1:$1048576,MATCH(SUMMARY!$A217,Sheet1DATA!$A:$A,0),MATCH(SUMMARY!Z$1,Sheet1DATA!$1:$1,0))</f>
        <v>-</v>
      </c>
      <c r="AA217" s="36" t="str">
        <f t="array" ref="AA217">INDEX(Sheet1DATA!$1:$1048576,MATCH(SUMMARY!$A217,Sheet1DATA!$A:$A,0),MATCH(SUMMARY!AA$1,Sheet1DATA!$1:$1,0))</f>
        <v>-</v>
      </c>
      <c r="AB217" s="36" t="str">
        <f t="array" ref="AB217">INDEX(Sheet1DATA!$1:$1048576,MATCH(SUMMARY!$A217,Sheet1DATA!$A:$A,0),MATCH(SUMMARY!AB$1,Sheet1DATA!$1:$1,0))</f>
        <v>-</v>
      </c>
      <c r="AC217" s="36" t="str">
        <f t="array" ref="AC217">INDEX(Sheet1DATA!$1:$1048576,MATCH(SUMMARY!$A217,Sheet1DATA!$A:$A,0),MATCH(SUMMARY!AC$1,Sheet1DATA!$1:$1,0))</f>
        <v>-</v>
      </c>
      <c r="AD217" s="36" t="str">
        <f t="array" ref="AD217">INDEX(Sheet1DATA!$1:$1048576,MATCH(SUMMARY!$A217,Sheet1DATA!$A:$A,0),MATCH(SUMMARY!AD$1,Sheet1DATA!$1:$1,0))</f>
        <v>-</v>
      </c>
    </row>
    <row r="218" ht="14.25" hidden="1" customHeight="1">
      <c r="A218" s="114" t="s">
        <v>873</v>
      </c>
      <c r="B218" s="114" t="str">
        <f t="array" ref="B218">INDEX('2020 Candidates'!F:F,MATCH(SUMMARY!A218,'2020 Candidates'!G:G,0))</f>
        <v>Fianna Fail</v>
      </c>
      <c r="C218" s="114" t="str">
        <f t="array" ref="C218">INDEX('2020 Candidates'!A:A,MATCH(SUMMARY!A218,'2020 Candidates'!G:G,0))</f>
        <v>Clare (4 seats)</v>
      </c>
      <c r="D218" s="115">
        <f>VLOOKUP(B218,PartyScore!A:D,4,0)</f>
        <v>0.3502904352</v>
      </c>
      <c r="E218" s="16" t="b">
        <f t="shared" si="1"/>
        <v>0</v>
      </c>
      <c r="F218" s="36">
        <f t="shared" si="2"/>
        <v>0</v>
      </c>
      <c r="G218" s="36">
        <f t="shared" si="3"/>
        <v>0</v>
      </c>
      <c r="H218" s="36">
        <f t="shared" si="4"/>
        <v>0</v>
      </c>
      <c r="I218" s="116" t="str">
        <f t="shared" si="5"/>
        <v>-</v>
      </c>
      <c r="J218" s="36" t="str">
        <f t="array" ref="J218">INDEX(Sheet1DATA!$1:$1048576,MATCH(SUMMARY!$A218,Sheet1DATA!$A:$A,0),MATCH(SUMMARY!J$1,Sheet1DATA!$1:$1,0))</f>
        <v>-</v>
      </c>
      <c r="K218" s="36" t="str">
        <f t="array" ref="K218">INDEX(Sheet1DATA!$1:$1048576,MATCH(SUMMARY!$A218,Sheet1DATA!$A:$A,0),MATCH(SUMMARY!K$1,Sheet1DATA!$1:$1,0))</f>
        <v>-</v>
      </c>
      <c r="L218" s="36" t="str">
        <f t="array" ref="L218">INDEX(Sheet1DATA!$1:$1048576,MATCH(SUMMARY!$A218,Sheet1DATA!$A:$A,0),MATCH(SUMMARY!L$1,Sheet1DATA!$1:$1,0))</f>
        <v>-</v>
      </c>
      <c r="M218" s="36" t="str">
        <f t="array" ref="M218">INDEX(Sheet1DATA!$1:$1048576,MATCH(SUMMARY!$A218,Sheet1DATA!$A:$A,0),MATCH(SUMMARY!M$1,Sheet1DATA!$1:$1,0))</f>
        <v>-</v>
      </c>
      <c r="N218" s="36" t="str">
        <f t="array" ref="N218">INDEX(Sheet1DATA!$1:$1048576,MATCH(SUMMARY!$A218,Sheet1DATA!$A:$A,0),MATCH(SUMMARY!N$1,Sheet1DATA!$1:$1,0))</f>
        <v>-</v>
      </c>
      <c r="O218" s="36" t="str">
        <f t="array" ref="O218">INDEX(Sheet1DATA!$1:$1048576,MATCH(SUMMARY!$A218,Sheet1DATA!$A:$A,0),MATCH(SUMMARY!O$1,Sheet1DATA!$1:$1,0))</f>
        <v>-</v>
      </c>
      <c r="P218" s="36" t="str">
        <f t="array" ref="P218">INDEX(Sheet1DATA!$1:$1048576,MATCH(SUMMARY!$A218,Sheet1DATA!$A:$A,0),MATCH(SUMMARY!P$1,Sheet1DATA!$1:$1,0))</f>
        <v>-</v>
      </c>
      <c r="Q218" s="36" t="str">
        <f t="array" ref="Q218">INDEX(Sheet1DATA!$1:$1048576,MATCH(SUMMARY!$A218,Sheet1DATA!$A:$A,0),MATCH(SUMMARY!Q$1,Sheet1DATA!$1:$1,0))</f>
        <v>-</v>
      </c>
      <c r="R218" s="36" t="str">
        <f t="array" ref="R218">INDEX(Sheet1DATA!$1:$1048576,MATCH(SUMMARY!$A218,Sheet1DATA!$A:$A,0),MATCH(SUMMARY!R$1,Sheet1DATA!$1:$1,0))</f>
        <v>-</v>
      </c>
      <c r="S218" s="36" t="str">
        <f t="array" ref="S218">INDEX(Sheet1DATA!$1:$1048576,MATCH(SUMMARY!$A218,Sheet1DATA!$A:$A,0),MATCH(SUMMARY!S$1,Sheet1DATA!$1:$1,0))</f>
        <v>-</v>
      </c>
      <c r="T218" s="36" t="str">
        <f t="array" ref="T218">INDEX(Sheet1DATA!$1:$1048576,MATCH(SUMMARY!$A218,Sheet1DATA!$A:$A,0),MATCH(SUMMARY!T$1,Sheet1DATA!$1:$1,0))</f>
        <v>-</v>
      </c>
      <c r="U218" s="36" t="str">
        <f t="array" ref="U218">INDEX(Sheet1DATA!$1:$1048576,MATCH(SUMMARY!$A218,Sheet1DATA!$A:$A,0),MATCH(SUMMARY!U$1,Sheet1DATA!$1:$1,0))</f>
        <v>-</v>
      </c>
      <c r="V218" s="36" t="str">
        <f t="array" ref="V218">INDEX(Sheet1DATA!$1:$1048576,MATCH(SUMMARY!$A218,Sheet1DATA!$A:$A,0),MATCH(SUMMARY!V$1,Sheet1DATA!$1:$1,0))</f>
        <v>-</v>
      </c>
      <c r="W218" s="36" t="str">
        <f t="array" ref="W218">INDEX(Sheet1DATA!$1:$1048576,MATCH(SUMMARY!$A218,Sheet1DATA!$A:$A,0),MATCH(SUMMARY!W$1,Sheet1DATA!$1:$1,0))</f>
        <v>-</v>
      </c>
      <c r="X218" s="36" t="str">
        <f t="array" ref="X218">INDEX(Sheet1DATA!$1:$1048576,MATCH(SUMMARY!$A218,Sheet1DATA!$A:$A,0),MATCH(SUMMARY!X$1,Sheet1DATA!$1:$1,0))</f>
        <v>-</v>
      </c>
      <c r="Y218" s="36" t="str">
        <f t="array" ref="Y218">INDEX(Sheet1DATA!$1:$1048576,MATCH(SUMMARY!$A218,Sheet1DATA!$A:$A,0),MATCH(SUMMARY!Y$1,Sheet1DATA!$1:$1,0))</f>
        <v>-</v>
      </c>
      <c r="Z218" s="36" t="str">
        <f t="array" ref="Z218">INDEX(Sheet1DATA!$1:$1048576,MATCH(SUMMARY!$A218,Sheet1DATA!$A:$A,0),MATCH(SUMMARY!Z$1,Sheet1DATA!$1:$1,0))</f>
        <v>-</v>
      </c>
      <c r="AA218" s="36" t="str">
        <f t="array" ref="AA218">INDEX(Sheet1DATA!$1:$1048576,MATCH(SUMMARY!$A218,Sheet1DATA!$A:$A,0),MATCH(SUMMARY!AA$1,Sheet1DATA!$1:$1,0))</f>
        <v>-</v>
      </c>
      <c r="AB218" s="36" t="str">
        <f t="array" ref="AB218">INDEX(Sheet1DATA!$1:$1048576,MATCH(SUMMARY!$A218,Sheet1DATA!$A:$A,0),MATCH(SUMMARY!AB$1,Sheet1DATA!$1:$1,0))</f>
        <v>-</v>
      </c>
      <c r="AC218" s="36" t="str">
        <f t="array" ref="AC218">INDEX(Sheet1DATA!$1:$1048576,MATCH(SUMMARY!$A218,Sheet1DATA!$A:$A,0),MATCH(SUMMARY!AC$1,Sheet1DATA!$1:$1,0))</f>
        <v>-</v>
      </c>
      <c r="AD218" s="36" t="str">
        <f t="array" ref="AD218">INDEX(Sheet1DATA!$1:$1048576,MATCH(SUMMARY!$A218,Sheet1DATA!$A:$A,0),MATCH(SUMMARY!AD$1,Sheet1DATA!$1:$1,0))</f>
        <v>-</v>
      </c>
    </row>
    <row r="219" ht="14.25" hidden="1" customHeight="1">
      <c r="A219" s="114" t="s">
        <v>882</v>
      </c>
      <c r="B219" s="114" t="str">
        <f t="array" ref="B219">INDEX('2020 Candidates'!F:F,MATCH(SUMMARY!A219,'2020 Candidates'!G:G,0))</f>
        <v>Fine Gael</v>
      </c>
      <c r="C219" s="114" t="str">
        <f t="array" ref="C219">INDEX('2020 Candidates'!A:A,MATCH(SUMMARY!A219,'2020 Candidates'!G:G,0))</f>
        <v>Cavan-Monaghan (5 seats)</v>
      </c>
      <c r="D219" s="115">
        <f>VLOOKUP(B219,PartyScore!A:D,4,0)</f>
        <v>0.01425972402</v>
      </c>
      <c r="E219" s="16" t="b">
        <f t="shared" si="1"/>
        <v>0</v>
      </c>
      <c r="F219" s="36">
        <f t="shared" si="2"/>
        <v>0</v>
      </c>
      <c r="G219" s="36">
        <f t="shared" si="3"/>
        <v>0</v>
      </c>
      <c r="H219" s="36">
        <f t="shared" si="4"/>
        <v>0</v>
      </c>
      <c r="I219" s="116" t="str">
        <f t="shared" si="5"/>
        <v>-</v>
      </c>
      <c r="J219" s="36" t="str">
        <f t="array" ref="J219">INDEX(Sheet1DATA!$1:$1048576,MATCH(SUMMARY!$A219,Sheet1DATA!$A:$A,0),MATCH(SUMMARY!J$1,Sheet1DATA!$1:$1,0))</f>
        <v>-</v>
      </c>
      <c r="K219" s="36" t="str">
        <f t="array" ref="K219">INDEX(Sheet1DATA!$1:$1048576,MATCH(SUMMARY!$A219,Sheet1DATA!$A:$A,0),MATCH(SUMMARY!K$1,Sheet1DATA!$1:$1,0))</f>
        <v>-</v>
      </c>
      <c r="L219" s="36" t="str">
        <f t="array" ref="L219">INDEX(Sheet1DATA!$1:$1048576,MATCH(SUMMARY!$A219,Sheet1DATA!$A:$A,0),MATCH(SUMMARY!L$1,Sheet1DATA!$1:$1,0))</f>
        <v>-</v>
      </c>
      <c r="M219" s="36" t="str">
        <f t="array" ref="M219">INDEX(Sheet1DATA!$1:$1048576,MATCH(SUMMARY!$A219,Sheet1DATA!$A:$A,0),MATCH(SUMMARY!M$1,Sheet1DATA!$1:$1,0))</f>
        <v>-</v>
      </c>
      <c r="N219" s="36" t="str">
        <f t="array" ref="N219">INDEX(Sheet1DATA!$1:$1048576,MATCH(SUMMARY!$A219,Sheet1DATA!$A:$A,0),MATCH(SUMMARY!N$1,Sheet1DATA!$1:$1,0))</f>
        <v>-</v>
      </c>
      <c r="O219" s="36" t="str">
        <f t="array" ref="O219">INDEX(Sheet1DATA!$1:$1048576,MATCH(SUMMARY!$A219,Sheet1DATA!$A:$A,0),MATCH(SUMMARY!O$1,Sheet1DATA!$1:$1,0))</f>
        <v>-</v>
      </c>
      <c r="P219" s="36" t="str">
        <f t="array" ref="P219">INDEX(Sheet1DATA!$1:$1048576,MATCH(SUMMARY!$A219,Sheet1DATA!$A:$A,0),MATCH(SUMMARY!P$1,Sheet1DATA!$1:$1,0))</f>
        <v>-</v>
      </c>
      <c r="Q219" s="36" t="str">
        <f t="array" ref="Q219">INDEX(Sheet1DATA!$1:$1048576,MATCH(SUMMARY!$A219,Sheet1DATA!$A:$A,0),MATCH(SUMMARY!Q$1,Sheet1DATA!$1:$1,0))</f>
        <v>-</v>
      </c>
      <c r="R219" s="36" t="str">
        <f t="array" ref="R219">INDEX(Sheet1DATA!$1:$1048576,MATCH(SUMMARY!$A219,Sheet1DATA!$A:$A,0),MATCH(SUMMARY!R$1,Sheet1DATA!$1:$1,0))</f>
        <v>-</v>
      </c>
      <c r="S219" s="36" t="str">
        <f t="array" ref="S219">INDEX(Sheet1DATA!$1:$1048576,MATCH(SUMMARY!$A219,Sheet1DATA!$A:$A,0),MATCH(SUMMARY!S$1,Sheet1DATA!$1:$1,0))</f>
        <v>-</v>
      </c>
      <c r="T219" s="36" t="str">
        <f t="array" ref="T219">INDEX(Sheet1DATA!$1:$1048576,MATCH(SUMMARY!$A219,Sheet1DATA!$A:$A,0),MATCH(SUMMARY!T$1,Sheet1DATA!$1:$1,0))</f>
        <v>-</v>
      </c>
      <c r="U219" s="36" t="str">
        <f t="array" ref="U219">INDEX(Sheet1DATA!$1:$1048576,MATCH(SUMMARY!$A219,Sheet1DATA!$A:$A,0),MATCH(SUMMARY!U$1,Sheet1DATA!$1:$1,0))</f>
        <v>-</v>
      </c>
      <c r="V219" s="36" t="str">
        <f t="array" ref="V219">INDEX(Sheet1DATA!$1:$1048576,MATCH(SUMMARY!$A219,Sheet1DATA!$A:$A,0),MATCH(SUMMARY!V$1,Sheet1DATA!$1:$1,0))</f>
        <v>-</v>
      </c>
      <c r="W219" s="36" t="str">
        <f t="array" ref="W219">INDEX(Sheet1DATA!$1:$1048576,MATCH(SUMMARY!$A219,Sheet1DATA!$A:$A,0),MATCH(SUMMARY!W$1,Sheet1DATA!$1:$1,0))</f>
        <v>-</v>
      </c>
      <c r="X219" s="36" t="str">
        <f t="array" ref="X219">INDEX(Sheet1DATA!$1:$1048576,MATCH(SUMMARY!$A219,Sheet1DATA!$A:$A,0),MATCH(SUMMARY!X$1,Sheet1DATA!$1:$1,0))</f>
        <v>-</v>
      </c>
      <c r="Y219" s="36" t="str">
        <f t="array" ref="Y219">INDEX(Sheet1DATA!$1:$1048576,MATCH(SUMMARY!$A219,Sheet1DATA!$A:$A,0),MATCH(SUMMARY!Y$1,Sheet1DATA!$1:$1,0))</f>
        <v>-</v>
      </c>
      <c r="Z219" s="36" t="str">
        <f t="array" ref="Z219">INDEX(Sheet1DATA!$1:$1048576,MATCH(SUMMARY!$A219,Sheet1DATA!$A:$A,0),MATCH(SUMMARY!Z$1,Sheet1DATA!$1:$1,0))</f>
        <v>-</v>
      </c>
      <c r="AA219" s="36" t="str">
        <f t="array" ref="AA219">INDEX(Sheet1DATA!$1:$1048576,MATCH(SUMMARY!$A219,Sheet1DATA!$A:$A,0),MATCH(SUMMARY!AA$1,Sheet1DATA!$1:$1,0))</f>
        <v>-</v>
      </c>
      <c r="AB219" s="36" t="str">
        <f t="array" ref="AB219">INDEX(Sheet1DATA!$1:$1048576,MATCH(SUMMARY!$A219,Sheet1DATA!$A:$A,0),MATCH(SUMMARY!AB$1,Sheet1DATA!$1:$1,0))</f>
        <v>-</v>
      </c>
      <c r="AC219" s="36" t="str">
        <f t="array" ref="AC219">INDEX(Sheet1DATA!$1:$1048576,MATCH(SUMMARY!$A219,Sheet1DATA!$A:$A,0),MATCH(SUMMARY!AC$1,Sheet1DATA!$1:$1,0))</f>
        <v>-</v>
      </c>
      <c r="AD219" s="36" t="str">
        <f t="array" ref="AD219">INDEX(Sheet1DATA!$1:$1048576,MATCH(SUMMARY!$A219,Sheet1DATA!$A:$A,0),MATCH(SUMMARY!AD$1,Sheet1DATA!$1:$1,0))</f>
        <v>-</v>
      </c>
    </row>
    <row r="220" ht="14.25" hidden="1" customHeight="1">
      <c r="A220" s="114" t="s">
        <v>886</v>
      </c>
      <c r="B220" s="114" t="str">
        <f t="array" ref="B220">INDEX('2020 Candidates'!F:F,MATCH(SUMMARY!A220,'2020 Candidates'!G:G,0))</f>
        <v>Social Democrats</v>
      </c>
      <c r="C220" s="114" t="str">
        <f t="array" ref="C220">INDEX('2020 Candidates'!A:A,MATCH(SUMMARY!A220,'2020 Candidates'!G:G,0))</f>
        <v>Cork South-West (3 seats)</v>
      </c>
      <c r="D220" s="115">
        <f>VLOOKUP(B220,PartyScore!A:D,4,0)</f>
        <v>0.09523809524</v>
      </c>
      <c r="E220" s="16" t="b">
        <f t="shared" si="1"/>
        <v>0</v>
      </c>
      <c r="F220" s="36">
        <f t="shared" si="2"/>
        <v>0</v>
      </c>
      <c r="G220" s="36">
        <f t="shared" si="3"/>
        <v>0</v>
      </c>
      <c r="H220" s="36">
        <f t="shared" si="4"/>
        <v>0</v>
      </c>
      <c r="I220" s="116" t="str">
        <f t="shared" si="5"/>
        <v>-</v>
      </c>
      <c r="J220" s="36" t="str">
        <f t="array" ref="J220">INDEX(Sheet1DATA!$1:$1048576,MATCH(SUMMARY!$A220,Sheet1DATA!$A:$A,0),MATCH(SUMMARY!J$1,Sheet1DATA!$1:$1,0))</f>
        <v>-</v>
      </c>
      <c r="K220" s="36" t="str">
        <f t="array" ref="K220">INDEX(Sheet1DATA!$1:$1048576,MATCH(SUMMARY!$A220,Sheet1DATA!$A:$A,0),MATCH(SUMMARY!K$1,Sheet1DATA!$1:$1,0))</f>
        <v>-</v>
      </c>
      <c r="L220" s="36" t="str">
        <f t="array" ref="L220">INDEX(Sheet1DATA!$1:$1048576,MATCH(SUMMARY!$A220,Sheet1DATA!$A:$A,0),MATCH(SUMMARY!L$1,Sheet1DATA!$1:$1,0))</f>
        <v>-</v>
      </c>
      <c r="M220" s="36" t="str">
        <f t="array" ref="M220">INDEX(Sheet1DATA!$1:$1048576,MATCH(SUMMARY!$A220,Sheet1DATA!$A:$A,0),MATCH(SUMMARY!M$1,Sheet1DATA!$1:$1,0))</f>
        <v>-</v>
      </c>
      <c r="N220" s="36" t="str">
        <f t="array" ref="N220">INDEX(Sheet1DATA!$1:$1048576,MATCH(SUMMARY!$A220,Sheet1DATA!$A:$A,0),MATCH(SUMMARY!N$1,Sheet1DATA!$1:$1,0))</f>
        <v>-</v>
      </c>
      <c r="O220" s="36" t="str">
        <f t="array" ref="O220">INDEX(Sheet1DATA!$1:$1048576,MATCH(SUMMARY!$A220,Sheet1DATA!$A:$A,0),MATCH(SUMMARY!O$1,Sheet1DATA!$1:$1,0))</f>
        <v>-</v>
      </c>
      <c r="P220" s="36" t="str">
        <f t="array" ref="P220">INDEX(Sheet1DATA!$1:$1048576,MATCH(SUMMARY!$A220,Sheet1DATA!$A:$A,0),MATCH(SUMMARY!P$1,Sheet1DATA!$1:$1,0))</f>
        <v>-</v>
      </c>
      <c r="Q220" s="36" t="str">
        <f t="array" ref="Q220">INDEX(Sheet1DATA!$1:$1048576,MATCH(SUMMARY!$A220,Sheet1DATA!$A:$A,0),MATCH(SUMMARY!Q$1,Sheet1DATA!$1:$1,0))</f>
        <v>-</v>
      </c>
      <c r="R220" s="36" t="str">
        <f t="array" ref="R220">INDEX(Sheet1DATA!$1:$1048576,MATCH(SUMMARY!$A220,Sheet1DATA!$A:$A,0),MATCH(SUMMARY!R$1,Sheet1DATA!$1:$1,0))</f>
        <v>-</v>
      </c>
      <c r="S220" s="36" t="str">
        <f t="array" ref="S220">INDEX(Sheet1DATA!$1:$1048576,MATCH(SUMMARY!$A220,Sheet1DATA!$A:$A,0),MATCH(SUMMARY!S$1,Sheet1DATA!$1:$1,0))</f>
        <v>-</v>
      </c>
      <c r="T220" s="36" t="str">
        <f t="array" ref="T220">INDEX(Sheet1DATA!$1:$1048576,MATCH(SUMMARY!$A220,Sheet1DATA!$A:$A,0),MATCH(SUMMARY!T$1,Sheet1DATA!$1:$1,0))</f>
        <v>-</v>
      </c>
      <c r="U220" s="36" t="str">
        <f t="array" ref="U220">INDEX(Sheet1DATA!$1:$1048576,MATCH(SUMMARY!$A220,Sheet1DATA!$A:$A,0),MATCH(SUMMARY!U$1,Sheet1DATA!$1:$1,0))</f>
        <v>-</v>
      </c>
      <c r="V220" s="36" t="str">
        <f t="array" ref="V220">INDEX(Sheet1DATA!$1:$1048576,MATCH(SUMMARY!$A220,Sheet1DATA!$A:$A,0),MATCH(SUMMARY!V$1,Sheet1DATA!$1:$1,0))</f>
        <v>-</v>
      </c>
      <c r="W220" s="36" t="str">
        <f t="array" ref="W220">INDEX(Sheet1DATA!$1:$1048576,MATCH(SUMMARY!$A220,Sheet1DATA!$A:$A,0),MATCH(SUMMARY!W$1,Sheet1DATA!$1:$1,0))</f>
        <v>-</v>
      </c>
      <c r="X220" s="36" t="str">
        <f t="array" ref="X220">INDEX(Sheet1DATA!$1:$1048576,MATCH(SUMMARY!$A220,Sheet1DATA!$A:$A,0),MATCH(SUMMARY!X$1,Sheet1DATA!$1:$1,0))</f>
        <v>-</v>
      </c>
      <c r="Y220" s="36" t="str">
        <f t="array" ref="Y220">INDEX(Sheet1DATA!$1:$1048576,MATCH(SUMMARY!$A220,Sheet1DATA!$A:$A,0),MATCH(SUMMARY!Y$1,Sheet1DATA!$1:$1,0))</f>
        <v>-</v>
      </c>
      <c r="Z220" s="36" t="str">
        <f t="array" ref="Z220">INDEX(Sheet1DATA!$1:$1048576,MATCH(SUMMARY!$A220,Sheet1DATA!$A:$A,0),MATCH(SUMMARY!Z$1,Sheet1DATA!$1:$1,0))</f>
        <v>-</v>
      </c>
      <c r="AA220" s="36" t="str">
        <f t="array" ref="AA220">INDEX(Sheet1DATA!$1:$1048576,MATCH(SUMMARY!$A220,Sheet1DATA!$A:$A,0),MATCH(SUMMARY!AA$1,Sheet1DATA!$1:$1,0))</f>
        <v>-</v>
      </c>
      <c r="AB220" s="36" t="str">
        <f t="array" ref="AB220">INDEX(Sheet1DATA!$1:$1048576,MATCH(SUMMARY!$A220,Sheet1DATA!$A:$A,0),MATCH(SUMMARY!AB$1,Sheet1DATA!$1:$1,0))</f>
        <v>-</v>
      </c>
      <c r="AC220" s="36" t="str">
        <f t="array" ref="AC220">INDEX(Sheet1DATA!$1:$1048576,MATCH(SUMMARY!$A220,Sheet1DATA!$A:$A,0),MATCH(SUMMARY!AC$1,Sheet1DATA!$1:$1,0))</f>
        <v>-</v>
      </c>
      <c r="AD220" s="36" t="str">
        <f t="array" ref="AD220">INDEX(Sheet1DATA!$1:$1048576,MATCH(SUMMARY!$A220,Sheet1DATA!$A:$A,0),MATCH(SUMMARY!AD$1,Sheet1DATA!$1:$1,0))</f>
        <v>-</v>
      </c>
    </row>
    <row r="221" ht="14.25" hidden="1" customHeight="1">
      <c r="A221" s="114" t="s">
        <v>902</v>
      </c>
      <c r="B221" s="114" t="str">
        <f t="array" ref="B221">INDEX('2020 Candidates'!F:F,MATCH(SUMMARY!A221,'2020 Candidates'!G:G,0))</f>
        <v>Green Party</v>
      </c>
      <c r="C221" s="114" t="str">
        <f t="array" ref="C221">INDEX('2020 Candidates'!A:A,MATCH(SUMMARY!A221,'2020 Candidates'!G:G,0))</f>
        <v>Meath West (3 seats)</v>
      </c>
      <c r="D221" s="115">
        <f>VLOOKUP(B221,PartyScore!A:D,4,0)</f>
        <v>0.05714285714</v>
      </c>
      <c r="E221" s="16" t="b">
        <f t="shared" si="1"/>
        <v>0</v>
      </c>
      <c r="F221" s="36">
        <f t="shared" si="2"/>
        <v>0</v>
      </c>
      <c r="G221" s="36">
        <f t="shared" si="3"/>
        <v>0</v>
      </c>
      <c r="H221" s="36">
        <f t="shared" si="4"/>
        <v>0</v>
      </c>
      <c r="I221" s="116" t="str">
        <f t="shared" si="5"/>
        <v>-</v>
      </c>
      <c r="J221" s="36" t="str">
        <f t="array" ref="J221">INDEX(Sheet1DATA!$1:$1048576,MATCH(SUMMARY!$A221,Sheet1DATA!$A:$A,0),MATCH(SUMMARY!J$1,Sheet1DATA!$1:$1,0))</f>
        <v>-</v>
      </c>
      <c r="K221" s="36" t="str">
        <f t="array" ref="K221">INDEX(Sheet1DATA!$1:$1048576,MATCH(SUMMARY!$A221,Sheet1DATA!$A:$A,0),MATCH(SUMMARY!K$1,Sheet1DATA!$1:$1,0))</f>
        <v>-</v>
      </c>
      <c r="L221" s="36" t="str">
        <f t="array" ref="L221">INDEX(Sheet1DATA!$1:$1048576,MATCH(SUMMARY!$A221,Sheet1DATA!$A:$A,0),MATCH(SUMMARY!L$1,Sheet1DATA!$1:$1,0))</f>
        <v>-</v>
      </c>
      <c r="M221" s="36" t="str">
        <f t="array" ref="M221">INDEX(Sheet1DATA!$1:$1048576,MATCH(SUMMARY!$A221,Sheet1DATA!$A:$A,0),MATCH(SUMMARY!M$1,Sheet1DATA!$1:$1,0))</f>
        <v>-</v>
      </c>
      <c r="N221" s="36" t="str">
        <f t="array" ref="N221">INDEX(Sheet1DATA!$1:$1048576,MATCH(SUMMARY!$A221,Sheet1DATA!$A:$A,0),MATCH(SUMMARY!N$1,Sheet1DATA!$1:$1,0))</f>
        <v>-</v>
      </c>
      <c r="O221" s="36" t="str">
        <f t="array" ref="O221">INDEX(Sheet1DATA!$1:$1048576,MATCH(SUMMARY!$A221,Sheet1DATA!$A:$A,0),MATCH(SUMMARY!O$1,Sheet1DATA!$1:$1,0))</f>
        <v>-</v>
      </c>
      <c r="P221" s="36" t="str">
        <f t="array" ref="P221">INDEX(Sheet1DATA!$1:$1048576,MATCH(SUMMARY!$A221,Sheet1DATA!$A:$A,0),MATCH(SUMMARY!P$1,Sheet1DATA!$1:$1,0))</f>
        <v>-</v>
      </c>
      <c r="Q221" s="36" t="str">
        <f t="array" ref="Q221">INDEX(Sheet1DATA!$1:$1048576,MATCH(SUMMARY!$A221,Sheet1DATA!$A:$A,0),MATCH(SUMMARY!Q$1,Sheet1DATA!$1:$1,0))</f>
        <v>-</v>
      </c>
      <c r="R221" s="36" t="str">
        <f t="array" ref="R221">INDEX(Sheet1DATA!$1:$1048576,MATCH(SUMMARY!$A221,Sheet1DATA!$A:$A,0),MATCH(SUMMARY!R$1,Sheet1DATA!$1:$1,0))</f>
        <v>-</v>
      </c>
      <c r="S221" s="36" t="str">
        <f t="array" ref="S221">INDEX(Sheet1DATA!$1:$1048576,MATCH(SUMMARY!$A221,Sheet1DATA!$A:$A,0),MATCH(SUMMARY!S$1,Sheet1DATA!$1:$1,0))</f>
        <v>-</v>
      </c>
      <c r="T221" s="36" t="str">
        <f t="array" ref="T221">INDEX(Sheet1DATA!$1:$1048576,MATCH(SUMMARY!$A221,Sheet1DATA!$A:$A,0),MATCH(SUMMARY!T$1,Sheet1DATA!$1:$1,0))</f>
        <v>-</v>
      </c>
      <c r="U221" s="36" t="str">
        <f t="array" ref="U221">INDEX(Sheet1DATA!$1:$1048576,MATCH(SUMMARY!$A221,Sheet1DATA!$A:$A,0),MATCH(SUMMARY!U$1,Sheet1DATA!$1:$1,0))</f>
        <v>-</v>
      </c>
      <c r="V221" s="36" t="str">
        <f t="array" ref="V221">INDEX(Sheet1DATA!$1:$1048576,MATCH(SUMMARY!$A221,Sheet1DATA!$A:$A,0),MATCH(SUMMARY!V$1,Sheet1DATA!$1:$1,0))</f>
        <v>-</v>
      </c>
      <c r="W221" s="36" t="str">
        <f t="array" ref="W221">INDEX(Sheet1DATA!$1:$1048576,MATCH(SUMMARY!$A221,Sheet1DATA!$A:$A,0),MATCH(SUMMARY!W$1,Sheet1DATA!$1:$1,0))</f>
        <v>-</v>
      </c>
      <c r="X221" s="36" t="str">
        <f t="array" ref="X221">INDEX(Sheet1DATA!$1:$1048576,MATCH(SUMMARY!$A221,Sheet1DATA!$A:$A,0),MATCH(SUMMARY!X$1,Sheet1DATA!$1:$1,0))</f>
        <v>-</v>
      </c>
      <c r="Y221" s="36" t="str">
        <f t="array" ref="Y221">INDEX(Sheet1DATA!$1:$1048576,MATCH(SUMMARY!$A221,Sheet1DATA!$A:$A,0),MATCH(SUMMARY!Y$1,Sheet1DATA!$1:$1,0))</f>
        <v>-</v>
      </c>
      <c r="Z221" s="36" t="str">
        <f t="array" ref="Z221">INDEX(Sheet1DATA!$1:$1048576,MATCH(SUMMARY!$A221,Sheet1DATA!$A:$A,0),MATCH(SUMMARY!Z$1,Sheet1DATA!$1:$1,0))</f>
        <v>-</v>
      </c>
      <c r="AA221" s="36" t="str">
        <f t="array" ref="AA221">INDEX(Sheet1DATA!$1:$1048576,MATCH(SUMMARY!$A221,Sheet1DATA!$A:$A,0),MATCH(SUMMARY!AA$1,Sheet1DATA!$1:$1,0))</f>
        <v>-</v>
      </c>
      <c r="AB221" s="36" t="str">
        <f t="array" ref="AB221">INDEX(Sheet1DATA!$1:$1048576,MATCH(SUMMARY!$A221,Sheet1DATA!$A:$A,0),MATCH(SUMMARY!AB$1,Sheet1DATA!$1:$1,0))</f>
        <v>-</v>
      </c>
      <c r="AC221" s="36" t="str">
        <f t="array" ref="AC221">INDEX(Sheet1DATA!$1:$1048576,MATCH(SUMMARY!$A221,Sheet1DATA!$A:$A,0),MATCH(SUMMARY!AC$1,Sheet1DATA!$1:$1,0))</f>
        <v>-</v>
      </c>
      <c r="AD221" s="36" t="str">
        <f t="array" ref="AD221">INDEX(Sheet1DATA!$1:$1048576,MATCH(SUMMARY!$A221,Sheet1DATA!$A:$A,0),MATCH(SUMMARY!AD$1,Sheet1DATA!$1:$1,0))</f>
        <v>-</v>
      </c>
    </row>
    <row r="222" ht="14.25" hidden="1" customHeight="1">
      <c r="A222" s="114" t="s">
        <v>906</v>
      </c>
      <c r="B222" s="114" t="str">
        <f t="array" ref="B222">INDEX('2020 Candidates'!F:F,MATCH(SUMMARY!A222,'2020 Candidates'!G:G,0))</f>
        <v>Social Democrats</v>
      </c>
      <c r="C222" s="114" t="str">
        <f t="array" ref="C222">INDEX('2020 Candidates'!A:A,MATCH(SUMMARY!A222,'2020 Candidates'!G:G,0))</f>
        <v>Dublin Mid-West (4 seats)</v>
      </c>
      <c r="D222" s="115">
        <f>VLOOKUP(B222,PartyScore!A:D,4,0)</f>
        <v>0.09523809524</v>
      </c>
      <c r="E222" s="16" t="b">
        <f t="shared" si="1"/>
        <v>0</v>
      </c>
      <c r="F222" s="36">
        <f t="shared" si="2"/>
        <v>0</v>
      </c>
      <c r="G222" s="36">
        <f t="shared" si="3"/>
        <v>0</v>
      </c>
      <c r="H222" s="36">
        <f t="shared" si="4"/>
        <v>0</v>
      </c>
      <c r="I222" s="116" t="str">
        <f t="shared" si="5"/>
        <v>-</v>
      </c>
      <c r="J222" s="36" t="str">
        <f t="array" ref="J222">INDEX(Sheet1DATA!$1:$1048576,MATCH(SUMMARY!$A222,Sheet1DATA!$A:$A,0),MATCH(SUMMARY!J$1,Sheet1DATA!$1:$1,0))</f>
        <v>-</v>
      </c>
      <c r="K222" s="36" t="str">
        <f t="array" ref="K222">INDEX(Sheet1DATA!$1:$1048576,MATCH(SUMMARY!$A222,Sheet1DATA!$A:$A,0),MATCH(SUMMARY!K$1,Sheet1DATA!$1:$1,0))</f>
        <v>-</v>
      </c>
      <c r="L222" s="36" t="str">
        <f t="array" ref="L222">INDEX(Sheet1DATA!$1:$1048576,MATCH(SUMMARY!$A222,Sheet1DATA!$A:$A,0),MATCH(SUMMARY!L$1,Sheet1DATA!$1:$1,0))</f>
        <v>-</v>
      </c>
      <c r="M222" s="36" t="str">
        <f t="array" ref="M222">INDEX(Sheet1DATA!$1:$1048576,MATCH(SUMMARY!$A222,Sheet1DATA!$A:$A,0),MATCH(SUMMARY!M$1,Sheet1DATA!$1:$1,0))</f>
        <v>-</v>
      </c>
      <c r="N222" s="36" t="str">
        <f t="array" ref="N222">INDEX(Sheet1DATA!$1:$1048576,MATCH(SUMMARY!$A222,Sheet1DATA!$A:$A,0),MATCH(SUMMARY!N$1,Sheet1DATA!$1:$1,0))</f>
        <v>-</v>
      </c>
      <c r="O222" s="36" t="str">
        <f t="array" ref="O222">INDEX(Sheet1DATA!$1:$1048576,MATCH(SUMMARY!$A222,Sheet1DATA!$A:$A,0),MATCH(SUMMARY!O$1,Sheet1DATA!$1:$1,0))</f>
        <v>-</v>
      </c>
      <c r="P222" s="36" t="str">
        <f t="array" ref="P222">INDEX(Sheet1DATA!$1:$1048576,MATCH(SUMMARY!$A222,Sheet1DATA!$A:$A,0),MATCH(SUMMARY!P$1,Sheet1DATA!$1:$1,0))</f>
        <v>-</v>
      </c>
      <c r="Q222" s="36" t="str">
        <f t="array" ref="Q222">INDEX(Sheet1DATA!$1:$1048576,MATCH(SUMMARY!$A222,Sheet1DATA!$A:$A,0),MATCH(SUMMARY!Q$1,Sheet1DATA!$1:$1,0))</f>
        <v>-</v>
      </c>
      <c r="R222" s="36" t="str">
        <f t="array" ref="R222">INDEX(Sheet1DATA!$1:$1048576,MATCH(SUMMARY!$A222,Sheet1DATA!$A:$A,0),MATCH(SUMMARY!R$1,Sheet1DATA!$1:$1,0))</f>
        <v>-</v>
      </c>
      <c r="S222" s="36" t="str">
        <f t="array" ref="S222">INDEX(Sheet1DATA!$1:$1048576,MATCH(SUMMARY!$A222,Sheet1DATA!$A:$A,0),MATCH(SUMMARY!S$1,Sheet1DATA!$1:$1,0))</f>
        <v>-</v>
      </c>
      <c r="T222" s="36" t="str">
        <f t="array" ref="T222">INDEX(Sheet1DATA!$1:$1048576,MATCH(SUMMARY!$A222,Sheet1DATA!$A:$A,0),MATCH(SUMMARY!T$1,Sheet1DATA!$1:$1,0))</f>
        <v>-</v>
      </c>
      <c r="U222" s="36" t="str">
        <f t="array" ref="U222">INDEX(Sheet1DATA!$1:$1048576,MATCH(SUMMARY!$A222,Sheet1DATA!$A:$A,0),MATCH(SUMMARY!U$1,Sheet1DATA!$1:$1,0))</f>
        <v>-</v>
      </c>
      <c r="V222" s="36" t="str">
        <f t="array" ref="V222">INDEX(Sheet1DATA!$1:$1048576,MATCH(SUMMARY!$A222,Sheet1DATA!$A:$A,0),MATCH(SUMMARY!V$1,Sheet1DATA!$1:$1,0))</f>
        <v>-</v>
      </c>
      <c r="W222" s="36" t="str">
        <f t="array" ref="W222">INDEX(Sheet1DATA!$1:$1048576,MATCH(SUMMARY!$A222,Sheet1DATA!$A:$A,0),MATCH(SUMMARY!W$1,Sheet1DATA!$1:$1,0))</f>
        <v>-</v>
      </c>
      <c r="X222" s="36" t="str">
        <f t="array" ref="X222">INDEX(Sheet1DATA!$1:$1048576,MATCH(SUMMARY!$A222,Sheet1DATA!$A:$A,0),MATCH(SUMMARY!X$1,Sheet1DATA!$1:$1,0))</f>
        <v>-</v>
      </c>
      <c r="Y222" s="36" t="str">
        <f t="array" ref="Y222">INDEX(Sheet1DATA!$1:$1048576,MATCH(SUMMARY!$A222,Sheet1DATA!$A:$A,0),MATCH(SUMMARY!Y$1,Sheet1DATA!$1:$1,0))</f>
        <v>-</v>
      </c>
      <c r="Z222" s="36" t="str">
        <f t="array" ref="Z222">INDEX(Sheet1DATA!$1:$1048576,MATCH(SUMMARY!$A222,Sheet1DATA!$A:$A,0),MATCH(SUMMARY!Z$1,Sheet1DATA!$1:$1,0))</f>
        <v>-</v>
      </c>
      <c r="AA222" s="36" t="str">
        <f t="array" ref="AA222">INDEX(Sheet1DATA!$1:$1048576,MATCH(SUMMARY!$A222,Sheet1DATA!$A:$A,0),MATCH(SUMMARY!AA$1,Sheet1DATA!$1:$1,0))</f>
        <v>-</v>
      </c>
      <c r="AB222" s="36" t="str">
        <f t="array" ref="AB222">INDEX(Sheet1DATA!$1:$1048576,MATCH(SUMMARY!$A222,Sheet1DATA!$A:$A,0),MATCH(SUMMARY!AB$1,Sheet1DATA!$1:$1,0))</f>
        <v>-</v>
      </c>
      <c r="AC222" s="36" t="str">
        <f t="array" ref="AC222">INDEX(Sheet1DATA!$1:$1048576,MATCH(SUMMARY!$A222,Sheet1DATA!$A:$A,0),MATCH(SUMMARY!AC$1,Sheet1DATA!$1:$1,0))</f>
        <v>-</v>
      </c>
      <c r="AD222" s="36" t="str">
        <f t="array" ref="AD222">INDEX(Sheet1DATA!$1:$1048576,MATCH(SUMMARY!$A222,Sheet1DATA!$A:$A,0),MATCH(SUMMARY!AD$1,Sheet1DATA!$1:$1,0))</f>
        <v>-</v>
      </c>
    </row>
    <row r="223" ht="14.25" customHeight="1">
      <c r="A223" s="114" t="s">
        <v>188</v>
      </c>
      <c r="B223" s="114" t="str">
        <f t="array" ref="B223">INDEX('2020 Candidates'!F:F,MATCH(SUMMARY!A223,'2020 Candidates'!G:G,0))</f>
        <v>Independent</v>
      </c>
      <c r="C223" s="114" t="str">
        <f t="array" ref="C223">INDEX('2020 Candidates'!A:A,MATCH(SUMMARY!A223,'2020 Candidates'!G:G,0))</f>
        <v>Clare (4 seats)</v>
      </c>
      <c r="D223" s="115">
        <f>VLOOKUP(B223,PartyScore!A:D,4,0)</f>
        <v>0.2306361296</v>
      </c>
      <c r="E223" s="16" t="b">
        <f t="shared" si="1"/>
        <v>1</v>
      </c>
      <c r="F223" s="36">
        <f t="shared" si="2"/>
        <v>0</v>
      </c>
      <c r="G223" s="36">
        <f t="shared" si="3"/>
        <v>6</v>
      </c>
      <c r="H223" s="36">
        <f t="shared" si="4"/>
        <v>7</v>
      </c>
      <c r="I223" s="116">
        <f t="shared" si="5"/>
        <v>0</v>
      </c>
      <c r="J223" s="36" t="str">
        <f t="array" ref="J223">INDEX(Sheet1DATA!$1:$1048576,MATCH(SUMMARY!$A223,Sheet1DATA!$A:$A,0),MATCH(SUMMARY!J$1,Sheet1DATA!$1:$1,0))</f>
        <v>-</v>
      </c>
      <c r="K223" s="36" t="str">
        <f t="array" ref="K223">INDEX(Sheet1DATA!$1:$1048576,MATCH(SUMMARY!$A223,Sheet1DATA!$A:$A,0),MATCH(SUMMARY!K$1,Sheet1DATA!$1:$1,0))</f>
        <v>-</v>
      </c>
      <c r="L223" s="36" t="str">
        <f t="array" ref="L223">INDEX(Sheet1DATA!$1:$1048576,MATCH(SUMMARY!$A223,Sheet1DATA!$A:$A,0),MATCH(SUMMARY!L$1,Sheet1DATA!$1:$1,0))</f>
        <v>-</v>
      </c>
      <c r="M223" s="36" t="str">
        <f t="array" ref="M223">INDEX(Sheet1DATA!$1:$1048576,MATCH(SUMMARY!$A223,Sheet1DATA!$A:$A,0),MATCH(SUMMARY!M$1,Sheet1DATA!$1:$1,0))</f>
        <v>-</v>
      </c>
      <c r="N223" s="36" t="str">
        <f t="array" ref="N223">INDEX(Sheet1DATA!$1:$1048576,MATCH(SUMMARY!$A223,Sheet1DATA!$A:$A,0),MATCH(SUMMARY!N$1,Sheet1DATA!$1:$1,0))</f>
        <v>-</v>
      </c>
      <c r="O223" s="36" t="str">
        <f t="array" ref="O223">INDEX(Sheet1DATA!$1:$1048576,MATCH(SUMMARY!$A223,Sheet1DATA!$A:$A,0),MATCH(SUMMARY!O$1,Sheet1DATA!$1:$1,0))</f>
        <v>-</v>
      </c>
      <c r="P223" s="36" t="str">
        <f t="array" ref="P223">INDEX(Sheet1DATA!$1:$1048576,MATCH(SUMMARY!$A223,Sheet1DATA!$A:$A,0),MATCH(SUMMARY!P$1,Sheet1DATA!$1:$1,0))</f>
        <v>-</v>
      </c>
      <c r="Q223" s="36" t="str">
        <f t="array" ref="Q223">INDEX(Sheet1DATA!$1:$1048576,MATCH(SUMMARY!$A223,Sheet1DATA!$A:$A,0),MATCH(SUMMARY!Q$1,Sheet1DATA!$1:$1,0))</f>
        <v>Ø</v>
      </c>
      <c r="R223" s="36" t="str">
        <f t="array" ref="R223">INDEX(Sheet1DATA!$1:$1048576,MATCH(SUMMARY!$A223,Sheet1DATA!$A:$A,0),MATCH(SUMMARY!R$1,Sheet1DATA!$1:$1,0))</f>
        <v>Ø</v>
      </c>
      <c r="S223" s="36" t="str">
        <f t="array" ref="S223">INDEX(Sheet1DATA!$1:$1048576,MATCH(SUMMARY!$A223,Sheet1DATA!$A:$A,0),MATCH(SUMMARY!S$1,Sheet1DATA!$1:$1,0))</f>
        <v>×</v>
      </c>
      <c r="T223" s="36" t="str">
        <f t="array" ref="T223">INDEX(Sheet1DATA!$1:$1048576,MATCH(SUMMARY!$A223,Sheet1DATA!$A:$A,0),MATCH(SUMMARY!T$1,Sheet1DATA!$1:$1,0))</f>
        <v>×</v>
      </c>
      <c r="U223" s="36" t="str">
        <f t="array" ref="U223">INDEX(Sheet1DATA!$1:$1048576,MATCH(SUMMARY!$A223,Sheet1DATA!$A:$A,0),MATCH(SUMMARY!U$1,Sheet1DATA!$1:$1,0))</f>
        <v>×</v>
      </c>
      <c r="V223" s="36" t="str">
        <f t="array" ref="V223">INDEX(Sheet1DATA!$1:$1048576,MATCH(SUMMARY!$A223,Sheet1DATA!$A:$A,0),MATCH(SUMMARY!V$1,Sheet1DATA!$1:$1,0))</f>
        <v>Ø</v>
      </c>
      <c r="W223" s="36" t="str">
        <f t="array" ref="W223">INDEX(Sheet1DATA!$1:$1048576,MATCH(SUMMARY!$A223,Sheet1DATA!$A:$A,0),MATCH(SUMMARY!W$1,Sheet1DATA!$1:$1,0))</f>
        <v>×</v>
      </c>
      <c r="X223" s="36" t="str">
        <f t="array" ref="X223">INDEX(Sheet1DATA!$1:$1048576,MATCH(SUMMARY!$A223,Sheet1DATA!$A:$A,0),MATCH(SUMMARY!X$1,Sheet1DATA!$1:$1,0))</f>
        <v>×</v>
      </c>
      <c r="Y223" s="36" t="str">
        <f t="array" ref="Y223">INDEX(Sheet1DATA!$1:$1048576,MATCH(SUMMARY!$A223,Sheet1DATA!$A:$A,0),MATCH(SUMMARY!Y$1,Sheet1DATA!$1:$1,0))</f>
        <v>Ø</v>
      </c>
      <c r="Z223" s="36" t="str">
        <f t="array" ref="Z223">INDEX(Sheet1DATA!$1:$1048576,MATCH(SUMMARY!$A223,Sheet1DATA!$A:$A,0),MATCH(SUMMARY!Z$1,Sheet1DATA!$1:$1,0))</f>
        <v>Ø</v>
      </c>
      <c r="AA223" s="36" t="str">
        <f t="array" ref="AA223">INDEX(Sheet1DATA!$1:$1048576,MATCH(SUMMARY!$A223,Sheet1DATA!$A:$A,0),MATCH(SUMMARY!AA$1,Sheet1DATA!$1:$1,0))</f>
        <v>Ø</v>
      </c>
      <c r="AB223" s="36" t="str">
        <f t="array" ref="AB223">INDEX(Sheet1DATA!$1:$1048576,MATCH(SUMMARY!$A223,Sheet1DATA!$A:$A,0),MATCH(SUMMARY!AB$1,Sheet1DATA!$1:$1,0))</f>
        <v>Ø</v>
      </c>
      <c r="AC223" s="36" t="str">
        <f t="array" ref="AC223">INDEX(Sheet1DATA!$1:$1048576,MATCH(SUMMARY!$A223,Sheet1DATA!$A:$A,0),MATCH(SUMMARY!AC$1,Sheet1DATA!$1:$1,0))</f>
        <v>×</v>
      </c>
      <c r="AD223" s="36" t="str">
        <f t="array" ref="AD223">INDEX(Sheet1DATA!$1:$1048576,MATCH(SUMMARY!$A223,Sheet1DATA!$A:$A,0),MATCH(SUMMARY!AD$1,Sheet1DATA!$1:$1,0))</f>
        <v>-</v>
      </c>
    </row>
    <row r="224" ht="14.25" hidden="1" customHeight="1">
      <c r="A224" s="114" t="s">
        <v>913</v>
      </c>
      <c r="B224" s="114" t="str">
        <f t="array" ref="B224">INDEX('2020 Candidates'!F:F,MATCH(SUMMARY!A224,'2020 Candidates'!G:G,0))</f>
        <v>Labour Party</v>
      </c>
      <c r="C224" s="114" t="str">
        <f t="array" ref="C224">INDEX('2020 Candidates'!A:A,MATCH(SUMMARY!A224,'2020 Candidates'!G:G,0))</f>
        <v>Galway West (5 seats)</v>
      </c>
      <c r="D224" s="115">
        <f>VLOOKUP(B224,PartyScore!A:D,4,0)</f>
        <v>0.0993987494</v>
      </c>
      <c r="E224" s="16" t="b">
        <f t="shared" si="1"/>
        <v>0</v>
      </c>
      <c r="F224" s="36">
        <f t="shared" si="2"/>
        <v>0</v>
      </c>
      <c r="G224" s="36">
        <f t="shared" si="3"/>
        <v>0</v>
      </c>
      <c r="H224" s="36">
        <f t="shared" si="4"/>
        <v>0</v>
      </c>
      <c r="I224" s="116" t="str">
        <f t="shared" si="5"/>
        <v>-</v>
      </c>
      <c r="J224" s="36" t="str">
        <f t="array" ref="J224">INDEX(Sheet1DATA!$1:$1048576,MATCH(SUMMARY!$A224,Sheet1DATA!$A:$A,0),MATCH(SUMMARY!J$1,Sheet1DATA!$1:$1,0))</f>
        <v>-</v>
      </c>
      <c r="K224" s="36" t="str">
        <f t="array" ref="K224">INDEX(Sheet1DATA!$1:$1048576,MATCH(SUMMARY!$A224,Sheet1DATA!$A:$A,0),MATCH(SUMMARY!K$1,Sheet1DATA!$1:$1,0))</f>
        <v>-</v>
      </c>
      <c r="L224" s="36" t="str">
        <f t="array" ref="L224">INDEX(Sheet1DATA!$1:$1048576,MATCH(SUMMARY!$A224,Sheet1DATA!$A:$A,0),MATCH(SUMMARY!L$1,Sheet1DATA!$1:$1,0))</f>
        <v>-</v>
      </c>
      <c r="M224" s="36" t="str">
        <f t="array" ref="M224">INDEX(Sheet1DATA!$1:$1048576,MATCH(SUMMARY!$A224,Sheet1DATA!$A:$A,0),MATCH(SUMMARY!M$1,Sheet1DATA!$1:$1,0))</f>
        <v>-</v>
      </c>
      <c r="N224" s="36" t="str">
        <f t="array" ref="N224">INDEX(Sheet1DATA!$1:$1048576,MATCH(SUMMARY!$A224,Sheet1DATA!$A:$A,0),MATCH(SUMMARY!N$1,Sheet1DATA!$1:$1,0))</f>
        <v>-</v>
      </c>
      <c r="O224" s="36" t="str">
        <f t="array" ref="O224">INDEX(Sheet1DATA!$1:$1048576,MATCH(SUMMARY!$A224,Sheet1DATA!$A:$A,0),MATCH(SUMMARY!O$1,Sheet1DATA!$1:$1,0))</f>
        <v>-</v>
      </c>
      <c r="P224" s="36" t="str">
        <f t="array" ref="P224">INDEX(Sheet1DATA!$1:$1048576,MATCH(SUMMARY!$A224,Sheet1DATA!$A:$A,0),MATCH(SUMMARY!P$1,Sheet1DATA!$1:$1,0))</f>
        <v>-</v>
      </c>
      <c r="Q224" s="36" t="str">
        <f t="array" ref="Q224">INDEX(Sheet1DATA!$1:$1048576,MATCH(SUMMARY!$A224,Sheet1DATA!$A:$A,0),MATCH(SUMMARY!Q$1,Sheet1DATA!$1:$1,0))</f>
        <v>-</v>
      </c>
      <c r="R224" s="36" t="str">
        <f t="array" ref="R224">INDEX(Sheet1DATA!$1:$1048576,MATCH(SUMMARY!$A224,Sheet1DATA!$A:$A,0),MATCH(SUMMARY!R$1,Sheet1DATA!$1:$1,0))</f>
        <v>-</v>
      </c>
      <c r="S224" s="36" t="str">
        <f t="array" ref="S224">INDEX(Sheet1DATA!$1:$1048576,MATCH(SUMMARY!$A224,Sheet1DATA!$A:$A,0),MATCH(SUMMARY!S$1,Sheet1DATA!$1:$1,0))</f>
        <v>-</v>
      </c>
      <c r="T224" s="36" t="str">
        <f t="array" ref="T224">INDEX(Sheet1DATA!$1:$1048576,MATCH(SUMMARY!$A224,Sheet1DATA!$A:$A,0),MATCH(SUMMARY!T$1,Sheet1DATA!$1:$1,0))</f>
        <v>-</v>
      </c>
      <c r="U224" s="36" t="str">
        <f t="array" ref="U224">INDEX(Sheet1DATA!$1:$1048576,MATCH(SUMMARY!$A224,Sheet1DATA!$A:$A,0),MATCH(SUMMARY!U$1,Sheet1DATA!$1:$1,0))</f>
        <v>-</v>
      </c>
      <c r="V224" s="36" t="str">
        <f t="array" ref="V224">INDEX(Sheet1DATA!$1:$1048576,MATCH(SUMMARY!$A224,Sheet1DATA!$A:$A,0),MATCH(SUMMARY!V$1,Sheet1DATA!$1:$1,0))</f>
        <v>-</v>
      </c>
      <c r="W224" s="36" t="str">
        <f t="array" ref="W224">INDEX(Sheet1DATA!$1:$1048576,MATCH(SUMMARY!$A224,Sheet1DATA!$A:$A,0),MATCH(SUMMARY!W$1,Sheet1DATA!$1:$1,0))</f>
        <v>-</v>
      </c>
      <c r="X224" s="36" t="str">
        <f t="array" ref="X224">INDEX(Sheet1DATA!$1:$1048576,MATCH(SUMMARY!$A224,Sheet1DATA!$A:$A,0),MATCH(SUMMARY!X$1,Sheet1DATA!$1:$1,0))</f>
        <v>-</v>
      </c>
      <c r="Y224" s="36" t="str">
        <f t="array" ref="Y224">INDEX(Sheet1DATA!$1:$1048576,MATCH(SUMMARY!$A224,Sheet1DATA!$A:$A,0),MATCH(SUMMARY!Y$1,Sheet1DATA!$1:$1,0))</f>
        <v>-</v>
      </c>
      <c r="Z224" s="36" t="str">
        <f t="array" ref="Z224">INDEX(Sheet1DATA!$1:$1048576,MATCH(SUMMARY!$A224,Sheet1DATA!$A:$A,0),MATCH(SUMMARY!Z$1,Sheet1DATA!$1:$1,0))</f>
        <v>-</v>
      </c>
      <c r="AA224" s="36" t="str">
        <f t="array" ref="AA224">INDEX(Sheet1DATA!$1:$1048576,MATCH(SUMMARY!$A224,Sheet1DATA!$A:$A,0),MATCH(SUMMARY!AA$1,Sheet1DATA!$1:$1,0))</f>
        <v>-</v>
      </c>
      <c r="AB224" s="36" t="str">
        <f t="array" ref="AB224">INDEX(Sheet1DATA!$1:$1048576,MATCH(SUMMARY!$A224,Sheet1DATA!$A:$A,0),MATCH(SUMMARY!AB$1,Sheet1DATA!$1:$1,0))</f>
        <v>-</v>
      </c>
      <c r="AC224" s="36" t="str">
        <f t="array" ref="AC224">INDEX(Sheet1DATA!$1:$1048576,MATCH(SUMMARY!$A224,Sheet1DATA!$A:$A,0),MATCH(SUMMARY!AC$1,Sheet1DATA!$1:$1,0))</f>
        <v>-</v>
      </c>
      <c r="AD224" s="36" t="str">
        <f t="array" ref="AD224">INDEX(Sheet1DATA!$1:$1048576,MATCH(SUMMARY!$A224,Sheet1DATA!$A:$A,0),MATCH(SUMMARY!AD$1,Sheet1DATA!$1:$1,0))</f>
        <v>-</v>
      </c>
    </row>
    <row r="225" ht="14.25" customHeight="1">
      <c r="A225" s="114" t="s">
        <v>725</v>
      </c>
      <c r="B225" s="114" t="str">
        <f t="array" ref="B225">INDEX('2020 Candidates'!F:F,MATCH(SUMMARY!A225,'2020 Candidates'!G:G,0))</f>
        <v>Fine Gael</v>
      </c>
      <c r="C225" s="114" t="str">
        <f t="array" ref="C225">INDEX('2020 Candidates'!A:A,MATCH(SUMMARY!A225,'2020 Candidates'!G:G,0))</f>
        <v>Dun Laoghaire (4 seats)</v>
      </c>
      <c r="D225" s="115">
        <f>VLOOKUP(B225,PartyScore!A:D,4,0)</f>
        <v>0.01425972402</v>
      </c>
      <c r="E225" s="16" t="b">
        <f t="shared" si="1"/>
        <v>1</v>
      </c>
      <c r="F225" s="36">
        <f t="shared" si="2"/>
        <v>0</v>
      </c>
      <c r="G225" s="36">
        <f t="shared" si="3"/>
        <v>12</v>
      </c>
      <c r="H225" s="36">
        <f t="shared" si="4"/>
        <v>8</v>
      </c>
      <c r="I225" s="116">
        <f t="shared" si="5"/>
        <v>0</v>
      </c>
      <c r="J225" s="36" t="str">
        <f t="array" ref="J225">INDEX(Sheet1DATA!$1:$1048576,MATCH(SUMMARY!$A225,Sheet1DATA!$A:$A,0),MATCH(SUMMARY!J$1,Sheet1DATA!$1:$1,0))</f>
        <v>×</v>
      </c>
      <c r="K225" s="36" t="str">
        <f t="array" ref="K225">INDEX(Sheet1DATA!$1:$1048576,MATCH(SUMMARY!$A225,Sheet1DATA!$A:$A,0),MATCH(SUMMARY!K$1,Sheet1DATA!$1:$1,0))</f>
        <v>×</v>
      </c>
      <c r="L225" s="36" t="str">
        <f t="array" ref="L225">INDEX(Sheet1DATA!$1:$1048576,MATCH(SUMMARY!$A225,Sheet1DATA!$A:$A,0),MATCH(SUMMARY!L$1,Sheet1DATA!$1:$1,0))</f>
        <v>×</v>
      </c>
      <c r="M225" s="36" t="str">
        <f t="array" ref="M225">INDEX(Sheet1DATA!$1:$1048576,MATCH(SUMMARY!$A225,Sheet1DATA!$A:$A,0),MATCH(SUMMARY!M$1,Sheet1DATA!$1:$1,0))</f>
        <v>Ø</v>
      </c>
      <c r="N225" s="36" t="str">
        <f t="array" ref="N225">INDEX(Sheet1DATA!$1:$1048576,MATCH(SUMMARY!$A225,Sheet1DATA!$A:$A,0),MATCH(SUMMARY!N$1,Sheet1DATA!$1:$1,0))</f>
        <v>Ø</v>
      </c>
      <c r="O225" s="36" t="str">
        <f t="array" ref="O225">INDEX(Sheet1DATA!$1:$1048576,MATCH(SUMMARY!$A225,Sheet1DATA!$A:$A,0),MATCH(SUMMARY!O$1,Sheet1DATA!$1:$1,0))</f>
        <v>Ø</v>
      </c>
      <c r="P225" s="36" t="str">
        <f t="array" ref="P225">INDEX(Sheet1DATA!$1:$1048576,MATCH(SUMMARY!$A225,Sheet1DATA!$A:$A,0),MATCH(SUMMARY!P$1,Sheet1DATA!$1:$1,0))</f>
        <v>Ø</v>
      </c>
      <c r="Q225" s="36" t="str">
        <f t="array" ref="Q225">INDEX(Sheet1DATA!$1:$1048576,MATCH(SUMMARY!$A225,Sheet1DATA!$A:$A,0),MATCH(SUMMARY!Q$1,Sheet1DATA!$1:$1,0))</f>
        <v>×</v>
      </c>
      <c r="R225" s="36" t="str">
        <f t="array" ref="R225">INDEX(Sheet1DATA!$1:$1048576,MATCH(SUMMARY!$A225,Sheet1DATA!$A:$A,0),MATCH(SUMMARY!R$1,Sheet1DATA!$1:$1,0))</f>
        <v>Ø</v>
      </c>
      <c r="S225" s="36" t="str">
        <f t="array" ref="S225">INDEX(Sheet1DATA!$1:$1048576,MATCH(SUMMARY!$A225,Sheet1DATA!$A:$A,0),MATCH(SUMMARY!S$1,Sheet1DATA!$1:$1,0))</f>
        <v>×</v>
      </c>
      <c r="T225" s="36" t="str">
        <f t="array" ref="T225">INDEX(Sheet1DATA!$1:$1048576,MATCH(SUMMARY!$A225,Sheet1DATA!$A:$A,0),MATCH(SUMMARY!T$1,Sheet1DATA!$1:$1,0))</f>
        <v>×</v>
      </c>
      <c r="U225" s="36" t="str">
        <f t="array" ref="U225">INDEX(Sheet1DATA!$1:$1048576,MATCH(SUMMARY!$A225,Sheet1DATA!$A:$A,0),MATCH(SUMMARY!U$1,Sheet1DATA!$1:$1,0))</f>
        <v>×</v>
      </c>
      <c r="V225" s="36" t="str">
        <f t="array" ref="V225">INDEX(Sheet1DATA!$1:$1048576,MATCH(SUMMARY!$A225,Sheet1DATA!$A:$A,0),MATCH(SUMMARY!V$1,Sheet1DATA!$1:$1,0))</f>
        <v>×</v>
      </c>
      <c r="W225" s="36" t="str">
        <f t="array" ref="W225">INDEX(Sheet1DATA!$1:$1048576,MATCH(SUMMARY!$A225,Sheet1DATA!$A:$A,0),MATCH(SUMMARY!W$1,Sheet1DATA!$1:$1,0))</f>
        <v>×</v>
      </c>
      <c r="X225" s="36" t="str">
        <f t="array" ref="X225">INDEX(Sheet1DATA!$1:$1048576,MATCH(SUMMARY!$A225,Sheet1DATA!$A:$A,0),MATCH(SUMMARY!X$1,Sheet1DATA!$1:$1,0))</f>
        <v>×</v>
      </c>
      <c r="Y225" s="36" t="str">
        <f t="array" ref="Y225">INDEX(Sheet1DATA!$1:$1048576,MATCH(SUMMARY!$A225,Sheet1DATA!$A:$A,0),MATCH(SUMMARY!Y$1,Sheet1DATA!$1:$1,0))</f>
        <v>Ø</v>
      </c>
      <c r="Z225" s="36" t="str">
        <f t="array" ref="Z225">INDEX(Sheet1DATA!$1:$1048576,MATCH(SUMMARY!$A225,Sheet1DATA!$A:$A,0),MATCH(SUMMARY!Z$1,Sheet1DATA!$1:$1,0))</f>
        <v>Ø</v>
      </c>
      <c r="AA225" s="36" t="str">
        <f t="array" ref="AA225">INDEX(Sheet1DATA!$1:$1048576,MATCH(SUMMARY!$A225,Sheet1DATA!$A:$A,0),MATCH(SUMMARY!AA$1,Sheet1DATA!$1:$1,0))</f>
        <v>Ø</v>
      </c>
      <c r="AB225" s="36" t="str">
        <f t="array" ref="AB225">INDEX(Sheet1DATA!$1:$1048576,MATCH(SUMMARY!$A225,Sheet1DATA!$A:$A,0),MATCH(SUMMARY!AB$1,Sheet1DATA!$1:$1,0))</f>
        <v>×</v>
      </c>
      <c r="AC225" s="36" t="str">
        <f t="array" ref="AC225">INDEX(Sheet1DATA!$1:$1048576,MATCH(SUMMARY!$A225,Sheet1DATA!$A:$A,0),MATCH(SUMMARY!AC$1,Sheet1DATA!$1:$1,0))</f>
        <v>×</v>
      </c>
      <c r="AD225" s="36" t="str">
        <f t="array" ref="AD225">INDEX(Sheet1DATA!$1:$1048576,MATCH(SUMMARY!$A225,Sheet1DATA!$A:$A,0),MATCH(SUMMARY!AD$1,Sheet1DATA!$1:$1,0))</f>
        <v>-</v>
      </c>
    </row>
    <row r="226" ht="14.25" customHeight="1">
      <c r="A226" s="114" t="s">
        <v>532</v>
      </c>
      <c r="B226" s="114" t="str">
        <f t="array" ref="B226">INDEX('2020 Candidates'!F:F,MATCH(SUMMARY!A226,'2020 Candidates'!G:G,0))</f>
        <v>Sinn Fein</v>
      </c>
      <c r="C226" s="114" t="str">
        <f t="array" ref="C226">INDEX('2020 Candidates'!A:A,MATCH(SUMMARY!A226,'2020 Candidates'!G:G,0))</f>
        <v>Dublin Bay North (5 seats)</v>
      </c>
      <c r="D226" s="115">
        <f>VLOOKUP(B226,PartyScore!A:D,4,0)</f>
        <v>0.3109221466</v>
      </c>
      <c r="E226" s="16" t="b">
        <f t="shared" si="1"/>
        <v>1</v>
      </c>
      <c r="F226" s="36">
        <f t="shared" si="2"/>
        <v>3</v>
      </c>
      <c r="G226" s="36">
        <f t="shared" si="3"/>
        <v>4</v>
      </c>
      <c r="H226" s="36">
        <f t="shared" si="4"/>
        <v>0</v>
      </c>
      <c r="I226" s="116">
        <f t="shared" si="5"/>
        <v>0.4285714286</v>
      </c>
      <c r="J226" s="36" t="str">
        <f t="array" ref="J226">INDEX(Sheet1DATA!$1:$1048576,MATCH(SUMMARY!$A226,Sheet1DATA!$A:$A,0),MATCH(SUMMARY!J$1,Sheet1DATA!$1:$1,0))</f>
        <v>√</v>
      </c>
      <c r="K226" s="36" t="str">
        <f t="array" ref="K226">INDEX(Sheet1DATA!$1:$1048576,MATCH(SUMMARY!$A226,Sheet1DATA!$A:$A,0),MATCH(SUMMARY!K$1,Sheet1DATA!$1:$1,0))</f>
        <v>√</v>
      </c>
      <c r="L226" s="36" t="str">
        <f t="array" ref="L226">INDEX(Sheet1DATA!$1:$1048576,MATCH(SUMMARY!$A226,Sheet1DATA!$A:$A,0),MATCH(SUMMARY!L$1,Sheet1DATA!$1:$1,0))</f>
        <v>√</v>
      </c>
      <c r="M226" s="36" t="str">
        <f t="array" ref="M226">INDEX(Sheet1DATA!$1:$1048576,MATCH(SUMMARY!$A226,Sheet1DATA!$A:$A,0),MATCH(SUMMARY!M$1,Sheet1DATA!$1:$1,0))</f>
        <v>×</v>
      </c>
      <c r="N226" s="36" t="str">
        <f t="array" ref="N226">INDEX(Sheet1DATA!$1:$1048576,MATCH(SUMMARY!$A226,Sheet1DATA!$A:$A,0),MATCH(SUMMARY!N$1,Sheet1DATA!$1:$1,0))</f>
        <v>×</v>
      </c>
      <c r="O226" s="36" t="str">
        <f t="array" ref="O226">INDEX(Sheet1DATA!$1:$1048576,MATCH(SUMMARY!$A226,Sheet1DATA!$A:$A,0),MATCH(SUMMARY!O$1,Sheet1DATA!$1:$1,0))</f>
        <v>×</v>
      </c>
      <c r="P226" s="36" t="str">
        <f t="array" ref="P226">INDEX(Sheet1DATA!$1:$1048576,MATCH(SUMMARY!$A226,Sheet1DATA!$A:$A,0),MATCH(SUMMARY!P$1,Sheet1DATA!$1:$1,0))</f>
        <v>×</v>
      </c>
      <c r="Q226" s="36" t="str">
        <f t="array" ref="Q226">INDEX(Sheet1DATA!$1:$1048576,MATCH(SUMMARY!$A226,Sheet1DATA!$A:$A,0),MATCH(SUMMARY!Q$1,Sheet1DATA!$1:$1,0))</f>
        <v>-</v>
      </c>
      <c r="R226" s="36" t="str">
        <f t="array" ref="R226">INDEX(Sheet1DATA!$1:$1048576,MATCH(SUMMARY!$A226,Sheet1DATA!$A:$A,0),MATCH(SUMMARY!R$1,Sheet1DATA!$1:$1,0))</f>
        <v>-</v>
      </c>
      <c r="S226" s="36" t="str">
        <f t="array" ref="S226">INDEX(Sheet1DATA!$1:$1048576,MATCH(SUMMARY!$A226,Sheet1DATA!$A:$A,0),MATCH(SUMMARY!S$1,Sheet1DATA!$1:$1,0))</f>
        <v>-</v>
      </c>
      <c r="T226" s="36" t="str">
        <f t="array" ref="T226">INDEX(Sheet1DATA!$1:$1048576,MATCH(SUMMARY!$A226,Sheet1DATA!$A:$A,0),MATCH(SUMMARY!T$1,Sheet1DATA!$1:$1,0))</f>
        <v>-</v>
      </c>
      <c r="U226" s="36" t="str">
        <f t="array" ref="U226">INDEX(Sheet1DATA!$1:$1048576,MATCH(SUMMARY!$A226,Sheet1DATA!$A:$A,0),MATCH(SUMMARY!U$1,Sheet1DATA!$1:$1,0))</f>
        <v>-</v>
      </c>
      <c r="V226" s="36" t="str">
        <f t="array" ref="V226">INDEX(Sheet1DATA!$1:$1048576,MATCH(SUMMARY!$A226,Sheet1DATA!$A:$A,0),MATCH(SUMMARY!V$1,Sheet1DATA!$1:$1,0))</f>
        <v>-</v>
      </c>
      <c r="W226" s="36" t="str">
        <f t="array" ref="W226">INDEX(Sheet1DATA!$1:$1048576,MATCH(SUMMARY!$A226,Sheet1DATA!$A:$A,0),MATCH(SUMMARY!W$1,Sheet1DATA!$1:$1,0))</f>
        <v>-</v>
      </c>
      <c r="X226" s="36" t="str">
        <f t="array" ref="X226">INDEX(Sheet1DATA!$1:$1048576,MATCH(SUMMARY!$A226,Sheet1DATA!$A:$A,0),MATCH(SUMMARY!X$1,Sheet1DATA!$1:$1,0))</f>
        <v>-</v>
      </c>
      <c r="Y226" s="36" t="str">
        <f t="array" ref="Y226">INDEX(Sheet1DATA!$1:$1048576,MATCH(SUMMARY!$A226,Sheet1DATA!$A:$A,0),MATCH(SUMMARY!Y$1,Sheet1DATA!$1:$1,0))</f>
        <v>-</v>
      </c>
      <c r="Z226" s="36" t="str">
        <f t="array" ref="Z226">INDEX(Sheet1DATA!$1:$1048576,MATCH(SUMMARY!$A226,Sheet1DATA!$A:$A,0),MATCH(SUMMARY!Z$1,Sheet1DATA!$1:$1,0))</f>
        <v>-</v>
      </c>
      <c r="AA226" s="36" t="str">
        <f t="array" ref="AA226">INDEX(Sheet1DATA!$1:$1048576,MATCH(SUMMARY!$A226,Sheet1DATA!$A:$A,0),MATCH(SUMMARY!AA$1,Sheet1DATA!$1:$1,0))</f>
        <v>-</v>
      </c>
      <c r="AB226" s="36" t="str">
        <f t="array" ref="AB226">INDEX(Sheet1DATA!$1:$1048576,MATCH(SUMMARY!$A226,Sheet1DATA!$A:$A,0),MATCH(SUMMARY!AB$1,Sheet1DATA!$1:$1,0))</f>
        <v>-</v>
      </c>
      <c r="AC226" s="36" t="str">
        <f t="array" ref="AC226">INDEX(Sheet1DATA!$1:$1048576,MATCH(SUMMARY!$A226,Sheet1DATA!$A:$A,0),MATCH(SUMMARY!AC$1,Sheet1DATA!$1:$1,0))</f>
        <v>-</v>
      </c>
      <c r="AD226" s="36" t="str">
        <f t="array" ref="AD226">INDEX(Sheet1DATA!$1:$1048576,MATCH(SUMMARY!$A226,Sheet1DATA!$A:$A,0),MATCH(SUMMARY!AD$1,Sheet1DATA!$1:$1,0))</f>
        <v>-</v>
      </c>
    </row>
    <row r="227" ht="14.25" hidden="1" customHeight="1">
      <c r="A227" s="114" t="s">
        <v>917</v>
      </c>
      <c r="B227" s="114" t="str">
        <f t="array" ref="B227">INDEX('2020 Candidates'!F:F,MATCH(SUMMARY!A227,'2020 Candidates'!G:G,0))</f>
        <v>Renua</v>
      </c>
      <c r="C227" s="114" t="str">
        <f t="array" ref="C227">INDEX('2020 Candidates'!A:A,MATCH(SUMMARY!A227,'2020 Candidates'!G:G,0))</f>
        <v>Donegal (5 seats)</v>
      </c>
      <c r="D227" s="115">
        <f>VLOOKUP(B227,PartyScore!A:D,4,0)</f>
        <v>0</v>
      </c>
      <c r="E227" s="16" t="b">
        <f t="shared" si="1"/>
        <v>0</v>
      </c>
      <c r="F227" s="36">
        <f t="shared" si="2"/>
        <v>0</v>
      </c>
      <c r="G227" s="36">
        <f t="shared" si="3"/>
        <v>0</v>
      </c>
      <c r="H227" s="36">
        <f t="shared" si="4"/>
        <v>0</v>
      </c>
      <c r="I227" s="116" t="str">
        <f t="shared" si="5"/>
        <v>-</v>
      </c>
      <c r="J227" s="36" t="str">
        <f t="array" ref="J227">INDEX(Sheet1DATA!$1:$1048576,MATCH(SUMMARY!$A227,Sheet1DATA!$A:$A,0),MATCH(SUMMARY!J$1,Sheet1DATA!$1:$1,0))</f>
        <v>-</v>
      </c>
      <c r="K227" s="36" t="str">
        <f t="array" ref="K227">INDEX(Sheet1DATA!$1:$1048576,MATCH(SUMMARY!$A227,Sheet1DATA!$A:$A,0),MATCH(SUMMARY!K$1,Sheet1DATA!$1:$1,0))</f>
        <v>-</v>
      </c>
      <c r="L227" s="36" t="str">
        <f t="array" ref="L227">INDEX(Sheet1DATA!$1:$1048576,MATCH(SUMMARY!$A227,Sheet1DATA!$A:$A,0),MATCH(SUMMARY!L$1,Sheet1DATA!$1:$1,0))</f>
        <v>-</v>
      </c>
      <c r="M227" s="36" t="str">
        <f t="array" ref="M227">INDEX(Sheet1DATA!$1:$1048576,MATCH(SUMMARY!$A227,Sheet1DATA!$A:$A,0),MATCH(SUMMARY!M$1,Sheet1DATA!$1:$1,0))</f>
        <v>-</v>
      </c>
      <c r="N227" s="36" t="str">
        <f t="array" ref="N227">INDEX(Sheet1DATA!$1:$1048576,MATCH(SUMMARY!$A227,Sheet1DATA!$A:$A,0),MATCH(SUMMARY!N$1,Sheet1DATA!$1:$1,0))</f>
        <v>-</v>
      </c>
      <c r="O227" s="36" t="str">
        <f t="array" ref="O227">INDEX(Sheet1DATA!$1:$1048576,MATCH(SUMMARY!$A227,Sheet1DATA!$A:$A,0),MATCH(SUMMARY!O$1,Sheet1DATA!$1:$1,0))</f>
        <v>-</v>
      </c>
      <c r="P227" s="36" t="str">
        <f t="array" ref="P227">INDEX(Sheet1DATA!$1:$1048576,MATCH(SUMMARY!$A227,Sheet1DATA!$A:$A,0),MATCH(SUMMARY!P$1,Sheet1DATA!$1:$1,0))</f>
        <v>-</v>
      </c>
      <c r="Q227" s="36" t="str">
        <f t="array" ref="Q227">INDEX(Sheet1DATA!$1:$1048576,MATCH(SUMMARY!$A227,Sheet1DATA!$A:$A,0),MATCH(SUMMARY!Q$1,Sheet1DATA!$1:$1,0))</f>
        <v>-</v>
      </c>
      <c r="R227" s="36" t="str">
        <f t="array" ref="R227">INDEX(Sheet1DATA!$1:$1048576,MATCH(SUMMARY!$A227,Sheet1DATA!$A:$A,0),MATCH(SUMMARY!R$1,Sheet1DATA!$1:$1,0))</f>
        <v>-</v>
      </c>
      <c r="S227" s="36" t="str">
        <f t="array" ref="S227">INDEX(Sheet1DATA!$1:$1048576,MATCH(SUMMARY!$A227,Sheet1DATA!$A:$A,0),MATCH(SUMMARY!S$1,Sheet1DATA!$1:$1,0))</f>
        <v>-</v>
      </c>
      <c r="T227" s="36" t="str">
        <f t="array" ref="T227">INDEX(Sheet1DATA!$1:$1048576,MATCH(SUMMARY!$A227,Sheet1DATA!$A:$A,0),MATCH(SUMMARY!T$1,Sheet1DATA!$1:$1,0))</f>
        <v>-</v>
      </c>
      <c r="U227" s="36" t="str">
        <f t="array" ref="U227">INDEX(Sheet1DATA!$1:$1048576,MATCH(SUMMARY!$A227,Sheet1DATA!$A:$A,0),MATCH(SUMMARY!U$1,Sheet1DATA!$1:$1,0))</f>
        <v>-</v>
      </c>
      <c r="V227" s="36" t="str">
        <f t="array" ref="V227">INDEX(Sheet1DATA!$1:$1048576,MATCH(SUMMARY!$A227,Sheet1DATA!$A:$A,0),MATCH(SUMMARY!V$1,Sheet1DATA!$1:$1,0))</f>
        <v>-</v>
      </c>
      <c r="W227" s="36" t="str">
        <f t="array" ref="W227">INDEX(Sheet1DATA!$1:$1048576,MATCH(SUMMARY!$A227,Sheet1DATA!$A:$A,0),MATCH(SUMMARY!W$1,Sheet1DATA!$1:$1,0))</f>
        <v>-</v>
      </c>
      <c r="X227" s="36" t="str">
        <f t="array" ref="X227">INDEX(Sheet1DATA!$1:$1048576,MATCH(SUMMARY!$A227,Sheet1DATA!$A:$A,0),MATCH(SUMMARY!X$1,Sheet1DATA!$1:$1,0))</f>
        <v>-</v>
      </c>
      <c r="Y227" s="36" t="str">
        <f t="array" ref="Y227">INDEX(Sheet1DATA!$1:$1048576,MATCH(SUMMARY!$A227,Sheet1DATA!$A:$A,0),MATCH(SUMMARY!Y$1,Sheet1DATA!$1:$1,0))</f>
        <v>-</v>
      </c>
      <c r="Z227" s="36" t="str">
        <f t="array" ref="Z227">INDEX(Sheet1DATA!$1:$1048576,MATCH(SUMMARY!$A227,Sheet1DATA!$A:$A,0),MATCH(SUMMARY!Z$1,Sheet1DATA!$1:$1,0))</f>
        <v>-</v>
      </c>
      <c r="AA227" s="36" t="str">
        <f t="array" ref="AA227">INDEX(Sheet1DATA!$1:$1048576,MATCH(SUMMARY!$A227,Sheet1DATA!$A:$A,0),MATCH(SUMMARY!AA$1,Sheet1DATA!$1:$1,0))</f>
        <v>-</v>
      </c>
      <c r="AB227" s="36" t="str">
        <f t="array" ref="AB227">INDEX(Sheet1DATA!$1:$1048576,MATCH(SUMMARY!$A227,Sheet1DATA!$A:$A,0),MATCH(SUMMARY!AB$1,Sheet1DATA!$1:$1,0))</f>
        <v>-</v>
      </c>
      <c r="AC227" s="36" t="str">
        <f t="array" ref="AC227">INDEX(Sheet1DATA!$1:$1048576,MATCH(SUMMARY!$A227,Sheet1DATA!$A:$A,0),MATCH(SUMMARY!AC$1,Sheet1DATA!$1:$1,0))</f>
        <v>-</v>
      </c>
      <c r="AD227" s="36" t="str">
        <f t="array" ref="AD227">INDEX(Sheet1DATA!$1:$1048576,MATCH(SUMMARY!$A227,Sheet1DATA!$A:$A,0),MATCH(SUMMARY!AD$1,Sheet1DATA!$1:$1,0))</f>
        <v>-</v>
      </c>
    </row>
    <row r="228" ht="14.25" hidden="1" customHeight="1">
      <c r="A228" s="114" t="s">
        <v>920</v>
      </c>
      <c r="B228" s="114" t="str">
        <f t="array" ref="B228">INDEX('2020 Candidates'!F:F,MATCH(SUMMARY!A228,'2020 Candidates'!G:G,0))</f>
        <v>Labour Party</v>
      </c>
      <c r="C228" s="114" t="str">
        <f t="array" ref="C228">INDEX('2020 Candidates'!A:A,MATCH(SUMMARY!A228,'2020 Candidates'!G:G,0))</f>
        <v>Dublin North-West (3 seats)</v>
      </c>
      <c r="D228" s="115">
        <f>VLOOKUP(B228,PartyScore!A:D,4,0)</f>
        <v>0.0993987494</v>
      </c>
      <c r="E228" s="16" t="b">
        <f t="shared" si="1"/>
        <v>0</v>
      </c>
      <c r="F228" s="36">
        <f t="shared" si="2"/>
        <v>0</v>
      </c>
      <c r="G228" s="36">
        <f t="shared" si="3"/>
        <v>0</v>
      </c>
      <c r="H228" s="36">
        <f t="shared" si="4"/>
        <v>0</v>
      </c>
      <c r="I228" s="116" t="str">
        <f t="shared" si="5"/>
        <v>-</v>
      </c>
      <c r="J228" s="36" t="str">
        <f t="array" ref="J228">INDEX(Sheet1DATA!$1:$1048576,MATCH(SUMMARY!$A228,Sheet1DATA!$A:$A,0),MATCH(SUMMARY!J$1,Sheet1DATA!$1:$1,0))</f>
        <v>-</v>
      </c>
      <c r="K228" s="36" t="str">
        <f t="array" ref="K228">INDEX(Sheet1DATA!$1:$1048576,MATCH(SUMMARY!$A228,Sheet1DATA!$A:$A,0),MATCH(SUMMARY!K$1,Sheet1DATA!$1:$1,0))</f>
        <v>-</v>
      </c>
      <c r="L228" s="36" t="str">
        <f t="array" ref="L228">INDEX(Sheet1DATA!$1:$1048576,MATCH(SUMMARY!$A228,Sheet1DATA!$A:$A,0),MATCH(SUMMARY!L$1,Sheet1DATA!$1:$1,0))</f>
        <v>-</v>
      </c>
      <c r="M228" s="36" t="str">
        <f t="array" ref="M228">INDEX(Sheet1DATA!$1:$1048576,MATCH(SUMMARY!$A228,Sheet1DATA!$A:$A,0),MATCH(SUMMARY!M$1,Sheet1DATA!$1:$1,0))</f>
        <v>-</v>
      </c>
      <c r="N228" s="36" t="str">
        <f t="array" ref="N228">INDEX(Sheet1DATA!$1:$1048576,MATCH(SUMMARY!$A228,Sheet1DATA!$A:$A,0),MATCH(SUMMARY!N$1,Sheet1DATA!$1:$1,0))</f>
        <v>-</v>
      </c>
      <c r="O228" s="36" t="str">
        <f t="array" ref="O228">INDEX(Sheet1DATA!$1:$1048576,MATCH(SUMMARY!$A228,Sheet1DATA!$A:$A,0),MATCH(SUMMARY!O$1,Sheet1DATA!$1:$1,0))</f>
        <v>-</v>
      </c>
      <c r="P228" s="36" t="str">
        <f t="array" ref="P228">INDEX(Sheet1DATA!$1:$1048576,MATCH(SUMMARY!$A228,Sheet1DATA!$A:$A,0),MATCH(SUMMARY!P$1,Sheet1DATA!$1:$1,0))</f>
        <v>-</v>
      </c>
      <c r="Q228" s="36" t="str">
        <f t="array" ref="Q228">INDEX(Sheet1DATA!$1:$1048576,MATCH(SUMMARY!$A228,Sheet1DATA!$A:$A,0),MATCH(SUMMARY!Q$1,Sheet1DATA!$1:$1,0))</f>
        <v>-</v>
      </c>
      <c r="R228" s="36" t="str">
        <f t="array" ref="R228">INDEX(Sheet1DATA!$1:$1048576,MATCH(SUMMARY!$A228,Sheet1DATA!$A:$A,0),MATCH(SUMMARY!R$1,Sheet1DATA!$1:$1,0))</f>
        <v>-</v>
      </c>
      <c r="S228" s="36" t="str">
        <f t="array" ref="S228">INDEX(Sheet1DATA!$1:$1048576,MATCH(SUMMARY!$A228,Sheet1DATA!$A:$A,0),MATCH(SUMMARY!S$1,Sheet1DATA!$1:$1,0))</f>
        <v>-</v>
      </c>
      <c r="T228" s="36" t="str">
        <f t="array" ref="T228">INDEX(Sheet1DATA!$1:$1048576,MATCH(SUMMARY!$A228,Sheet1DATA!$A:$A,0),MATCH(SUMMARY!T$1,Sheet1DATA!$1:$1,0))</f>
        <v>-</v>
      </c>
      <c r="U228" s="36" t="str">
        <f t="array" ref="U228">INDEX(Sheet1DATA!$1:$1048576,MATCH(SUMMARY!$A228,Sheet1DATA!$A:$A,0),MATCH(SUMMARY!U$1,Sheet1DATA!$1:$1,0))</f>
        <v>-</v>
      </c>
      <c r="V228" s="36" t="str">
        <f t="array" ref="V228">INDEX(Sheet1DATA!$1:$1048576,MATCH(SUMMARY!$A228,Sheet1DATA!$A:$A,0),MATCH(SUMMARY!V$1,Sheet1DATA!$1:$1,0))</f>
        <v>-</v>
      </c>
      <c r="W228" s="36" t="str">
        <f t="array" ref="W228">INDEX(Sheet1DATA!$1:$1048576,MATCH(SUMMARY!$A228,Sheet1DATA!$A:$A,0),MATCH(SUMMARY!W$1,Sheet1DATA!$1:$1,0))</f>
        <v>-</v>
      </c>
      <c r="X228" s="36" t="str">
        <f t="array" ref="X228">INDEX(Sheet1DATA!$1:$1048576,MATCH(SUMMARY!$A228,Sheet1DATA!$A:$A,0),MATCH(SUMMARY!X$1,Sheet1DATA!$1:$1,0))</f>
        <v>-</v>
      </c>
      <c r="Y228" s="36" t="str">
        <f t="array" ref="Y228">INDEX(Sheet1DATA!$1:$1048576,MATCH(SUMMARY!$A228,Sheet1DATA!$A:$A,0),MATCH(SUMMARY!Y$1,Sheet1DATA!$1:$1,0))</f>
        <v>-</v>
      </c>
      <c r="Z228" s="36" t="str">
        <f t="array" ref="Z228">INDEX(Sheet1DATA!$1:$1048576,MATCH(SUMMARY!$A228,Sheet1DATA!$A:$A,0),MATCH(SUMMARY!Z$1,Sheet1DATA!$1:$1,0))</f>
        <v>-</v>
      </c>
      <c r="AA228" s="36" t="str">
        <f t="array" ref="AA228">INDEX(Sheet1DATA!$1:$1048576,MATCH(SUMMARY!$A228,Sheet1DATA!$A:$A,0),MATCH(SUMMARY!AA$1,Sheet1DATA!$1:$1,0))</f>
        <v>-</v>
      </c>
      <c r="AB228" s="36" t="str">
        <f t="array" ref="AB228">INDEX(Sheet1DATA!$1:$1048576,MATCH(SUMMARY!$A228,Sheet1DATA!$A:$A,0),MATCH(SUMMARY!AB$1,Sheet1DATA!$1:$1,0))</f>
        <v>-</v>
      </c>
      <c r="AC228" s="36" t="str">
        <f t="array" ref="AC228">INDEX(Sheet1DATA!$1:$1048576,MATCH(SUMMARY!$A228,Sheet1DATA!$A:$A,0),MATCH(SUMMARY!AC$1,Sheet1DATA!$1:$1,0))</f>
        <v>-</v>
      </c>
      <c r="AD228" s="36" t="str">
        <f t="array" ref="AD228">INDEX(Sheet1DATA!$1:$1048576,MATCH(SUMMARY!$A228,Sheet1DATA!$A:$A,0),MATCH(SUMMARY!AD$1,Sheet1DATA!$1:$1,0))</f>
        <v>-</v>
      </c>
    </row>
    <row r="229" ht="14.25" hidden="1" customHeight="1">
      <c r="A229" s="114" t="s">
        <v>924</v>
      </c>
      <c r="B229" s="114" t="str">
        <f t="array" ref="B229">INDEX('2020 Candidates'!F:F,MATCH(SUMMARY!A229,'2020 Candidates'!G:G,0))</f>
        <v>Social Democrats</v>
      </c>
      <c r="C229" s="114" t="str">
        <f t="array" ref="C229">INDEX('2020 Candidates'!A:A,MATCH(SUMMARY!A229,'2020 Candidates'!G:G,0))</f>
        <v>Meath West (3 seats)</v>
      </c>
      <c r="D229" s="115">
        <f>VLOOKUP(B229,PartyScore!A:D,4,0)</f>
        <v>0.09523809524</v>
      </c>
      <c r="E229" s="16" t="b">
        <f t="shared" si="1"/>
        <v>0</v>
      </c>
      <c r="F229" s="36">
        <f t="shared" si="2"/>
        <v>0</v>
      </c>
      <c r="G229" s="36">
        <f t="shared" si="3"/>
        <v>0</v>
      </c>
      <c r="H229" s="36">
        <f t="shared" si="4"/>
        <v>0</v>
      </c>
      <c r="I229" s="116" t="str">
        <f t="shared" si="5"/>
        <v>-</v>
      </c>
      <c r="J229" s="36" t="str">
        <f t="array" ref="J229">INDEX(Sheet1DATA!$1:$1048576,MATCH(SUMMARY!$A229,Sheet1DATA!$A:$A,0),MATCH(SUMMARY!J$1,Sheet1DATA!$1:$1,0))</f>
        <v>-</v>
      </c>
      <c r="K229" s="36" t="str">
        <f t="array" ref="K229">INDEX(Sheet1DATA!$1:$1048576,MATCH(SUMMARY!$A229,Sheet1DATA!$A:$A,0),MATCH(SUMMARY!K$1,Sheet1DATA!$1:$1,0))</f>
        <v>-</v>
      </c>
      <c r="L229" s="36" t="str">
        <f t="array" ref="L229">INDEX(Sheet1DATA!$1:$1048576,MATCH(SUMMARY!$A229,Sheet1DATA!$A:$A,0),MATCH(SUMMARY!L$1,Sheet1DATA!$1:$1,0))</f>
        <v>-</v>
      </c>
      <c r="M229" s="36" t="str">
        <f t="array" ref="M229">INDEX(Sheet1DATA!$1:$1048576,MATCH(SUMMARY!$A229,Sheet1DATA!$A:$A,0),MATCH(SUMMARY!M$1,Sheet1DATA!$1:$1,0))</f>
        <v>-</v>
      </c>
      <c r="N229" s="36" t="str">
        <f t="array" ref="N229">INDEX(Sheet1DATA!$1:$1048576,MATCH(SUMMARY!$A229,Sheet1DATA!$A:$A,0),MATCH(SUMMARY!N$1,Sheet1DATA!$1:$1,0))</f>
        <v>-</v>
      </c>
      <c r="O229" s="36" t="str">
        <f t="array" ref="O229">INDEX(Sheet1DATA!$1:$1048576,MATCH(SUMMARY!$A229,Sheet1DATA!$A:$A,0),MATCH(SUMMARY!O$1,Sheet1DATA!$1:$1,0))</f>
        <v>-</v>
      </c>
      <c r="P229" s="36" t="str">
        <f t="array" ref="P229">INDEX(Sheet1DATA!$1:$1048576,MATCH(SUMMARY!$A229,Sheet1DATA!$A:$A,0),MATCH(SUMMARY!P$1,Sheet1DATA!$1:$1,0))</f>
        <v>-</v>
      </c>
      <c r="Q229" s="36" t="str">
        <f t="array" ref="Q229">INDEX(Sheet1DATA!$1:$1048576,MATCH(SUMMARY!$A229,Sheet1DATA!$A:$A,0),MATCH(SUMMARY!Q$1,Sheet1DATA!$1:$1,0))</f>
        <v>-</v>
      </c>
      <c r="R229" s="36" t="str">
        <f t="array" ref="R229">INDEX(Sheet1DATA!$1:$1048576,MATCH(SUMMARY!$A229,Sheet1DATA!$A:$A,0),MATCH(SUMMARY!R$1,Sheet1DATA!$1:$1,0))</f>
        <v>-</v>
      </c>
      <c r="S229" s="36" t="str">
        <f t="array" ref="S229">INDEX(Sheet1DATA!$1:$1048576,MATCH(SUMMARY!$A229,Sheet1DATA!$A:$A,0),MATCH(SUMMARY!S$1,Sheet1DATA!$1:$1,0))</f>
        <v>-</v>
      </c>
      <c r="T229" s="36" t="str">
        <f t="array" ref="T229">INDEX(Sheet1DATA!$1:$1048576,MATCH(SUMMARY!$A229,Sheet1DATA!$A:$A,0),MATCH(SUMMARY!T$1,Sheet1DATA!$1:$1,0))</f>
        <v>-</v>
      </c>
      <c r="U229" s="36" t="str">
        <f t="array" ref="U229">INDEX(Sheet1DATA!$1:$1048576,MATCH(SUMMARY!$A229,Sheet1DATA!$A:$A,0),MATCH(SUMMARY!U$1,Sheet1DATA!$1:$1,0))</f>
        <v>-</v>
      </c>
      <c r="V229" s="36" t="str">
        <f t="array" ref="V229">INDEX(Sheet1DATA!$1:$1048576,MATCH(SUMMARY!$A229,Sheet1DATA!$A:$A,0),MATCH(SUMMARY!V$1,Sheet1DATA!$1:$1,0))</f>
        <v>-</v>
      </c>
      <c r="W229" s="36" t="str">
        <f t="array" ref="W229">INDEX(Sheet1DATA!$1:$1048576,MATCH(SUMMARY!$A229,Sheet1DATA!$A:$A,0),MATCH(SUMMARY!W$1,Sheet1DATA!$1:$1,0))</f>
        <v>-</v>
      </c>
      <c r="X229" s="36" t="str">
        <f t="array" ref="X229">INDEX(Sheet1DATA!$1:$1048576,MATCH(SUMMARY!$A229,Sheet1DATA!$A:$A,0),MATCH(SUMMARY!X$1,Sheet1DATA!$1:$1,0))</f>
        <v>-</v>
      </c>
      <c r="Y229" s="36" t="str">
        <f t="array" ref="Y229">INDEX(Sheet1DATA!$1:$1048576,MATCH(SUMMARY!$A229,Sheet1DATA!$A:$A,0),MATCH(SUMMARY!Y$1,Sheet1DATA!$1:$1,0))</f>
        <v>-</v>
      </c>
      <c r="Z229" s="36" t="str">
        <f t="array" ref="Z229">INDEX(Sheet1DATA!$1:$1048576,MATCH(SUMMARY!$A229,Sheet1DATA!$A:$A,0),MATCH(SUMMARY!Z$1,Sheet1DATA!$1:$1,0))</f>
        <v>-</v>
      </c>
      <c r="AA229" s="36" t="str">
        <f t="array" ref="AA229">INDEX(Sheet1DATA!$1:$1048576,MATCH(SUMMARY!$A229,Sheet1DATA!$A:$A,0),MATCH(SUMMARY!AA$1,Sheet1DATA!$1:$1,0))</f>
        <v>-</v>
      </c>
      <c r="AB229" s="36" t="str">
        <f t="array" ref="AB229">INDEX(Sheet1DATA!$1:$1048576,MATCH(SUMMARY!$A229,Sheet1DATA!$A:$A,0),MATCH(SUMMARY!AB$1,Sheet1DATA!$1:$1,0))</f>
        <v>-</v>
      </c>
      <c r="AC229" s="36" t="str">
        <f t="array" ref="AC229">INDEX(Sheet1DATA!$1:$1048576,MATCH(SUMMARY!$A229,Sheet1DATA!$A:$A,0),MATCH(SUMMARY!AC$1,Sheet1DATA!$1:$1,0))</f>
        <v>-</v>
      </c>
      <c r="AD229" s="36" t="str">
        <f t="array" ref="AD229">INDEX(Sheet1DATA!$1:$1048576,MATCH(SUMMARY!$A229,Sheet1DATA!$A:$A,0),MATCH(SUMMARY!AD$1,Sheet1DATA!$1:$1,0))</f>
        <v>-</v>
      </c>
    </row>
    <row r="230" ht="14.25" customHeight="1">
      <c r="A230" s="114" t="s">
        <v>1011</v>
      </c>
      <c r="B230" s="114" t="str">
        <f t="array" ref="B230">INDEX('2020 Candidates'!F:F,MATCH(SUMMARY!A230,'2020 Candidates'!G:G,0))</f>
        <v>Independent</v>
      </c>
      <c r="C230" s="114" t="str">
        <f t="array" ref="C230">INDEX('2020 Candidates'!A:A,MATCH(SUMMARY!A230,'2020 Candidates'!G:G,0))</f>
        <v>Longford-Westmeath (4 seats)</v>
      </c>
      <c r="D230" s="115">
        <f>VLOOKUP(B230,PartyScore!A:D,4,0)</f>
        <v>0.2306361296</v>
      </c>
      <c r="E230" s="16" t="b">
        <f t="shared" si="1"/>
        <v>1</v>
      </c>
      <c r="F230" s="36">
        <f t="shared" si="2"/>
        <v>0</v>
      </c>
      <c r="G230" s="36">
        <f t="shared" si="3"/>
        <v>3</v>
      </c>
      <c r="H230" s="36">
        <f t="shared" si="4"/>
        <v>4</v>
      </c>
      <c r="I230" s="116">
        <f t="shared" si="5"/>
        <v>0</v>
      </c>
      <c r="J230" s="36" t="str">
        <f t="array" ref="J230">INDEX(Sheet1DATA!$1:$1048576,MATCH(SUMMARY!$A230,Sheet1DATA!$A:$A,0),MATCH(SUMMARY!J$1,Sheet1DATA!$1:$1,0))</f>
        <v>Ø</v>
      </c>
      <c r="K230" s="36" t="str">
        <f t="array" ref="K230">INDEX(Sheet1DATA!$1:$1048576,MATCH(SUMMARY!$A230,Sheet1DATA!$A:$A,0),MATCH(SUMMARY!K$1,Sheet1DATA!$1:$1,0))</f>
        <v>×</v>
      </c>
      <c r="L230" s="36" t="str">
        <f t="array" ref="L230">INDEX(Sheet1DATA!$1:$1048576,MATCH(SUMMARY!$A230,Sheet1DATA!$A:$A,0),MATCH(SUMMARY!L$1,Sheet1DATA!$1:$1,0))</f>
        <v>×</v>
      </c>
      <c r="M230" s="36" t="str">
        <f t="array" ref="M230">INDEX(Sheet1DATA!$1:$1048576,MATCH(SUMMARY!$A230,Sheet1DATA!$A:$A,0),MATCH(SUMMARY!M$1,Sheet1DATA!$1:$1,0))</f>
        <v>×</v>
      </c>
      <c r="N230" s="36" t="str">
        <f t="array" ref="N230">INDEX(Sheet1DATA!$1:$1048576,MATCH(SUMMARY!$A230,Sheet1DATA!$A:$A,0),MATCH(SUMMARY!N$1,Sheet1DATA!$1:$1,0))</f>
        <v>Ø</v>
      </c>
      <c r="O230" s="36" t="str">
        <f t="array" ref="O230">INDEX(Sheet1DATA!$1:$1048576,MATCH(SUMMARY!$A230,Sheet1DATA!$A:$A,0),MATCH(SUMMARY!O$1,Sheet1DATA!$1:$1,0))</f>
        <v>Ø</v>
      </c>
      <c r="P230" s="36" t="str">
        <f t="array" ref="P230">INDEX(Sheet1DATA!$1:$1048576,MATCH(SUMMARY!$A230,Sheet1DATA!$A:$A,0),MATCH(SUMMARY!P$1,Sheet1DATA!$1:$1,0))</f>
        <v>Ø</v>
      </c>
      <c r="Q230" s="36" t="str">
        <f t="array" ref="Q230">INDEX(Sheet1DATA!$1:$1048576,MATCH(SUMMARY!$A230,Sheet1DATA!$A:$A,0),MATCH(SUMMARY!Q$1,Sheet1DATA!$1:$1,0))</f>
        <v>-</v>
      </c>
      <c r="R230" s="36" t="str">
        <f t="array" ref="R230">INDEX(Sheet1DATA!$1:$1048576,MATCH(SUMMARY!$A230,Sheet1DATA!$A:$A,0),MATCH(SUMMARY!R$1,Sheet1DATA!$1:$1,0))</f>
        <v>-</v>
      </c>
      <c r="S230" s="36" t="str">
        <f t="array" ref="S230">INDEX(Sheet1DATA!$1:$1048576,MATCH(SUMMARY!$A230,Sheet1DATA!$A:$A,0),MATCH(SUMMARY!S$1,Sheet1DATA!$1:$1,0))</f>
        <v>-</v>
      </c>
      <c r="T230" s="36" t="str">
        <f t="array" ref="T230">INDEX(Sheet1DATA!$1:$1048576,MATCH(SUMMARY!$A230,Sheet1DATA!$A:$A,0),MATCH(SUMMARY!T$1,Sheet1DATA!$1:$1,0))</f>
        <v>-</v>
      </c>
      <c r="U230" s="36" t="str">
        <f t="array" ref="U230">INDEX(Sheet1DATA!$1:$1048576,MATCH(SUMMARY!$A230,Sheet1DATA!$A:$A,0),MATCH(SUMMARY!U$1,Sheet1DATA!$1:$1,0))</f>
        <v>-</v>
      </c>
      <c r="V230" s="36" t="str">
        <f t="array" ref="V230">INDEX(Sheet1DATA!$1:$1048576,MATCH(SUMMARY!$A230,Sheet1DATA!$A:$A,0),MATCH(SUMMARY!V$1,Sheet1DATA!$1:$1,0))</f>
        <v>-</v>
      </c>
      <c r="W230" s="36" t="str">
        <f t="array" ref="W230">INDEX(Sheet1DATA!$1:$1048576,MATCH(SUMMARY!$A230,Sheet1DATA!$A:$A,0),MATCH(SUMMARY!W$1,Sheet1DATA!$1:$1,0))</f>
        <v>-</v>
      </c>
      <c r="X230" s="36" t="str">
        <f t="array" ref="X230">INDEX(Sheet1DATA!$1:$1048576,MATCH(SUMMARY!$A230,Sheet1DATA!$A:$A,0),MATCH(SUMMARY!X$1,Sheet1DATA!$1:$1,0))</f>
        <v>-</v>
      </c>
      <c r="Y230" s="36" t="str">
        <f t="array" ref="Y230">INDEX(Sheet1DATA!$1:$1048576,MATCH(SUMMARY!$A230,Sheet1DATA!$A:$A,0),MATCH(SUMMARY!Y$1,Sheet1DATA!$1:$1,0))</f>
        <v>-</v>
      </c>
      <c r="Z230" s="36" t="str">
        <f t="array" ref="Z230">INDEX(Sheet1DATA!$1:$1048576,MATCH(SUMMARY!$A230,Sheet1DATA!$A:$A,0),MATCH(SUMMARY!Z$1,Sheet1DATA!$1:$1,0))</f>
        <v>-</v>
      </c>
      <c r="AA230" s="36" t="str">
        <f t="array" ref="AA230">INDEX(Sheet1DATA!$1:$1048576,MATCH(SUMMARY!$A230,Sheet1DATA!$A:$A,0),MATCH(SUMMARY!AA$1,Sheet1DATA!$1:$1,0))</f>
        <v>-</v>
      </c>
      <c r="AB230" s="36" t="str">
        <f t="array" ref="AB230">INDEX(Sheet1DATA!$1:$1048576,MATCH(SUMMARY!$A230,Sheet1DATA!$A:$A,0),MATCH(SUMMARY!AB$1,Sheet1DATA!$1:$1,0))</f>
        <v>-</v>
      </c>
      <c r="AC230" s="36" t="str">
        <f t="array" ref="AC230">INDEX(Sheet1DATA!$1:$1048576,MATCH(SUMMARY!$A230,Sheet1DATA!$A:$A,0),MATCH(SUMMARY!AC$1,Sheet1DATA!$1:$1,0))</f>
        <v>-</v>
      </c>
      <c r="AD230" s="36" t="str">
        <f t="array" ref="AD230">INDEX(Sheet1DATA!$1:$1048576,MATCH(SUMMARY!$A230,Sheet1DATA!$A:$A,0),MATCH(SUMMARY!AD$1,Sheet1DATA!$1:$1,0))</f>
        <v>-</v>
      </c>
    </row>
    <row r="231" ht="14.25" hidden="1" customHeight="1">
      <c r="A231" s="114" t="s">
        <v>932</v>
      </c>
      <c r="B231" s="114" t="str">
        <f t="array" ref="B231">INDEX('2020 Candidates'!F:F,MATCH(SUMMARY!A231,'2020 Candidates'!G:G,0))</f>
        <v>Green Party</v>
      </c>
      <c r="C231" s="114" t="str">
        <f t="array" ref="C231">INDEX('2020 Candidates'!A:A,MATCH(SUMMARY!A231,'2020 Candidates'!G:G,0))</f>
        <v>Cork North-Central (4 seats)</v>
      </c>
      <c r="D231" s="115">
        <f>VLOOKUP(B231,PartyScore!A:D,4,0)</f>
        <v>0.05714285714</v>
      </c>
      <c r="E231" s="16" t="b">
        <f t="shared" si="1"/>
        <v>0</v>
      </c>
      <c r="F231" s="36">
        <f t="shared" si="2"/>
        <v>0</v>
      </c>
      <c r="G231" s="36">
        <f t="shared" si="3"/>
        <v>0</v>
      </c>
      <c r="H231" s="36">
        <f t="shared" si="4"/>
        <v>0</v>
      </c>
      <c r="I231" s="116" t="str">
        <f t="shared" si="5"/>
        <v>-</v>
      </c>
      <c r="J231" s="36" t="str">
        <f t="array" ref="J231">INDEX(Sheet1DATA!$1:$1048576,MATCH(SUMMARY!$A231,Sheet1DATA!$A:$A,0),MATCH(SUMMARY!J$1,Sheet1DATA!$1:$1,0))</f>
        <v>-</v>
      </c>
      <c r="K231" s="36" t="str">
        <f t="array" ref="K231">INDEX(Sheet1DATA!$1:$1048576,MATCH(SUMMARY!$A231,Sheet1DATA!$A:$A,0),MATCH(SUMMARY!K$1,Sheet1DATA!$1:$1,0))</f>
        <v>-</v>
      </c>
      <c r="L231" s="36" t="str">
        <f t="array" ref="L231">INDEX(Sheet1DATA!$1:$1048576,MATCH(SUMMARY!$A231,Sheet1DATA!$A:$A,0),MATCH(SUMMARY!L$1,Sheet1DATA!$1:$1,0))</f>
        <v>-</v>
      </c>
      <c r="M231" s="36" t="str">
        <f t="array" ref="M231">INDEX(Sheet1DATA!$1:$1048576,MATCH(SUMMARY!$A231,Sheet1DATA!$A:$A,0),MATCH(SUMMARY!M$1,Sheet1DATA!$1:$1,0))</f>
        <v>-</v>
      </c>
      <c r="N231" s="36" t="str">
        <f t="array" ref="N231">INDEX(Sheet1DATA!$1:$1048576,MATCH(SUMMARY!$A231,Sheet1DATA!$A:$A,0),MATCH(SUMMARY!N$1,Sheet1DATA!$1:$1,0))</f>
        <v>-</v>
      </c>
      <c r="O231" s="36" t="str">
        <f t="array" ref="O231">INDEX(Sheet1DATA!$1:$1048576,MATCH(SUMMARY!$A231,Sheet1DATA!$A:$A,0),MATCH(SUMMARY!O$1,Sheet1DATA!$1:$1,0))</f>
        <v>-</v>
      </c>
      <c r="P231" s="36" t="str">
        <f t="array" ref="P231">INDEX(Sheet1DATA!$1:$1048576,MATCH(SUMMARY!$A231,Sheet1DATA!$A:$A,0),MATCH(SUMMARY!P$1,Sheet1DATA!$1:$1,0))</f>
        <v>-</v>
      </c>
      <c r="Q231" s="36" t="str">
        <f t="array" ref="Q231">INDEX(Sheet1DATA!$1:$1048576,MATCH(SUMMARY!$A231,Sheet1DATA!$A:$A,0),MATCH(SUMMARY!Q$1,Sheet1DATA!$1:$1,0))</f>
        <v>-</v>
      </c>
      <c r="R231" s="36" t="str">
        <f t="array" ref="R231">INDEX(Sheet1DATA!$1:$1048576,MATCH(SUMMARY!$A231,Sheet1DATA!$A:$A,0),MATCH(SUMMARY!R$1,Sheet1DATA!$1:$1,0))</f>
        <v>-</v>
      </c>
      <c r="S231" s="36" t="str">
        <f t="array" ref="S231">INDEX(Sheet1DATA!$1:$1048576,MATCH(SUMMARY!$A231,Sheet1DATA!$A:$A,0),MATCH(SUMMARY!S$1,Sheet1DATA!$1:$1,0))</f>
        <v>-</v>
      </c>
      <c r="T231" s="36" t="str">
        <f t="array" ref="T231">INDEX(Sheet1DATA!$1:$1048576,MATCH(SUMMARY!$A231,Sheet1DATA!$A:$A,0),MATCH(SUMMARY!T$1,Sheet1DATA!$1:$1,0))</f>
        <v>-</v>
      </c>
      <c r="U231" s="36" t="str">
        <f t="array" ref="U231">INDEX(Sheet1DATA!$1:$1048576,MATCH(SUMMARY!$A231,Sheet1DATA!$A:$A,0),MATCH(SUMMARY!U$1,Sheet1DATA!$1:$1,0))</f>
        <v>-</v>
      </c>
      <c r="V231" s="36" t="str">
        <f t="array" ref="V231">INDEX(Sheet1DATA!$1:$1048576,MATCH(SUMMARY!$A231,Sheet1DATA!$A:$A,0),MATCH(SUMMARY!V$1,Sheet1DATA!$1:$1,0))</f>
        <v>-</v>
      </c>
      <c r="W231" s="36" t="str">
        <f t="array" ref="W231">INDEX(Sheet1DATA!$1:$1048576,MATCH(SUMMARY!$A231,Sheet1DATA!$A:$A,0),MATCH(SUMMARY!W$1,Sheet1DATA!$1:$1,0))</f>
        <v>-</v>
      </c>
      <c r="X231" s="36" t="str">
        <f t="array" ref="X231">INDEX(Sheet1DATA!$1:$1048576,MATCH(SUMMARY!$A231,Sheet1DATA!$A:$A,0),MATCH(SUMMARY!X$1,Sheet1DATA!$1:$1,0))</f>
        <v>-</v>
      </c>
      <c r="Y231" s="36" t="str">
        <f t="array" ref="Y231">INDEX(Sheet1DATA!$1:$1048576,MATCH(SUMMARY!$A231,Sheet1DATA!$A:$A,0),MATCH(SUMMARY!Y$1,Sheet1DATA!$1:$1,0))</f>
        <v>-</v>
      </c>
      <c r="Z231" s="36" t="str">
        <f t="array" ref="Z231">INDEX(Sheet1DATA!$1:$1048576,MATCH(SUMMARY!$A231,Sheet1DATA!$A:$A,0),MATCH(SUMMARY!Z$1,Sheet1DATA!$1:$1,0))</f>
        <v>-</v>
      </c>
      <c r="AA231" s="36" t="str">
        <f t="array" ref="AA231">INDEX(Sheet1DATA!$1:$1048576,MATCH(SUMMARY!$A231,Sheet1DATA!$A:$A,0),MATCH(SUMMARY!AA$1,Sheet1DATA!$1:$1,0))</f>
        <v>-</v>
      </c>
      <c r="AB231" s="36" t="str">
        <f t="array" ref="AB231">INDEX(Sheet1DATA!$1:$1048576,MATCH(SUMMARY!$A231,Sheet1DATA!$A:$A,0),MATCH(SUMMARY!AB$1,Sheet1DATA!$1:$1,0))</f>
        <v>-</v>
      </c>
      <c r="AC231" s="36" t="str">
        <f t="array" ref="AC231">INDEX(Sheet1DATA!$1:$1048576,MATCH(SUMMARY!$A231,Sheet1DATA!$A:$A,0),MATCH(SUMMARY!AC$1,Sheet1DATA!$1:$1,0))</f>
        <v>-</v>
      </c>
      <c r="AD231" s="36" t="str">
        <f t="array" ref="AD231">INDEX(Sheet1DATA!$1:$1048576,MATCH(SUMMARY!$A231,Sheet1DATA!$A:$A,0),MATCH(SUMMARY!AD$1,Sheet1DATA!$1:$1,0))</f>
        <v>-</v>
      </c>
    </row>
    <row r="232" ht="14.25" hidden="1" customHeight="1">
      <c r="A232" s="114" t="s">
        <v>935</v>
      </c>
      <c r="B232" s="114" t="str">
        <f t="array" ref="B232">INDEX('2020 Candidates'!F:F,MATCH(SUMMARY!A232,'2020 Candidates'!G:G,0))</f>
        <v>Fianna Fail</v>
      </c>
      <c r="C232" s="114" t="str">
        <f t="array" ref="C232">INDEX('2020 Candidates'!A:A,MATCH(SUMMARY!A232,'2020 Candidates'!G:G,0))</f>
        <v>Kerry (5 seats)</v>
      </c>
      <c r="D232" s="115">
        <f>VLOOKUP(B232,PartyScore!A:D,4,0)</f>
        <v>0.3502904352</v>
      </c>
      <c r="E232" s="16" t="b">
        <f t="shared" si="1"/>
        <v>0</v>
      </c>
      <c r="F232" s="36">
        <f t="shared" si="2"/>
        <v>0</v>
      </c>
      <c r="G232" s="36">
        <f t="shared" si="3"/>
        <v>0</v>
      </c>
      <c r="H232" s="36">
        <f t="shared" si="4"/>
        <v>0</v>
      </c>
      <c r="I232" s="116" t="str">
        <f t="shared" si="5"/>
        <v>-</v>
      </c>
      <c r="J232" s="36" t="str">
        <f t="array" ref="J232">INDEX(Sheet1DATA!$1:$1048576,MATCH(SUMMARY!$A232,Sheet1DATA!$A:$A,0),MATCH(SUMMARY!J$1,Sheet1DATA!$1:$1,0))</f>
        <v>-</v>
      </c>
      <c r="K232" s="36" t="str">
        <f t="array" ref="K232">INDEX(Sheet1DATA!$1:$1048576,MATCH(SUMMARY!$A232,Sheet1DATA!$A:$A,0),MATCH(SUMMARY!K$1,Sheet1DATA!$1:$1,0))</f>
        <v>-</v>
      </c>
      <c r="L232" s="36" t="str">
        <f t="array" ref="L232">INDEX(Sheet1DATA!$1:$1048576,MATCH(SUMMARY!$A232,Sheet1DATA!$A:$A,0),MATCH(SUMMARY!L$1,Sheet1DATA!$1:$1,0))</f>
        <v>-</v>
      </c>
      <c r="M232" s="36" t="str">
        <f t="array" ref="M232">INDEX(Sheet1DATA!$1:$1048576,MATCH(SUMMARY!$A232,Sheet1DATA!$A:$A,0),MATCH(SUMMARY!M$1,Sheet1DATA!$1:$1,0))</f>
        <v>-</v>
      </c>
      <c r="N232" s="36" t="str">
        <f t="array" ref="N232">INDEX(Sheet1DATA!$1:$1048576,MATCH(SUMMARY!$A232,Sheet1DATA!$A:$A,0),MATCH(SUMMARY!N$1,Sheet1DATA!$1:$1,0))</f>
        <v>-</v>
      </c>
      <c r="O232" s="36" t="str">
        <f t="array" ref="O232">INDEX(Sheet1DATA!$1:$1048576,MATCH(SUMMARY!$A232,Sheet1DATA!$A:$A,0),MATCH(SUMMARY!O$1,Sheet1DATA!$1:$1,0))</f>
        <v>-</v>
      </c>
      <c r="P232" s="36" t="str">
        <f t="array" ref="P232">INDEX(Sheet1DATA!$1:$1048576,MATCH(SUMMARY!$A232,Sheet1DATA!$A:$A,0),MATCH(SUMMARY!P$1,Sheet1DATA!$1:$1,0))</f>
        <v>-</v>
      </c>
      <c r="Q232" s="36" t="str">
        <f t="array" ref="Q232">INDEX(Sheet1DATA!$1:$1048576,MATCH(SUMMARY!$A232,Sheet1DATA!$A:$A,0),MATCH(SUMMARY!Q$1,Sheet1DATA!$1:$1,0))</f>
        <v>-</v>
      </c>
      <c r="R232" s="36" t="str">
        <f t="array" ref="R232">INDEX(Sheet1DATA!$1:$1048576,MATCH(SUMMARY!$A232,Sheet1DATA!$A:$A,0),MATCH(SUMMARY!R$1,Sheet1DATA!$1:$1,0))</f>
        <v>-</v>
      </c>
      <c r="S232" s="36" t="str">
        <f t="array" ref="S232">INDEX(Sheet1DATA!$1:$1048576,MATCH(SUMMARY!$A232,Sheet1DATA!$A:$A,0),MATCH(SUMMARY!S$1,Sheet1DATA!$1:$1,0))</f>
        <v>-</v>
      </c>
      <c r="T232" s="36" t="str">
        <f t="array" ref="T232">INDEX(Sheet1DATA!$1:$1048576,MATCH(SUMMARY!$A232,Sheet1DATA!$A:$A,0),MATCH(SUMMARY!T$1,Sheet1DATA!$1:$1,0))</f>
        <v>-</v>
      </c>
      <c r="U232" s="36" t="str">
        <f t="array" ref="U232">INDEX(Sheet1DATA!$1:$1048576,MATCH(SUMMARY!$A232,Sheet1DATA!$A:$A,0),MATCH(SUMMARY!U$1,Sheet1DATA!$1:$1,0))</f>
        <v>-</v>
      </c>
      <c r="V232" s="36" t="str">
        <f t="array" ref="V232">INDEX(Sheet1DATA!$1:$1048576,MATCH(SUMMARY!$A232,Sheet1DATA!$A:$A,0),MATCH(SUMMARY!V$1,Sheet1DATA!$1:$1,0))</f>
        <v>-</v>
      </c>
      <c r="W232" s="36" t="str">
        <f t="array" ref="W232">INDEX(Sheet1DATA!$1:$1048576,MATCH(SUMMARY!$A232,Sheet1DATA!$A:$A,0),MATCH(SUMMARY!W$1,Sheet1DATA!$1:$1,0))</f>
        <v>-</v>
      </c>
      <c r="X232" s="36" t="str">
        <f t="array" ref="X232">INDEX(Sheet1DATA!$1:$1048576,MATCH(SUMMARY!$A232,Sheet1DATA!$A:$A,0),MATCH(SUMMARY!X$1,Sheet1DATA!$1:$1,0))</f>
        <v>-</v>
      </c>
      <c r="Y232" s="36" t="str">
        <f t="array" ref="Y232">INDEX(Sheet1DATA!$1:$1048576,MATCH(SUMMARY!$A232,Sheet1DATA!$A:$A,0),MATCH(SUMMARY!Y$1,Sheet1DATA!$1:$1,0))</f>
        <v>-</v>
      </c>
      <c r="Z232" s="36" t="str">
        <f t="array" ref="Z232">INDEX(Sheet1DATA!$1:$1048576,MATCH(SUMMARY!$A232,Sheet1DATA!$A:$A,0),MATCH(SUMMARY!Z$1,Sheet1DATA!$1:$1,0))</f>
        <v>-</v>
      </c>
      <c r="AA232" s="36" t="str">
        <f t="array" ref="AA232">INDEX(Sheet1DATA!$1:$1048576,MATCH(SUMMARY!$A232,Sheet1DATA!$A:$A,0),MATCH(SUMMARY!AA$1,Sheet1DATA!$1:$1,0))</f>
        <v>-</v>
      </c>
      <c r="AB232" s="36" t="str">
        <f t="array" ref="AB232">INDEX(Sheet1DATA!$1:$1048576,MATCH(SUMMARY!$A232,Sheet1DATA!$A:$A,0),MATCH(SUMMARY!AB$1,Sheet1DATA!$1:$1,0))</f>
        <v>-</v>
      </c>
      <c r="AC232" s="36" t="str">
        <f t="array" ref="AC232">INDEX(Sheet1DATA!$1:$1048576,MATCH(SUMMARY!$A232,Sheet1DATA!$A:$A,0),MATCH(SUMMARY!AC$1,Sheet1DATA!$1:$1,0))</f>
        <v>-</v>
      </c>
      <c r="AD232" s="36" t="str">
        <f t="array" ref="AD232">INDEX(Sheet1DATA!$1:$1048576,MATCH(SUMMARY!$A232,Sheet1DATA!$A:$A,0),MATCH(SUMMARY!AD$1,Sheet1DATA!$1:$1,0))</f>
        <v>-</v>
      </c>
    </row>
    <row r="233" ht="14.25" customHeight="1">
      <c r="A233" s="114" t="s">
        <v>271</v>
      </c>
      <c r="B233" s="114" t="str">
        <f t="array" ref="B233">INDEX('2020 Candidates'!F:F,MATCH(SUMMARY!A233,'2020 Candidates'!G:G,0))</f>
        <v>Fianna Fail</v>
      </c>
      <c r="C233" s="114" t="str">
        <f t="array" ref="C233">INDEX('2020 Candidates'!A:A,MATCH(SUMMARY!A233,'2020 Candidates'!G:G,0))</f>
        <v>Cork North-West (3 seats)</v>
      </c>
      <c r="D233" s="115">
        <f>VLOOKUP(B233,PartyScore!A:D,4,0)</f>
        <v>0.3502904352</v>
      </c>
      <c r="E233" s="16" t="b">
        <f t="shared" si="1"/>
        <v>1</v>
      </c>
      <c r="F233" s="36">
        <f t="shared" si="2"/>
        <v>3</v>
      </c>
      <c r="G233" s="36">
        <f t="shared" si="3"/>
        <v>4</v>
      </c>
      <c r="H233" s="36">
        <f t="shared" si="4"/>
        <v>0</v>
      </c>
      <c r="I233" s="116">
        <f t="shared" si="5"/>
        <v>0.4285714286</v>
      </c>
      <c r="J233" s="36" t="str">
        <f t="array" ref="J233">INDEX(Sheet1DATA!$1:$1048576,MATCH(SUMMARY!$A233,Sheet1DATA!$A:$A,0),MATCH(SUMMARY!J$1,Sheet1DATA!$1:$1,0))</f>
        <v>√</v>
      </c>
      <c r="K233" s="36" t="str">
        <f t="array" ref="K233">INDEX(Sheet1DATA!$1:$1048576,MATCH(SUMMARY!$A233,Sheet1DATA!$A:$A,0),MATCH(SUMMARY!K$1,Sheet1DATA!$1:$1,0))</f>
        <v>√</v>
      </c>
      <c r="L233" s="36" t="str">
        <f t="array" ref="L233">INDEX(Sheet1DATA!$1:$1048576,MATCH(SUMMARY!$A233,Sheet1DATA!$A:$A,0),MATCH(SUMMARY!L$1,Sheet1DATA!$1:$1,0))</f>
        <v>√</v>
      </c>
      <c r="M233" s="36" t="str">
        <f t="array" ref="M233">INDEX(Sheet1DATA!$1:$1048576,MATCH(SUMMARY!$A233,Sheet1DATA!$A:$A,0),MATCH(SUMMARY!M$1,Sheet1DATA!$1:$1,0))</f>
        <v>×</v>
      </c>
      <c r="N233" s="36" t="str">
        <f t="array" ref="N233">INDEX(Sheet1DATA!$1:$1048576,MATCH(SUMMARY!$A233,Sheet1DATA!$A:$A,0),MATCH(SUMMARY!N$1,Sheet1DATA!$1:$1,0))</f>
        <v>×</v>
      </c>
      <c r="O233" s="36" t="str">
        <f t="array" ref="O233">INDEX(Sheet1DATA!$1:$1048576,MATCH(SUMMARY!$A233,Sheet1DATA!$A:$A,0),MATCH(SUMMARY!O$1,Sheet1DATA!$1:$1,0))</f>
        <v>×</v>
      </c>
      <c r="P233" s="36" t="str">
        <f t="array" ref="P233">INDEX(Sheet1DATA!$1:$1048576,MATCH(SUMMARY!$A233,Sheet1DATA!$A:$A,0),MATCH(SUMMARY!P$1,Sheet1DATA!$1:$1,0))</f>
        <v>×</v>
      </c>
      <c r="Q233" s="36" t="str">
        <f t="array" ref="Q233">INDEX(Sheet1DATA!$1:$1048576,MATCH(SUMMARY!$A233,Sheet1DATA!$A:$A,0),MATCH(SUMMARY!Q$1,Sheet1DATA!$1:$1,0))</f>
        <v>-</v>
      </c>
      <c r="R233" s="36" t="str">
        <f t="array" ref="R233">INDEX(Sheet1DATA!$1:$1048576,MATCH(SUMMARY!$A233,Sheet1DATA!$A:$A,0),MATCH(SUMMARY!R$1,Sheet1DATA!$1:$1,0))</f>
        <v>-</v>
      </c>
      <c r="S233" s="36" t="str">
        <f t="array" ref="S233">INDEX(Sheet1DATA!$1:$1048576,MATCH(SUMMARY!$A233,Sheet1DATA!$A:$A,0),MATCH(SUMMARY!S$1,Sheet1DATA!$1:$1,0))</f>
        <v>-</v>
      </c>
      <c r="T233" s="36" t="str">
        <f t="array" ref="T233">INDEX(Sheet1DATA!$1:$1048576,MATCH(SUMMARY!$A233,Sheet1DATA!$A:$A,0),MATCH(SUMMARY!T$1,Sheet1DATA!$1:$1,0))</f>
        <v>-</v>
      </c>
      <c r="U233" s="36" t="str">
        <f t="array" ref="U233">INDEX(Sheet1DATA!$1:$1048576,MATCH(SUMMARY!$A233,Sheet1DATA!$A:$A,0),MATCH(SUMMARY!U$1,Sheet1DATA!$1:$1,0))</f>
        <v>-</v>
      </c>
      <c r="V233" s="36" t="str">
        <f t="array" ref="V233">INDEX(Sheet1DATA!$1:$1048576,MATCH(SUMMARY!$A233,Sheet1DATA!$A:$A,0),MATCH(SUMMARY!V$1,Sheet1DATA!$1:$1,0))</f>
        <v>-</v>
      </c>
      <c r="W233" s="36" t="str">
        <f t="array" ref="W233">INDEX(Sheet1DATA!$1:$1048576,MATCH(SUMMARY!$A233,Sheet1DATA!$A:$A,0),MATCH(SUMMARY!W$1,Sheet1DATA!$1:$1,0))</f>
        <v>-</v>
      </c>
      <c r="X233" s="36" t="str">
        <f t="array" ref="X233">INDEX(Sheet1DATA!$1:$1048576,MATCH(SUMMARY!$A233,Sheet1DATA!$A:$A,0),MATCH(SUMMARY!X$1,Sheet1DATA!$1:$1,0))</f>
        <v>-</v>
      </c>
      <c r="Y233" s="36" t="str">
        <f t="array" ref="Y233">INDEX(Sheet1DATA!$1:$1048576,MATCH(SUMMARY!$A233,Sheet1DATA!$A:$A,0),MATCH(SUMMARY!Y$1,Sheet1DATA!$1:$1,0))</f>
        <v>-</v>
      </c>
      <c r="Z233" s="36" t="str">
        <f t="array" ref="Z233">INDEX(Sheet1DATA!$1:$1048576,MATCH(SUMMARY!$A233,Sheet1DATA!$A:$A,0),MATCH(SUMMARY!Z$1,Sheet1DATA!$1:$1,0))</f>
        <v>-</v>
      </c>
      <c r="AA233" s="36" t="str">
        <f t="array" ref="AA233">INDEX(Sheet1DATA!$1:$1048576,MATCH(SUMMARY!$A233,Sheet1DATA!$A:$A,0),MATCH(SUMMARY!AA$1,Sheet1DATA!$1:$1,0))</f>
        <v>-</v>
      </c>
      <c r="AB233" s="36" t="str">
        <f t="array" ref="AB233">INDEX(Sheet1DATA!$1:$1048576,MATCH(SUMMARY!$A233,Sheet1DATA!$A:$A,0),MATCH(SUMMARY!AB$1,Sheet1DATA!$1:$1,0))</f>
        <v>-</v>
      </c>
      <c r="AC233" s="36" t="str">
        <f t="array" ref="AC233">INDEX(Sheet1DATA!$1:$1048576,MATCH(SUMMARY!$A233,Sheet1DATA!$A:$A,0),MATCH(SUMMARY!AC$1,Sheet1DATA!$1:$1,0))</f>
        <v>-</v>
      </c>
      <c r="AD233" s="36" t="str">
        <f t="array" ref="AD233">INDEX(Sheet1DATA!$1:$1048576,MATCH(SUMMARY!$A233,Sheet1DATA!$A:$A,0),MATCH(SUMMARY!AD$1,Sheet1DATA!$1:$1,0))</f>
        <v>-</v>
      </c>
    </row>
    <row r="234" ht="14.25" customHeight="1">
      <c r="A234" s="114" t="s">
        <v>268</v>
      </c>
      <c r="B234" s="114" t="str">
        <f t="array" ref="B234">INDEX('2020 Candidates'!F:F,MATCH(SUMMARY!A234,'2020 Candidates'!G:G,0))</f>
        <v>Fianna Fail</v>
      </c>
      <c r="C234" s="114" t="str">
        <f t="array" ref="C234">INDEX('2020 Candidates'!A:A,MATCH(SUMMARY!A234,'2020 Candidates'!G:G,0))</f>
        <v>Cork North-West (3 seats)</v>
      </c>
      <c r="D234" s="115">
        <f>VLOOKUP(B234,PartyScore!A:D,4,0)</f>
        <v>0.3502904352</v>
      </c>
      <c r="E234" s="16" t="b">
        <f t="shared" si="1"/>
        <v>1</v>
      </c>
      <c r="F234" s="36">
        <f t="shared" si="2"/>
        <v>9</v>
      </c>
      <c r="G234" s="36">
        <f t="shared" si="3"/>
        <v>5</v>
      </c>
      <c r="H234" s="36">
        <f t="shared" si="4"/>
        <v>7</v>
      </c>
      <c r="I234" s="116">
        <f t="shared" si="5"/>
        <v>0.6428571429</v>
      </c>
      <c r="J234" s="36" t="str">
        <f t="array" ref="J234">INDEX(Sheet1DATA!$1:$1048576,MATCH(SUMMARY!$A234,Sheet1DATA!$A:$A,0),MATCH(SUMMARY!J$1,Sheet1DATA!$1:$1,0))</f>
        <v>√</v>
      </c>
      <c r="K234" s="36" t="str">
        <f t="array" ref="K234">INDEX(Sheet1DATA!$1:$1048576,MATCH(SUMMARY!$A234,Sheet1DATA!$A:$A,0),MATCH(SUMMARY!K$1,Sheet1DATA!$1:$1,0))</f>
        <v>√</v>
      </c>
      <c r="L234" s="36" t="str">
        <f t="array" ref="L234">INDEX(Sheet1DATA!$1:$1048576,MATCH(SUMMARY!$A234,Sheet1DATA!$A:$A,0),MATCH(SUMMARY!L$1,Sheet1DATA!$1:$1,0))</f>
        <v>√</v>
      </c>
      <c r="M234" s="36" t="str">
        <f t="array" ref="M234">INDEX(Sheet1DATA!$1:$1048576,MATCH(SUMMARY!$A234,Sheet1DATA!$A:$A,0),MATCH(SUMMARY!M$1,Sheet1DATA!$1:$1,0))</f>
        <v>×</v>
      </c>
      <c r="N234" s="36" t="str">
        <f t="array" ref="N234">INDEX(Sheet1DATA!$1:$1048576,MATCH(SUMMARY!$A234,Sheet1DATA!$A:$A,0),MATCH(SUMMARY!N$1,Sheet1DATA!$1:$1,0))</f>
        <v>×</v>
      </c>
      <c r="O234" s="36" t="str">
        <f t="array" ref="O234">INDEX(Sheet1DATA!$1:$1048576,MATCH(SUMMARY!$A234,Sheet1DATA!$A:$A,0),MATCH(SUMMARY!O$1,Sheet1DATA!$1:$1,0))</f>
        <v>×</v>
      </c>
      <c r="P234" s="36" t="str">
        <f t="array" ref="P234">INDEX(Sheet1DATA!$1:$1048576,MATCH(SUMMARY!$A234,Sheet1DATA!$A:$A,0),MATCH(SUMMARY!P$1,Sheet1DATA!$1:$1,0))</f>
        <v>×</v>
      </c>
      <c r="Q234" s="36" t="str">
        <f t="array" ref="Q234">INDEX(Sheet1DATA!$1:$1048576,MATCH(SUMMARY!$A234,Sheet1DATA!$A:$A,0),MATCH(SUMMARY!Q$1,Sheet1DATA!$1:$1,0))</f>
        <v>Ø</v>
      </c>
      <c r="R234" s="36" t="str">
        <f t="array" ref="R234">INDEX(Sheet1DATA!$1:$1048576,MATCH(SUMMARY!$A234,Sheet1DATA!$A:$A,0),MATCH(SUMMARY!R$1,Sheet1DATA!$1:$1,0))</f>
        <v>√</v>
      </c>
      <c r="S234" s="36" t="str">
        <f t="array" ref="S234">INDEX(Sheet1DATA!$1:$1048576,MATCH(SUMMARY!$A234,Sheet1DATA!$A:$A,0),MATCH(SUMMARY!S$1,Sheet1DATA!$1:$1,0))</f>
        <v>√</v>
      </c>
      <c r="T234" s="36" t="str">
        <f t="array" ref="T234">INDEX(Sheet1DATA!$1:$1048576,MATCH(SUMMARY!$A234,Sheet1DATA!$A:$A,0),MATCH(SUMMARY!T$1,Sheet1DATA!$1:$1,0))</f>
        <v>√</v>
      </c>
      <c r="U234" s="36" t="str">
        <f t="array" ref="U234">INDEX(Sheet1DATA!$1:$1048576,MATCH(SUMMARY!$A234,Sheet1DATA!$A:$A,0),MATCH(SUMMARY!U$1,Sheet1DATA!$1:$1,0))</f>
        <v>√</v>
      </c>
      <c r="V234" s="36" t="str">
        <f t="array" ref="V234">INDEX(Sheet1DATA!$1:$1048576,MATCH(SUMMARY!$A234,Sheet1DATA!$A:$A,0),MATCH(SUMMARY!V$1,Sheet1DATA!$1:$1,0))</f>
        <v>Ø</v>
      </c>
      <c r="W234" s="36" t="str">
        <f t="array" ref="W234">INDEX(Sheet1DATA!$1:$1048576,MATCH(SUMMARY!$A234,Sheet1DATA!$A:$A,0),MATCH(SUMMARY!W$1,Sheet1DATA!$1:$1,0))</f>
        <v>Ø</v>
      </c>
      <c r="X234" s="36" t="str">
        <f t="array" ref="X234">INDEX(Sheet1DATA!$1:$1048576,MATCH(SUMMARY!$A234,Sheet1DATA!$A:$A,0),MATCH(SUMMARY!X$1,Sheet1DATA!$1:$1,0))</f>
        <v>Ø</v>
      </c>
      <c r="Y234" s="36" t="str">
        <f t="array" ref="Y234">INDEX(Sheet1DATA!$1:$1048576,MATCH(SUMMARY!$A234,Sheet1DATA!$A:$A,0),MATCH(SUMMARY!Y$1,Sheet1DATA!$1:$1,0))</f>
        <v>Ø</v>
      </c>
      <c r="Z234" s="36" t="str">
        <f t="array" ref="Z234">INDEX(Sheet1DATA!$1:$1048576,MATCH(SUMMARY!$A234,Sheet1DATA!$A:$A,0),MATCH(SUMMARY!Z$1,Sheet1DATA!$1:$1,0))</f>
        <v>Ø</v>
      </c>
      <c r="AA234" s="36" t="str">
        <f t="array" ref="AA234">INDEX(Sheet1DATA!$1:$1048576,MATCH(SUMMARY!$A234,Sheet1DATA!$A:$A,0),MATCH(SUMMARY!AA$1,Sheet1DATA!$1:$1,0))</f>
        <v>√</v>
      </c>
      <c r="AB234" s="36" t="str">
        <f t="array" ref="AB234">INDEX(Sheet1DATA!$1:$1048576,MATCH(SUMMARY!$A234,Sheet1DATA!$A:$A,0),MATCH(SUMMARY!AB$1,Sheet1DATA!$1:$1,0))</f>
        <v>√</v>
      </c>
      <c r="AC234" s="36" t="str">
        <f t="array" ref="AC234">INDEX(Sheet1DATA!$1:$1048576,MATCH(SUMMARY!$A234,Sheet1DATA!$A:$A,0),MATCH(SUMMARY!AC$1,Sheet1DATA!$1:$1,0))</f>
        <v>Ø</v>
      </c>
      <c r="AD234" s="36" t="str">
        <f t="array" ref="AD234">INDEX(Sheet1DATA!$1:$1048576,MATCH(SUMMARY!$A234,Sheet1DATA!$A:$A,0),MATCH(SUMMARY!AD$1,Sheet1DATA!$1:$1,0))</f>
        <v>×</v>
      </c>
    </row>
    <row r="235" ht="14.25" hidden="1" customHeight="1">
      <c r="A235" s="114" t="s">
        <v>946</v>
      </c>
      <c r="B235" s="114" t="str">
        <f t="array" ref="B235">INDEX('2020 Candidates'!F:F,MATCH(SUMMARY!A235,'2020 Candidates'!G:G,0))</f>
        <v>Labour Party</v>
      </c>
      <c r="C235" s="114" t="str">
        <f t="array" ref="C235">INDEX('2020 Candidates'!A:A,MATCH(SUMMARY!A235,'2020 Candidates'!G:G,0))</f>
        <v>Dublin South-Central (4 seats)</v>
      </c>
      <c r="D235" s="115">
        <f>VLOOKUP(B235,PartyScore!A:D,4,0)</f>
        <v>0.0993987494</v>
      </c>
      <c r="E235" s="16" t="b">
        <f t="shared" si="1"/>
        <v>0</v>
      </c>
      <c r="F235" s="36">
        <f t="shared" si="2"/>
        <v>0</v>
      </c>
      <c r="G235" s="36">
        <f t="shared" si="3"/>
        <v>0</v>
      </c>
      <c r="H235" s="36">
        <f t="shared" si="4"/>
        <v>0</v>
      </c>
      <c r="I235" s="116" t="str">
        <f t="shared" si="5"/>
        <v>-</v>
      </c>
      <c r="J235" s="36" t="str">
        <f t="array" ref="J235">INDEX(Sheet1DATA!$1:$1048576,MATCH(SUMMARY!$A235,Sheet1DATA!$A:$A,0),MATCH(SUMMARY!J$1,Sheet1DATA!$1:$1,0))</f>
        <v>-</v>
      </c>
      <c r="K235" s="36" t="str">
        <f t="array" ref="K235">INDEX(Sheet1DATA!$1:$1048576,MATCH(SUMMARY!$A235,Sheet1DATA!$A:$A,0),MATCH(SUMMARY!K$1,Sheet1DATA!$1:$1,0))</f>
        <v>-</v>
      </c>
      <c r="L235" s="36" t="str">
        <f t="array" ref="L235">INDEX(Sheet1DATA!$1:$1048576,MATCH(SUMMARY!$A235,Sheet1DATA!$A:$A,0),MATCH(SUMMARY!L$1,Sheet1DATA!$1:$1,0))</f>
        <v>-</v>
      </c>
      <c r="M235" s="36" t="str">
        <f t="array" ref="M235">INDEX(Sheet1DATA!$1:$1048576,MATCH(SUMMARY!$A235,Sheet1DATA!$A:$A,0),MATCH(SUMMARY!M$1,Sheet1DATA!$1:$1,0))</f>
        <v>-</v>
      </c>
      <c r="N235" s="36" t="str">
        <f t="array" ref="N235">INDEX(Sheet1DATA!$1:$1048576,MATCH(SUMMARY!$A235,Sheet1DATA!$A:$A,0),MATCH(SUMMARY!N$1,Sheet1DATA!$1:$1,0))</f>
        <v>-</v>
      </c>
      <c r="O235" s="36" t="str">
        <f t="array" ref="O235">INDEX(Sheet1DATA!$1:$1048576,MATCH(SUMMARY!$A235,Sheet1DATA!$A:$A,0),MATCH(SUMMARY!O$1,Sheet1DATA!$1:$1,0))</f>
        <v>-</v>
      </c>
      <c r="P235" s="36" t="str">
        <f t="array" ref="P235">INDEX(Sheet1DATA!$1:$1048576,MATCH(SUMMARY!$A235,Sheet1DATA!$A:$A,0),MATCH(SUMMARY!P$1,Sheet1DATA!$1:$1,0))</f>
        <v>-</v>
      </c>
      <c r="Q235" s="36" t="str">
        <f t="array" ref="Q235">INDEX(Sheet1DATA!$1:$1048576,MATCH(SUMMARY!$A235,Sheet1DATA!$A:$A,0),MATCH(SUMMARY!Q$1,Sheet1DATA!$1:$1,0))</f>
        <v>-</v>
      </c>
      <c r="R235" s="36" t="str">
        <f t="array" ref="R235">INDEX(Sheet1DATA!$1:$1048576,MATCH(SUMMARY!$A235,Sheet1DATA!$A:$A,0),MATCH(SUMMARY!R$1,Sheet1DATA!$1:$1,0))</f>
        <v>-</v>
      </c>
      <c r="S235" s="36" t="str">
        <f t="array" ref="S235">INDEX(Sheet1DATA!$1:$1048576,MATCH(SUMMARY!$A235,Sheet1DATA!$A:$A,0),MATCH(SUMMARY!S$1,Sheet1DATA!$1:$1,0))</f>
        <v>-</v>
      </c>
      <c r="T235" s="36" t="str">
        <f t="array" ref="T235">INDEX(Sheet1DATA!$1:$1048576,MATCH(SUMMARY!$A235,Sheet1DATA!$A:$A,0),MATCH(SUMMARY!T$1,Sheet1DATA!$1:$1,0))</f>
        <v>-</v>
      </c>
      <c r="U235" s="36" t="str">
        <f t="array" ref="U235">INDEX(Sheet1DATA!$1:$1048576,MATCH(SUMMARY!$A235,Sheet1DATA!$A:$A,0),MATCH(SUMMARY!U$1,Sheet1DATA!$1:$1,0))</f>
        <v>-</v>
      </c>
      <c r="V235" s="36" t="str">
        <f t="array" ref="V235">INDEX(Sheet1DATA!$1:$1048576,MATCH(SUMMARY!$A235,Sheet1DATA!$A:$A,0),MATCH(SUMMARY!V$1,Sheet1DATA!$1:$1,0))</f>
        <v>-</v>
      </c>
      <c r="W235" s="36" t="str">
        <f t="array" ref="W235">INDEX(Sheet1DATA!$1:$1048576,MATCH(SUMMARY!$A235,Sheet1DATA!$A:$A,0),MATCH(SUMMARY!W$1,Sheet1DATA!$1:$1,0))</f>
        <v>-</v>
      </c>
      <c r="X235" s="36" t="str">
        <f t="array" ref="X235">INDEX(Sheet1DATA!$1:$1048576,MATCH(SUMMARY!$A235,Sheet1DATA!$A:$A,0),MATCH(SUMMARY!X$1,Sheet1DATA!$1:$1,0))</f>
        <v>-</v>
      </c>
      <c r="Y235" s="36" t="str">
        <f t="array" ref="Y235">INDEX(Sheet1DATA!$1:$1048576,MATCH(SUMMARY!$A235,Sheet1DATA!$A:$A,0),MATCH(SUMMARY!Y$1,Sheet1DATA!$1:$1,0))</f>
        <v>-</v>
      </c>
      <c r="Z235" s="36" t="str">
        <f t="array" ref="Z235">INDEX(Sheet1DATA!$1:$1048576,MATCH(SUMMARY!$A235,Sheet1DATA!$A:$A,0),MATCH(SUMMARY!Z$1,Sheet1DATA!$1:$1,0))</f>
        <v>-</v>
      </c>
      <c r="AA235" s="36" t="str">
        <f t="array" ref="AA235">INDEX(Sheet1DATA!$1:$1048576,MATCH(SUMMARY!$A235,Sheet1DATA!$A:$A,0),MATCH(SUMMARY!AA$1,Sheet1DATA!$1:$1,0))</f>
        <v>-</v>
      </c>
      <c r="AB235" s="36" t="str">
        <f t="array" ref="AB235">INDEX(Sheet1DATA!$1:$1048576,MATCH(SUMMARY!$A235,Sheet1DATA!$A:$A,0),MATCH(SUMMARY!AB$1,Sheet1DATA!$1:$1,0))</f>
        <v>-</v>
      </c>
      <c r="AC235" s="36" t="str">
        <f t="array" ref="AC235">INDEX(Sheet1DATA!$1:$1048576,MATCH(SUMMARY!$A235,Sheet1DATA!$A:$A,0),MATCH(SUMMARY!AC$1,Sheet1DATA!$1:$1,0))</f>
        <v>-</v>
      </c>
      <c r="AD235" s="36" t="str">
        <f t="array" ref="AD235">INDEX(Sheet1DATA!$1:$1048576,MATCH(SUMMARY!$A235,Sheet1DATA!$A:$A,0),MATCH(SUMMARY!AD$1,Sheet1DATA!$1:$1,0))</f>
        <v>-</v>
      </c>
    </row>
    <row r="236" ht="14.25" customHeight="1">
      <c r="A236" s="114" t="s">
        <v>1058</v>
      </c>
      <c r="B236" s="114" t="str">
        <f t="array" ref="B236">INDEX('2020 Candidates'!F:F,MATCH(SUMMARY!A236,'2020 Candidates'!G:G,0))</f>
        <v>Fine Gael</v>
      </c>
      <c r="C236" s="114" t="str">
        <f t="array" ref="C236">INDEX('2020 Candidates'!A:A,MATCH(SUMMARY!A236,'2020 Candidates'!G:G,0))</f>
        <v>Mayo (4 seats)</v>
      </c>
      <c r="D236" s="115">
        <f>VLOOKUP(B236,PartyScore!A:D,4,0)</f>
        <v>0.01425972402</v>
      </c>
      <c r="E236" s="16" t="b">
        <f t="shared" si="1"/>
        <v>1</v>
      </c>
      <c r="F236" s="36">
        <f t="shared" si="2"/>
        <v>0</v>
      </c>
      <c r="G236" s="36">
        <f t="shared" si="3"/>
        <v>11</v>
      </c>
      <c r="H236" s="36">
        <f t="shared" si="4"/>
        <v>2</v>
      </c>
      <c r="I236" s="116">
        <f t="shared" si="5"/>
        <v>0</v>
      </c>
      <c r="J236" s="36" t="str">
        <f t="array" ref="J236">INDEX(Sheet1DATA!$1:$1048576,MATCH(SUMMARY!$A236,Sheet1DATA!$A:$A,0),MATCH(SUMMARY!J$1,Sheet1DATA!$1:$1,0))</f>
        <v>-</v>
      </c>
      <c r="K236" s="36" t="str">
        <f t="array" ref="K236">INDEX(Sheet1DATA!$1:$1048576,MATCH(SUMMARY!$A236,Sheet1DATA!$A:$A,0),MATCH(SUMMARY!K$1,Sheet1DATA!$1:$1,0))</f>
        <v>-</v>
      </c>
      <c r="L236" s="36" t="str">
        <f t="array" ref="L236">INDEX(Sheet1DATA!$1:$1048576,MATCH(SUMMARY!$A236,Sheet1DATA!$A:$A,0),MATCH(SUMMARY!L$1,Sheet1DATA!$1:$1,0))</f>
        <v>-</v>
      </c>
      <c r="M236" s="36" t="str">
        <f t="array" ref="M236">INDEX(Sheet1DATA!$1:$1048576,MATCH(SUMMARY!$A236,Sheet1DATA!$A:$A,0),MATCH(SUMMARY!M$1,Sheet1DATA!$1:$1,0))</f>
        <v>-</v>
      </c>
      <c r="N236" s="36" t="str">
        <f t="array" ref="N236">INDEX(Sheet1DATA!$1:$1048576,MATCH(SUMMARY!$A236,Sheet1DATA!$A:$A,0),MATCH(SUMMARY!N$1,Sheet1DATA!$1:$1,0))</f>
        <v>-</v>
      </c>
      <c r="O236" s="36" t="str">
        <f t="array" ref="O236">INDEX(Sheet1DATA!$1:$1048576,MATCH(SUMMARY!$A236,Sheet1DATA!$A:$A,0),MATCH(SUMMARY!O$1,Sheet1DATA!$1:$1,0))</f>
        <v>-</v>
      </c>
      <c r="P236" s="36" t="str">
        <f t="array" ref="P236">INDEX(Sheet1DATA!$1:$1048576,MATCH(SUMMARY!$A236,Sheet1DATA!$A:$A,0),MATCH(SUMMARY!P$1,Sheet1DATA!$1:$1,0))</f>
        <v>-</v>
      </c>
      <c r="Q236" s="36" t="str">
        <f t="array" ref="Q236">INDEX(Sheet1DATA!$1:$1048576,MATCH(SUMMARY!$A236,Sheet1DATA!$A:$A,0),MATCH(SUMMARY!Q$1,Sheet1DATA!$1:$1,0))</f>
        <v>×</v>
      </c>
      <c r="R236" s="36" t="str">
        <f t="array" ref="R236">INDEX(Sheet1DATA!$1:$1048576,MATCH(SUMMARY!$A236,Sheet1DATA!$A:$A,0),MATCH(SUMMARY!R$1,Sheet1DATA!$1:$1,0))</f>
        <v>Ø</v>
      </c>
      <c r="S236" s="36" t="str">
        <f t="array" ref="S236">INDEX(Sheet1DATA!$1:$1048576,MATCH(SUMMARY!$A236,Sheet1DATA!$A:$A,0),MATCH(SUMMARY!S$1,Sheet1DATA!$1:$1,0))</f>
        <v>×</v>
      </c>
      <c r="T236" s="36" t="str">
        <f t="array" ref="T236">INDEX(Sheet1DATA!$1:$1048576,MATCH(SUMMARY!$A236,Sheet1DATA!$A:$A,0),MATCH(SUMMARY!T$1,Sheet1DATA!$1:$1,0))</f>
        <v>×</v>
      </c>
      <c r="U236" s="36" t="str">
        <f t="array" ref="U236">INDEX(Sheet1DATA!$1:$1048576,MATCH(SUMMARY!$A236,Sheet1DATA!$A:$A,0),MATCH(SUMMARY!U$1,Sheet1DATA!$1:$1,0))</f>
        <v>×</v>
      </c>
      <c r="V236" s="36" t="str">
        <f t="array" ref="V236">INDEX(Sheet1DATA!$1:$1048576,MATCH(SUMMARY!$A236,Sheet1DATA!$A:$A,0),MATCH(SUMMARY!V$1,Sheet1DATA!$1:$1,0))</f>
        <v>×</v>
      </c>
      <c r="W236" s="36" t="str">
        <f t="array" ref="W236">INDEX(Sheet1DATA!$1:$1048576,MATCH(SUMMARY!$A236,Sheet1DATA!$A:$A,0),MATCH(SUMMARY!W$1,Sheet1DATA!$1:$1,0))</f>
        <v>×</v>
      </c>
      <c r="X236" s="36" t="str">
        <f t="array" ref="X236">INDEX(Sheet1DATA!$1:$1048576,MATCH(SUMMARY!$A236,Sheet1DATA!$A:$A,0),MATCH(SUMMARY!X$1,Sheet1DATA!$1:$1,0))</f>
        <v>×</v>
      </c>
      <c r="Y236" s="36" t="str">
        <f t="array" ref="Y236">INDEX(Sheet1DATA!$1:$1048576,MATCH(SUMMARY!$A236,Sheet1DATA!$A:$A,0),MATCH(SUMMARY!Y$1,Sheet1DATA!$1:$1,0))</f>
        <v>×</v>
      </c>
      <c r="Z236" s="36" t="str">
        <f t="array" ref="Z236">INDEX(Sheet1DATA!$1:$1048576,MATCH(SUMMARY!$A236,Sheet1DATA!$A:$A,0),MATCH(SUMMARY!Z$1,Sheet1DATA!$1:$1,0))</f>
        <v>×</v>
      </c>
      <c r="AA236" s="36" t="str">
        <f t="array" ref="AA236">INDEX(Sheet1DATA!$1:$1048576,MATCH(SUMMARY!$A236,Sheet1DATA!$A:$A,0),MATCH(SUMMARY!AA$1,Sheet1DATA!$1:$1,0))</f>
        <v>Ø</v>
      </c>
      <c r="AB236" s="36" t="str">
        <f t="array" ref="AB236">INDEX(Sheet1DATA!$1:$1048576,MATCH(SUMMARY!$A236,Sheet1DATA!$A:$A,0),MATCH(SUMMARY!AB$1,Sheet1DATA!$1:$1,0))</f>
        <v>×</v>
      </c>
      <c r="AC236" s="36" t="str">
        <f t="array" ref="AC236">INDEX(Sheet1DATA!$1:$1048576,MATCH(SUMMARY!$A236,Sheet1DATA!$A:$A,0),MATCH(SUMMARY!AC$1,Sheet1DATA!$1:$1,0))</f>
        <v>×</v>
      </c>
      <c r="AD236" s="36" t="str">
        <f t="array" ref="AD236">INDEX(Sheet1DATA!$1:$1048576,MATCH(SUMMARY!$A236,Sheet1DATA!$A:$A,0),MATCH(SUMMARY!AD$1,Sheet1DATA!$1:$1,0))</f>
        <v>-</v>
      </c>
    </row>
    <row r="237" ht="14.25" hidden="1" customHeight="1">
      <c r="A237" s="114" t="s">
        <v>958</v>
      </c>
      <c r="B237" s="114" t="str">
        <f t="array" ref="B237">INDEX('2020 Candidates'!F:F,MATCH(SUMMARY!A237,'2020 Candidates'!G:G,0))</f>
        <v>Independents 4 Change</v>
      </c>
      <c r="C237" s="114" t="str">
        <f t="array" ref="C237">INDEX('2020 Candidates'!A:A,MATCH(SUMMARY!A237,'2020 Candidates'!G:G,0))</f>
        <v>Dublin Fingal (5 seats)</v>
      </c>
      <c r="D237" s="115">
        <f>VLOOKUP(B237,PartyScore!A:D,4,0)</f>
        <v>0</v>
      </c>
      <c r="E237" s="16" t="b">
        <f t="shared" si="1"/>
        <v>0</v>
      </c>
      <c r="F237" s="36">
        <f t="shared" si="2"/>
        <v>0</v>
      </c>
      <c r="G237" s="36">
        <f t="shared" si="3"/>
        <v>0</v>
      </c>
      <c r="H237" s="36">
        <f t="shared" si="4"/>
        <v>0</v>
      </c>
      <c r="I237" s="116" t="str">
        <f t="shared" si="5"/>
        <v>-</v>
      </c>
      <c r="J237" s="36" t="str">
        <f t="array" ref="J237">INDEX(Sheet1DATA!$1:$1048576,MATCH(SUMMARY!$A237,Sheet1DATA!$A:$A,0),MATCH(SUMMARY!J$1,Sheet1DATA!$1:$1,0))</f>
        <v>-</v>
      </c>
      <c r="K237" s="36" t="str">
        <f t="array" ref="K237">INDEX(Sheet1DATA!$1:$1048576,MATCH(SUMMARY!$A237,Sheet1DATA!$A:$A,0),MATCH(SUMMARY!K$1,Sheet1DATA!$1:$1,0))</f>
        <v>-</v>
      </c>
      <c r="L237" s="36" t="str">
        <f t="array" ref="L237">INDEX(Sheet1DATA!$1:$1048576,MATCH(SUMMARY!$A237,Sheet1DATA!$A:$A,0),MATCH(SUMMARY!L$1,Sheet1DATA!$1:$1,0))</f>
        <v>-</v>
      </c>
      <c r="M237" s="36" t="str">
        <f t="array" ref="M237">INDEX(Sheet1DATA!$1:$1048576,MATCH(SUMMARY!$A237,Sheet1DATA!$A:$A,0),MATCH(SUMMARY!M$1,Sheet1DATA!$1:$1,0))</f>
        <v>-</v>
      </c>
      <c r="N237" s="36" t="str">
        <f t="array" ref="N237">INDEX(Sheet1DATA!$1:$1048576,MATCH(SUMMARY!$A237,Sheet1DATA!$A:$A,0),MATCH(SUMMARY!N$1,Sheet1DATA!$1:$1,0))</f>
        <v>-</v>
      </c>
      <c r="O237" s="36" t="str">
        <f t="array" ref="O237">INDEX(Sheet1DATA!$1:$1048576,MATCH(SUMMARY!$A237,Sheet1DATA!$A:$A,0),MATCH(SUMMARY!O$1,Sheet1DATA!$1:$1,0))</f>
        <v>-</v>
      </c>
      <c r="P237" s="36" t="str">
        <f t="array" ref="P237">INDEX(Sheet1DATA!$1:$1048576,MATCH(SUMMARY!$A237,Sheet1DATA!$A:$A,0),MATCH(SUMMARY!P$1,Sheet1DATA!$1:$1,0))</f>
        <v>-</v>
      </c>
      <c r="Q237" s="36" t="str">
        <f t="array" ref="Q237">INDEX(Sheet1DATA!$1:$1048576,MATCH(SUMMARY!$A237,Sheet1DATA!$A:$A,0),MATCH(SUMMARY!Q$1,Sheet1DATA!$1:$1,0))</f>
        <v>-</v>
      </c>
      <c r="R237" s="36" t="str">
        <f t="array" ref="R237">INDEX(Sheet1DATA!$1:$1048576,MATCH(SUMMARY!$A237,Sheet1DATA!$A:$A,0),MATCH(SUMMARY!R$1,Sheet1DATA!$1:$1,0))</f>
        <v>-</v>
      </c>
      <c r="S237" s="36" t="str">
        <f t="array" ref="S237">INDEX(Sheet1DATA!$1:$1048576,MATCH(SUMMARY!$A237,Sheet1DATA!$A:$A,0),MATCH(SUMMARY!S$1,Sheet1DATA!$1:$1,0))</f>
        <v>-</v>
      </c>
      <c r="T237" s="36" t="str">
        <f t="array" ref="T237">INDEX(Sheet1DATA!$1:$1048576,MATCH(SUMMARY!$A237,Sheet1DATA!$A:$A,0),MATCH(SUMMARY!T$1,Sheet1DATA!$1:$1,0))</f>
        <v>-</v>
      </c>
      <c r="U237" s="36" t="str">
        <f t="array" ref="U237">INDEX(Sheet1DATA!$1:$1048576,MATCH(SUMMARY!$A237,Sheet1DATA!$A:$A,0),MATCH(SUMMARY!U$1,Sheet1DATA!$1:$1,0))</f>
        <v>-</v>
      </c>
      <c r="V237" s="36" t="str">
        <f t="array" ref="V237">INDEX(Sheet1DATA!$1:$1048576,MATCH(SUMMARY!$A237,Sheet1DATA!$A:$A,0),MATCH(SUMMARY!V$1,Sheet1DATA!$1:$1,0))</f>
        <v>-</v>
      </c>
      <c r="W237" s="36" t="str">
        <f t="array" ref="W237">INDEX(Sheet1DATA!$1:$1048576,MATCH(SUMMARY!$A237,Sheet1DATA!$A:$A,0),MATCH(SUMMARY!W$1,Sheet1DATA!$1:$1,0))</f>
        <v>-</v>
      </c>
      <c r="X237" s="36" t="str">
        <f t="array" ref="X237">INDEX(Sheet1DATA!$1:$1048576,MATCH(SUMMARY!$A237,Sheet1DATA!$A:$A,0),MATCH(SUMMARY!X$1,Sheet1DATA!$1:$1,0))</f>
        <v>-</v>
      </c>
      <c r="Y237" s="36" t="str">
        <f t="array" ref="Y237">INDEX(Sheet1DATA!$1:$1048576,MATCH(SUMMARY!$A237,Sheet1DATA!$A:$A,0),MATCH(SUMMARY!Y$1,Sheet1DATA!$1:$1,0))</f>
        <v>-</v>
      </c>
      <c r="Z237" s="36" t="str">
        <f t="array" ref="Z237">INDEX(Sheet1DATA!$1:$1048576,MATCH(SUMMARY!$A237,Sheet1DATA!$A:$A,0),MATCH(SUMMARY!Z$1,Sheet1DATA!$1:$1,0))</f>
        <v>-</v>
      </c>
      <c r="AA237" s="36" t="str">
        <f t="array" ref="AA237">INDEX(Sheet1DATA!$1:$1048576,MATCH(SUMMARY!$A237,Sheet1DATA!$A:$A,0),MATCH(SUMMARY!AA$1,Sheet1DATA!$1:$1,0))</f>
        <v>-</v>
      </c>
      <c r="AB237" s="36" t="str">
        <f t="array" ref="AB237">INDEX(Sheet1DATA!$1:$1048576,MATCH(SUMMARY!$A237,Sheet1DATA!$A:$A,0),MATCH(SUMMARY!AB$1,Sheet1DATA!$1:$1,0))</f>
        <v>-</v>
      </c>
      <c r="AC237" s="36" t="str">
        <f t="array" ref="AC237">INDEX(Sheet1DATA!$1:$1048576,MATCH(SUMMARY!$A237,Sheet1DATA!$A:$A,0),MATCH(SUMMARY!AC$1,Sheet1DATA!$1:$1,0))</f>
        <v>-</v>
      </c>
      <c r="AD237" s="36" t="str">
        <f t="array" ref="AD237">INDEX(Sheet1DATA!$1:$1048576,MATCH(SUMMARY!$A237,Sheet1DATA!$A:$A,0),MATCH(SUMMARY!AD$1,Sheet1DATA!$1:$1,0))</f>
        <v>-</v>
      </c>
    </row>
    <row r="238" ht="14.25" hidden="1" customHeight="1">
      <c r="A238" s="114" t="s">
        <v>961</v>
      </c>
      <c r="B238" s="114" t="str">
        <f t="array" ref="B238">INDEX('2020 Candidates'!F:F,MATCH(SUMMARY!A238,'2020 Candidates'!G:G,0))</f>
        <v>Fianna Fail</v>
      </c>
      <c r="C238" s="114" t="str">
        <f t="array" ref="C238">INDEX('2020 Candidates'!A:A,MATCH(SUMMARY!A238,'2020 Candidates'!G:G,0))</f>
        <v>Waterford</v>
      </c>
      <c r="D238" s="115">
        <f>VLOOKUP(B238,PartyScore!A:D,4,0)</f>
        <v>0.3502904352</v>
      </c>
      <c r="E238" s="16" t="b">
        <f t="shared" si="1"/>
        <v>0</v>
      </c>
      <c r="F238" s="36">
        <f t="shared" si="2"/>
        <v>0</v>
      </c>
      <c r="G238" s="36">
        <f t="shared" si="3"/>
        <v>0</v>
      </c>
      <c r="H238" s="36">
        <f t="shared" si="4"/>
        <v>0</v>
      </c>
      <c r="I238" s="116" t="str">
        <f t="shared" si="5"/>
        <v>-</v>
      </c>
      <c r="J238" s="36" t="str">
        <f t="array" ref="J238">INDEX(Sheet1DATA!$1:$1048576,MATCH(SUMMARY!$A238,Sheet1DATA!$A:$A,0),MATCH(SUMMARY!J$1,Sheet1DATA!$1:$1,0))</f>
        <v>-</v>
      </c>
      <c r="K238" s="36" t="str">
        <f t="array" ref="K238">INDEX(Sheet1DATA!$1:$1048576,MATCH(SUMMARY!$A238,Sheet1DATA!$A:$A,0),MATCH(SUMMARY!K$1,Sheet1DATA!$1:$1,0))</f>
        <v>-</v>
      </c>
      <c r="L238" s="36" t="str">
        <f t="array" ref="L238">INDEX(Sheet1DATA!$1:$1048576,MATCH(SUMMARY!$A238,Sheet1DATA!$A:$A,0),MATCH(SUMMARY!L$1,Sheet1DATA!$1:$1,0))</f>
        <v>-</v>
      </c>
      <c r="M238" s="36" t="str">
        <f t="array" ref="M238">INDEX(Sheet1DATA!$1:$1048576,MATCH(SUMMARY!$A238,Sheet1DATA!$A:$A,0),MATCH(SUMMARY!M$1,Sheet1DATA!$1:$1,0))</f>
        <v>-</v>
      </c>
      <c r="N238" s="36" t="str">
        <f t="array" ref="N238">INDEX(Sheet1DATA!$1:$1048576,MATCH(SUMMARY!$A238,Sheet1DATA!$A:$A,0),MATCH(SUMMARY!N$1,Sheet1DATA!$1:$1,0))</f>
        <v>-</v>
      </c>
      <c r="O238" s="36" t="str">
        <f t="array" ref="O238">INDEX(Sheet1DATA!$1:$1048576,MATCH(SUMMARY!$A238,Sheet1DATA!$A:$A,0),MATCH(SUMMARY!O$1,Sheet1DATA!$1:$1,0))</f>
        <v>-</v>
      </c>
      <c r="P238" s="36" t="str">
        <f t="array" ref="P238">INDEX(Sheet1DATA!$1:$1048576,MATCH(SUMMARY!$A238,Sheet1DATA!$A:$A,0),MATCH(SUMMARY!P$1,Sheet1DATA!$1:$1,0))</f>
        <v>-</v>
      </c>
      <c r="Q238" s="36" t="str">
        <f t="array" ref="Q238">INDEX(Sheet1DATA!$1:$1048576,MATCH(SUMMARY!$A238,Sheet1DATA!$A:$A,0),MATCH(SUMMARY!Q$1,Sheet1DATA!$1:$1,0))</f>
        <v>-</v>
      </c>
      <c r="R238" s="36" t="str">
        <f t="array" ref="R238">INDEX(Sheet1DATA!$1:$1048576,MATCH(SUMMARY!$A238,Sheet1DATA!$A:$A,0),MATCH(SUMMARY!R$1,Sheet1DATA!$1:$1,0))</f>
        <v>-</v>
      </c>
      <c r="S238" s="36" t="str">
        <f t="array" ref="S238">INDEX(Sheet1DATA!$1:$1048576,MATCH(SUMMARY!$A238,Sheet1DATA!$A:$A,0),MATCH(SUMMARY!S$1,Sheet1DATA!$1:$1,0))</f>
        <v>-</v>
      </c>
      <c r="T238" s="36" t="str">
        <f t="array" ref="T238">INDEX(Sheet1DATA!$1:$1048576,MATCH(SUMMARY!$A238,Sheet1DATA!$A:$A,0),MATCH(SUMMARY!T$1,Sheet1DATA!$1:$1,0))</f>
        <v>-</v>
      </c>
      <c r="U238" s="36" t="str">
        <f t="array" ref="U238">INDEX(Sheet1DATA!$1:$1048576,MATCH(SUMMARY!$A238,Sheet1DATA!$A:$A,0),MATCH(SUMMARY!U$1,Sheet1DATA!$1:$1,0))</f>
        <v>-</v>
      </c>
      <c r="V238" s="36" t="str">
        <f t="array" ref="V238">INDEX(Sheet1DATA!$1:$1048576,MATCH(SUMMARY!$A238,Sheet1DATA!$A:$A,0),MATCH(SUMMARY!V$1,Sheet1DATA!$1:$1,0))</f>
        <v>-</v>
      </c>
      <c r="W238" s="36" t="str">
        <f t="array" ref="W238">INDEX(Sheet1DATA!$1:$1048576,MATCH(SUMMARY!$A238,Sheet1DATA!$A:$A,0),MATCH(SUMMARY!W$1,Sheet1DATA!$1:$1,0))</f>
        <v>-</v>
      </c>
      <c r="X238" s="36" t="str">
        <f t="array" ref="X238">INDEX(Sheet1DATA!$1:$1048576,MATCH(SUMMARY!$A238,Sheet1DATA!$A:$A,0),MATCH(SUMMARY!X$1,Sheet1DATA!$1:$1,0))</f>
        <v>-</v>
      </c>
      <c r="Y238" s="36" t="str">
        <f t="array" ref="Y238">INDEX(Sheet1DATA!$1:$1048576,MATCH(SUMMARY!$A238,Sheet1DATA!$A:$A,0),MATCH(SUMMARY!Y$1,Sheet1DATA!$1:$1,0))</f>
        <v>-</v>
      </c>
      <c r="Z238" s="36" t="str">
        <f t="array" ref="Z238">INDEX(Sheet1DATA!$1:$1048576,MATCH(SUMMARY!$A238,Sheet1DATA!$A:$A,0),MATCH(SUMMARY!Z$1,Sheet1DATA!$1:$1,0))</f>
        <v>-</v>
      </c>
      <c r="AA238" s="36" t="str">
        <f t="array" ref="AA238">INDEX(Sheet1DATA!$1:$1048576,MATCH(SUMMARY!$A238,Sheet1DATA!$A:$A,0),MATCH(SUMMARY!AA$1,Sheet1DATA!$1:$1,0))</f>
        <v>-</v>
      </c>
      <c r="AB238" s="36" t="str">
        <f t="array" ref="AB238">INDEX(Sheet1DATA!$1:$1048576,MATCH(SUMMARY!$A238,Sheet1DATA!$A:$A,0),MATCH(SUMMARY!AB$1,Sheet1DATA!$1:$1,0))</f>
        <v>-</v>
      </c>
      <c r="AC238" s="36" t="str">
        <f t="array" ref="AC238">INDEX(Sheet1DATA!$1:$1048576,MATCH(SUMMARY!$A238,Sheet1DATA!$A:$A,0),MATCH(SUMMARY!AC$1,Sheet1DATA!$1:$1,0))</f>
        <v>-</v>
      </c>
      <c r="AD238" s="36" t="str">
        <f t="array" ref="AD238">INDEX(Sheet1DATA!$1:$1048576,MATCH(SUMMARY!$A238,Sheet1DATA!$A:$A,0),MATCH(SUMMARY!AD$1,Sheet1DATA!$1:$1,0))</f>
        <v>-</v>
      </c>
    </row>
    <row r="239" ht="14.25" customHeight="1">
      <c r="A239" s="114" t="s">
        <v>1035</v>
      </c>
      <c r="B239" s="114" t="str">
        <f t="array" ref="B239">INDEX('2020 Candidates'!F:F,MATCH(SUMMARY!A239,'2020 Candidates'!G:G,0))</f>
        <v>Sinn Fein</v>
      </c>
      <c r="C239" s="114" t="str">
        <f t="array" ref="C239">INDEX('2020 Candidates'!A:A,MATCH(SUMMARY!A239,'2020 Candidates'!G:G,0))</f>
        <v>Louth (5 seats)</v>
      </c>
      <c r="D239" s="115">
        <f>VLOOKUP(B239,PartyScore!A:D,4,0)</f>
        <v>0.3109221466</v>
      </c>
      <c r="E239" s="16" t="b">
        <f t="shared" si="1"/>
        <v>1</v>
      </c>
      <c r="F239" s="36">
        <f t="shared" si="2"/>
        <v>3</v>
      </c>
      <c r="G239" s="36">
        <f t="shared" si="3"/>
        <v>4</v>
      </c>
      <c r="H239" s="36">
        <f t="shared" si="4"/>
        <v>0</v>
      </c>
      <c r="I239" s="116">
        <f t="shared" si="5"/>
        <v>0.4285714286</v>
      </c>
      <c r="J239" s="36" t="str">
        <f t="array" ref="J239">INDEX(Sheet1DATA!$1:$1048576,MATCH(SUMMARY!$A239,Sheet1DATA!$A:$A,0),MATCH(SUMMARY!J$1,Sheet1DATA!$1:$1,0))</f>
        <v>√</v>
      </c>
      <c r="K239" s="36" t="str">
        <f t="array" ref="K239">INDEX(Sheet1DATA!$1:$1048576,MATCH(SUMMARY!$A239,Sheet1DATA!$A:$A,0),MATCH(SUMMARY!K$1,Sheet1DATA!$1:$1,0))</f>
        <v>√</v>
      </c>
      <c r="L239" s="36" t="str">
        <f t="array" ref="L239">INDEX(Sheet1DATA!$1:$1048576,MATCH(SUMMARY!$A239,Sheet1DATA!$A:$A,0),MATCH(SUMMARY!L$1,Sheet1DATA!$1:$1,0))</f>
        <v>√</v>
      </c>
      <c r="M239" s="36" t="str">
        <f t="array" ref="M239">INDEX(Sheet1DATA!$1:$1048576,MATCH(SUMMARY!$A239,Sheet1DATA!$A:$A,0),MATCH(SUMMARY!M$1,Sheet1DATA!$1:$1,0))</f>
        <v>×</v>
      </c>
      <c r="N239" s="36" t="str">
        <f t="array" ref="N239">INDEX(Sheet1DATA!$1:$1048576,MATCH(SUMMARY!$A239,Sheet1DATA!$A:$A,0),MATCH(SUMMARY!N$1,Sheet1DATA!$1:$1,0))</f>
        <v>×</v>
      </c>
      <c r="O239" s="36" t="str">
        <f t="array" ref="O239">INDEX(Sheet1DATA!$1:$1048576,MATCH(SUMMARY!$A239,Sheet1DATA!$A:$A,0),MATCH(SUMMARY!O$1,Sheet1DATA!$1:$1,0))</f>
        <v>×</v>
      </c>
      <c r="P239" s="36" t="str">
        <f t="array" ref="P239">INDEX(Sheet1DATA!$1:$1048576,MATCH(SUMMARY!$A239,Sheet1DATA!$A:$A,0),MATCH(SUMMARY!P$1,Sheet1DATA!$1:$1,0))</f>
        <v>×</v>
      </c>
      <c r="Q239" s="36" t="str">
        <f t="array" ref="Q239">INDEX(Sheet1DATA!$1:$1048576,MATCH(SUMMARY!$A239,Sheet1DATA!$A:$A,0),MATCH(SUMMARY!Q$1,Sheet1DATA!$1:$1,0))</f>
        <v>-</v>
      </c>
      <c r="R239" s="36" t="str">
        <f t="array" ref="R239">INDEX(Sheet1DATA!$1:$1048576,MATCH(SUMMARY!$A239,Sheet1DATA!$A:$A,0),MATCH(SUMMARY!R$1,Sheet1DATA!$1:$1,0))</f>
        <v>-</v>
      </c>
      <c r="S239" s="36" t="str">
        <f t="array" ref="S239">INDEX(Sheet1DATA!$1:$1048576,MATCH(SUMMARY!$A239,Sheet1DATA!$A:$A,0),MATCH(SUMMARY!S$1,Sheet1DATA!$1:$1,0))</f>
        <v>-</v>
      </c>
      <c r="T239" s="36" t="str">
        <f t="array" ref="T239">INDEX(Sheet1DATA!$1:$1048576,MATCH(SUMMARY!$A239,Sheet1DATA!$A:$A,0),MATCH(SUMMARY!T$1,Sheet1DATA!$1:$1,0))</f>
        <v>-</v>
      </c>
      <c r="U239" s="36" t="str">
        <f t="array" ref="U239">INDEX(Sheet1DATA!$1:$1048576,MATCH(SUMMARY!$A239,Sheet1DATA!$A:$A,0),MATCH(SUMMARY!U$1,Sheet1DATA!$1:$1,0))</f>
        <v>-</v>
      </c>
      <c r="V239" s="36" t="str">
        <f t="array" ref="V239">INDEX(Sheet1DATA!$1:$1048576,MATCH(SUMMARY!$A239,Sheet1DATA!$A:$A,0),MATCH(SUMMARY!V$1,Sheet1DATA!$1:$1,0))</f>
        <v>-</v>
      </c>
      <c r="W239" s="36" t="str">
        <f t="array" ref="W239">INDEX(Sheet1DATA!$1:$1048576,MATCH(SUMMARY!$A239,Sheet1DATA!$A:$A,0),MATCH(SUMMARY!W$1,Sheet1DATA!$1:$1,0))</f>
        <v>-</v>
      </c>
      <c r="X239" s="36" t="str">
        <f t="array" ref="X239">INDEX(Sheet1DATA!$1:$1048576,MATCH(SUMMARY!$A239,Sheet1DATA!$A:$A,0),MATCH(SUMMARY!X$1,Sheet1DATA!$1:$1,0))</f>
        <v>-</v>
      </c>
      <c r="Y239" s="36" t="str">
        <f t="array" ref="Y239">INDEX(Sheet1DATA!$1:$1048576,MATCH(SUMMARY!$A239,Sheet1DATA!$A:$A,0),MATCH(SUMMARY!Y$1,Sheet1DATA!$1:$1,0))</f>
        <v>-</v>
      </c>
      <c r="Z239" s="36" t="str">
        <f t="array" ref="Z239">INDEX(Sheet1DATA!$1:$1048576,MATCH(SUMMARY!$A239,Sheet1DATA!$A:$A,0),MATCH(SUMMARY!Z$1,Sheet1DATA!$1:$1,0))</f>
        <v>-</v>
      </c>
      <c r="AA239" s="36" t="str">
        <f t="array" ref="AA239">INDEX(Sheet1DATA!$1:$1048576,MATCH(SUMMARY!$A239,Sheet1DATA!$A:$A,0),MATCH(SUMMARY!AA$1,Sheet1DATA!$1:$1,0))</f>
        <v>-</v>
      </c>
      <c r="AB239" s="36" t="str">
        <f t="array" ref="AB239">INDEX(Sheet1DATA!$1:$1048576,MATCH(SUMMARY!$A239,Sheet1DATA!$A:$A,0),MATCH(SUMMARY!AB$1,Sheet1DATA!$1:$1,0))</f>
        <v>-</v>
      </c>
      <c r="AC239" s="36" t="str">
        <f t="array" ref="AC239">INDEX(Sheet1DATA!$1:$1048576,MATCH(SUMMARY!$A239,Sheet1DATA!$A:$A,0),MATCH(SUMMARY!AC$1,Sheet1DATA!$1:$1,0))</f>
        <v>-</v>
      </c>
      <c r="AD239" s="36" t="str">
        <f t="array" ref="AD239">INDEX(Sheet1DATA!$1:$1048576,MATCH(SUMMARY!$A239,Sheet1DATA!$A:$A,0),MATCH(SUMMARY!AD$1,Sheet1DATA!$1:$1,0))</f>
        <v>-</v>
      </c>
    </row>
    <row r="240" ht="14.25" hidden="1" customHeight="1">
      <c r="A240" s="114" t="s">
        <v>973</v>
      </c>
      <c r="B240" s="114" t="str">
        <f t="array" ref="B240">INDEX('2020 Candidates'!F:F,MATCH(SUMMARY!A240,'2020 Candidates'!G:G,0))</f>
        <v>Fianna Fail</v>
      </c>
      <c r="C240" s="114" t="str">
        <f t="array" ref="C240">INDEX('2020 Candidates'!A:A,MATCH(SUMMARY!A240,'2020 Candidates'!G:G,0))</f>
        <v>Carlow-Kilkenny (5 seats)</v>
      </c>
      <c r="D240" s="115">
        <f>VLOOKUP(B240,PartyScore!A:D,4,0)</f>
        <v>0.3502904352</v>
      </c>
      <c r="E240" s="16" t="b">
        <f t="shared" si="1"/>
        <v>0</v>
      </c>
      <c r="F240" s="36">
        <f t="shared" si="2"/>
        <v>0</v>
      </c>
      <c r="G240" s="36">
        <f t="shared" si="3"/>
        <v>0</v>
      </c>
      <c r="H240" s="36">
        <f t="shared" si="4"/>
        <v>0</v>
      </c>
      <c r="I240" s="116" t="str">
        <f t="shared" si="5"/>
        <v>-</v>
      </c>
      <c r="J240" s="36" t="str">
        <f t="array" ref="J240">INDEX(Sheet1DATA!$1:$1048576,MATCH(SUMMARY!$A240,Sheet1DATA!$A:$A,0),MATCH(SUMMARY!J$1,Sheet1DATA!$1:$1,0))</f>
        <v>-</v>
      </c>
      <c r="K240" s="36" t="str">
        <f t="array" ref="K240">INDEX(Sheet1DATA!$1:$1048576,MATCH(SUMMARY!$A240,Sheet1DATA!$A:$A,0),MATCH(SUMMARY!K$1,Sheet1DATA!$1:$1,0))</f>
        <v>-</v>
      </c>
      <c r="L240" s="36" t="str">
        <f t="array" ref="L240">INDEX(Sheet1DATA!$1:$1048576,MATCH(SUMMARY!$A240,Sheet1DATA!$A:$A,0),MATCH(SUMMARY!L$1,Sheet1DATA!$1:$1,0))</f>
        <v>-</v>
      </c>
      <c r="M240" s="36" t="str">
        <f t="array" ref="M240">INDEX(Sheet1DATA!$1:$1048576,MATCH(SUMMARY!$A240,Sheet1DATA!$A:$A,0),MATCH(SUMMARY!M$1,Sheet1DATA!$1:$1,0))</f>
        <v>-</v>
      </c>
      <c r="N240" s="36" t="str">
        <f t="array" ref="N240">INDEX(Sheet1DATA!$1:$1048576,MATCH(SUMMARY!$A240,Sheet1DATA!$A:$A,0),MATCH(SUMMARY!N$1,Sheet1DATA!$1:$1,0))</f>
        <v>-</v>
      </c>
      <c r="O240" s="36" t="str">
        <f t="array" ref="O240">INDEX(Sheet1DATA!$1:$1048576,MATCH(SUMMARY!$A240,Sheet1DATA!$A:$A,0),MATCH(SUMMARY!O$1,Sheet1DATA!$1:$1,0))</f>
        <v>-</v>
      </c>
      <c r="P240" s="36" t="str">
        <f t="array" ref="P240">INDEX(Sheet1DATA!$1:$1048576,MATCH(SUMMARY!$A240,Sheet1DATA!$A:$A,0),MATCH(SUMMARY!P$1,Sheet1DATA!$1:$1,0))</f>
        <v>-</v>
      </c>
      <c r="Q240" s="36" t="str">
        <f t="array" ref="Q240">INDEX(Sheet1DATA!$1:$1048576,MATCH(SUMMARY!$A240,Sheet1DATA!$A:$A,0),MATCH(SUMMARY!Q$1,Sheet1DATA!$1:$1,0))</f>
        <v>-</v>
      </c>
      <c r="R240" s="36" t="str">
        <f t="array" ref="R240">INDEX(Sheet1DATA!$1:$1048576,MATCH(SUMMARY!$A240,Sheet1DATA!$A:$A,0),MATCH(SUMMARY!R$1,Sheet1DATA!$1:$1,0))</f>
        <v>-</v>
      </c>
      <c r="S240" s="36" t="str">
        <f t="array" ref="S240">INDEX(Sheet1DATA!$1:$1048576,MATCH(SUMMARY!$A240,Sheet1DATA!$A:$A,0),MATCH(SUMMARY!S$1,Sheet1DATA!$1:$1,0))</f>
        <v>-</v>
      </c>
      <c r="T240" s="36" t="str">
        <f t="array" ref="T240">INDEX(Sheet1DATA!$1:$1048576,MATCH(SUMMARY!$A240,Sheet1DATA!$A:$A,0),MATCH(SUMMARY!T$1,Sheet1DATA!$1:$1,0))</f>
        <v>-</v>
      </c>
      <c r="U240" s="36" t="str">
        <f t="array" ref="U240">INDEX(Sheet1DATA!$1:$1048576,MATCH(SUMMARY!$A240,Sheet1DATA!$A:$A,0),MATCH(SUMMARY!U$1,Sheet1DATA!$1:$1,0))</f>
        <v>-</v>
      </c>
      <c r="V240" s="36" t="str">
        <f t="array" ref="V240">INDEX(Sheet1DATA!$1:$1048576,MATCH(SUMMARY!$A240,Sheet1DATA!$A:$A,0),MATCH(SUMMARY!V$1,Sheet1DATA!$1:$1,0))</f>
        <v>-</v>
      </c>
      <c r="W240" s="36" t="str">
        <f t="array" ref="W240">INDEX(Sheet1DATA!$1:$1048576,MATCH(SUMMARY!$A240,Sheet1DATA!$A:$A,0),MATCH(SUMMARY!W$1,Sheet1DATA!$1:$1,0))</f>
        <v>-</v>
      </c>
      <c r="X240" s="36" t="str">
        <f t="array" ref="X240">INDEX(Sheet1DATA!$1:$1048576,MATCH(SUMMARY!$A240,Sheet1DATA!$A:$A,0),MATCH(SUMMARY!X$1,Sheet1DATA!$1:$1,0))</f>
        <v>-</v>
      </c>
      <c r="Y240" s="36" t="str">
        <f t="array" ref="Y240">INDEX(Sheet1DATA!$1:$1048576,MATCH(SUMMARY!$A240,Sheet1DATA!$A:$A,0),MATCH(SUMMARY!Y$1,Sheet1DATA!$1:$1,0))</f>
        <v>-</v>
      </c>
      <c r="Z240" s="36" t="str">
        <f t="array" ref="Z240">INDEX(Sheet1DATA!$1:$1048576,MATCH(SUMMARY!$A240,Sheet1DATA!$A:$A,0),MATCH(SUMMARY!Z$1,Sheet1DATA!$1:$1,0))</f>
        <v>-</v>
      </c>
      <c r="AA240" s="36" t="str">
        <f t="array" ref="AA240">INDEX(Sheet1DATA!$1:$1048576,MATCH(SUMMARY!$A240,Sheet1DATA!$A:$A,0),MATCH(SUMMARY!AA$1,Sheet1DATA!$1:$1,0))</f>
        <v>-</v>
      </c>
      <c r="AB240" s="36" t="str">
        <f t="array" ref="AB240">INDEX(Sheet1DATA!$1:$1048576,MATCH(SUMMARY!$A240,Sheet1DATA!$A:$A,0),MATCH(SUMMARY!AB$1,Sheet1DATA!$1:$1,0))</f>
        <v>-</v>
      </c>
      <c r="AC240" s="36" t="str">
        <f t="array" ref="AC240">INDEX(Sheet1DATA!$1:$1048576,MATCH(SUMMARY!$A240,Sheet1DATA!$A:$A,0),MATCH(SUMMARY!AC$1,Sheet1DATA!$1:$1,0))</f>
        <v>-</v>
      </c>
      <c r="AD240" s="36" t="str">
        <f t="array" ref="AD240">INDEX(Sheet1DATA!$1:$1048576,MATCH(SUMMARY!$A240,Sheet1DATA!$A:$A,0),MATCH(SUMMARY!AD$1,Sheet1DATA!$1:$1,0))</f>
        <v>-</v>
      </c>
    </row>
    <row r="241" ht="14.25" customHeight="1">
      <c r="A241" s="114" t="s">
        <v>332</v>
      </c>
      <c r="B241" s="114" t="str">
        <f t="array" ref="B241">INDEX('2020 Candidates'!F:F,MATCH(SUMMARY!A241,'2020 Candidates'!G:G,0))</f>
        <v>Fianna Fail</v>
      </c>
      <c r="C241" s="114" t="str">
        <f t="array" ref="C241">INDEX('2020 Candidates'!A:A,MATCH(SUMMARY!A241,'2020 Candidates'!G:G,0))</f>
        <v>Cork South-West (3 seats)</v>
      </c>
      <c r="D241" s="115">
        <f>VLOOKUP(B241,PartyScore!A:D,4,0)</f>
        <v>0.3502904352</v>
      </c>
      <c r="E241" s="16" t="b">
        <f t="shared" si="1"/>
        <v>1</v>
      </c>
      <c r="F241" s="36">
        <f t="shared" si="2"/>
        <v>3</v>
      </c>
      <c r="G241" s="36">
        <f t="shared" si="3"/>
        <v>4</v>
      </c>
      <c r="H241" s="36">
        <f t="shared" si="4"/>
        <v>0</v>
      </c>
      <c r="I241" s="116">
        <f t="shared" si="5"/>
        <v>0.4285714286</v>
      </c>
      <c r="J241" s="36" t="str">
        <f t="array" ref="J241">INDEX(Sheet1DATA!$1:$1048576,MATCH(SUMMARY!$A241,Sheet1DATA!$A:$A,0),MATCH(SUMMARY!J$1,Sheet1DATA!$1:$1,0))</f>
        <v>√</v>
      </c>
      <c r="K241" s="36" t="str">
        <f t="array" ref="K241">INDEX(Sheet1DATA!$1:$1048576,MATCH(SUMMARY!$A241,Sheet1DATA!$A:$A,0),MATCH(SUMMARY!K$1,Sheet1DATA!$1:$1,0))</f>
        <v>√</v>
      </c>
      <c r="L241" s="36" t="str">
        <f t="array" ref="L241">INDEX(Sheet1DATA!$1:$1048576,MATCH(SUMMARY!$A241,Sheet1DATA!$A:$A,0),MATCH(SUMMARY!L$1,Sheet1DATA!$1:$1,0))</f>
        <v>√</v>
      </c>
      <c r="M241" s="36" t="str">
        <f t="array" ref="M241">INDEX(Sheet1DATA!$1:$1048576,MATCH(SUMMARY!$A241,Sheet1DATA!$A:$A,0),MATCH(SUMMARY!M$1,Sheet1DATA!$1:$1,0))</f>
        <v>×</v>
      </c>
      <c r="N241" s="36" t="str">
        <f t="array" ref="N241">INDEX(Sheet1DATA!$1:$1048576,MATCH(SUMMARY!$A241,Sheet1DATA!$A:$A,0),MATCH(SUMMARY!N$1,Sheet1DATA!$1:$1,0))</f>
        <v>×</v>
      </c>
      <c r="O241" s="36" t="str">
        <f t="array" ref="O241">INDEX(Sheet1DATA!$1:$1048576,MATCH(SUMMARY!$A241,Sheet1DATA!$A:$A,0),MATCH(SUMMARY!O$1,Sheet1DATA!$1:$1,0))</f>
        <v>×</v>
      </c>
      <c r="P241" s="36" t="str">
        <f t="array" ref="P241">INDEX(Sheet1DATA!$1:$1048576,MATCH(SUMMARY!$A241,Sheet1DATA!$A:$A,0),MATCH(SUMMARY!P$1,Sheet1DATA!$1:$1,0))</f>
        <v>×</v>
      </c>
      <c r="Q241" s="36" t="str">
        <f t="array" ref="Q241">INDEX(Sheet1DATA!$1:$1048576,MATCH(SUMMARY!$A241,Sheet1DATA!$A:$A,0),MATCH(SUMMARY!Q$1,Sheet1DATA!$1:$1,0))</f>
        <v>-</v>
      </c>
      <c r="R241" s="36" t="str">
        <f t="array" ref="R241">INDEX(Sheet1DATA!$1:$1048576,MATCH(SUMMARY!$A241,Sheet1DATA!$A:$A,0),MATCH(SUMMARY!R$1,Sheet1DATA!$1:$1,0))</f>
        <v>-</v>
      </c>
      <c r="S241" s="36" t="str">
        <f t="array" ref="S241">INDEX(Sheet1DATA!$1:$1048576,MATCH(SUMMARY!$A241,Sheet1DATA!$A:$A,0),MATCH(SUMMARY!S$1,Sheet1DATA!$1:$1,0))</f>
        <v>-</v>
      </c>
      <c r="T241" s="36" t="str">
        <f t="array" ref="T241">INDEX(Sheet1DATA!$1:$1048576,MATCH(SUMMARY!$A241,Sheet1DATA!$A:$A,0),MATCH(SUMMARY!T$1,Sheet1DATA!$1:$1,0))</f>
        <v>-</v>
      </c>
      <c r="U241" s="36" t="str">
        <f t="array" ref="U241">INDEX(Sheet1DATA!$1:$1048576,MATCH(SUMMARY!$A241,Sheet1DATA!$A:$A,0),MATCH(SUMMARY!U$1,Sheet1DATA!$1:$1,0))</f>
        <v>-</v>
      </c>
      <c r="V241" s="36" t="str">
        <f t="array" ref="V241">INDEX(Sheet1DATA!$1:$1048576,MATCH(SUMMARY!$A241,Sheet1DATA!$A:$A,0),MATCH(SUMMARY!V$1,Sheet1DATA!$1:$1,0))</f>
        <v>-</v>
      </c>
      <c r="W241" s="36" t="str">
        <f t="array" ref="W241">INDEX(Sheet1DATA!$1:$1048576,MATCH(SUMMARY!$A241,Sheet1DATA!$A:$A,0),MATCH(SUMMARY!W$1,Sheet1DATA!$1:$1,0))</f>
        <v>-</v>
      </c>
      <c r="X241" s="36" t="str">
        <f t="array" ref="X241">INDEX(Sheet1DATA!$1:$1048576,MATCH(SUMMARY!$A241,Sheet1DATA!$A:$A,0),MATCH(SUMMARY!X$1,Sheet1DATA!$1:$1,0))</f>
        <v>-</v>
      </c>
      <c r="Y241" s="36" t="str">
        <f t="array" ref="Y241">INDEX(Sheet1DATA!$1:$1048576,MATCH(SUMMARY!$A241,Sheet1DATA!$A:$A,0),MATCH(SUMMARY!Y$1,Sheet1DATA!$1:$1,0))</f>
        <v>-</v>
      </c>
      <c r="Z241" s="36" t="str">
        <f t="array" ref="Z241">INDEX(Sheet1DATA!$1:$1048576,MATCH(SUMMARY!$A241,Sheet1DATA!$A:$A,0),MATCH(SUMMARY!Z$1,Sheet1DATA!$1:$1,0))</f>
        <v>-</v>
      </c>
      <c r="AA241" s="36" t="str">
        <f t="array" ref="AA241">INDEX(Sheet1DATA!$1:$1048576,MATCH(SUMMARY!$A241,Sheet1DATA!$A:$A,0),MATCH(SUMMARY!AA$1,Sheet1DATA!$1:$1,0))</f>
        <v>-</v>
      </c>
      <c r="AB241" s="36" t="str">
        <f t="array" ref="AB241">INDEX(Sheet1DATA!$1:$1048576,MATCH(SUMMARY!$A241,Sheet1DATA!$A:$A,0),MATCH(SUMMARY!AB$1,Sheet1DATA!$1:$1,0))</f>
        <v>-</v>
      </c>
      <c r="AC241" s="36" t="str">
        <f t="array" ref="AC241">INDEX(Sheet1DATA!$1:$1048576,MATCH(SUMMARY!$A241,Sheet1DATA!$A:$A,0),MATCH(SUMMARY!AC$1,Sheet1DATA!$1:$1,0))</f>
        <v>-</v>
      </c>
      <c r="AD241" s="36" t="str">
        <f t="array" ref="AD241">INDEX(Sheet1DATA!$1:$1048576,MATCH(SUMMARY!$A241,Sheet1DATA!$A:$A,0),MATCH(SUMMARY!AD$1,Sheet1DATA!$1:$1,0))</f>
        <v>-</v>
      </c>
    </row>
    <row r="242" ht="14.25" customHeight="1">
      <c r="A242" s="114" t="s">
        <v>879</v>
      </c>
      <c r="B242" s="114" t="str">
        <f t="array" ref="B242">INDEX('2020 Candidates'!F:F,MATCH(SUMMARY!A242,'2020 Candidates'!G:G,0))</f>
        <v>Social Democrats</v>
      </c>
      <c r="C242" s="114" t="str">
        <f t="array" ref="C242">INDEX('2020 Candidates'!A:A,MATCH(SUMMARY!A242,'2020 Candidates'!G:G,0))</f>
        <v>Kildare North (4 seats)</v>
      </c>
      <c r="D242" s="115">
        <f>VLOOKUP(B242,PartyScore!A:D,4,0)</f>
        <v>0.09523809524</v>
      </c>
      <c r="E242" s="16" t="b">
        <f t="shared" si="1"/>
        <v>1</v>
      </c>
      <c r="F242" s="36">
        <f t="shared" si="2"/>
        <v>13</v>
      </c>
      <c r="G242" s="36">
        <f t="shared" si="3"/>
        <v>0</v>
      </c>
      <c r="H242" s="36">
        <f t="shared" si="4"/>
        <v>8</v>
      </c>
      <c r="I242" s="116">
        <f t="shared" si="5"/>
        <v>1</v>
      </c>
      <c r="J242" s="36" t="str">
        <f t="array" ref="J242">INDEX(Sheet1DATA!$1:$1048576,MATCH(SUMMARY!$A242,Sheet1DATA!$A:$A,0),MATCH(SUMMARY!J$1,Sheet1DATA!$1:$1,0))</f>
        <v>√</v>
      </c>
      <c r="K242" s="36" t="str">
        <f t="array" ref="K242">INDEX(Sheet1DATA!$1:$1048576,MATCH(SUMMARY!$A242,Sheet1DATA!$A:$A,0),MATCH(SUMMARY!K$1,Sheet1DATA!$1:$1,0))</f>
        <v>√</v>
      </c>
      <c r="L242" s="36" t="str">
        <f t="array" ref="L242">INDEX(Sheet1DATA!$1:$1048576,MATCH(SUMMARY!$A242,Sheet1DATA!$A:$A,0),MATCH(SUMMARY!L$1,Sheet1DATA!$1:$1,0))</f>
        <v>Ø</v>
      </c>
      <c r="M242" s="36" t="str">
        <f t="array" ref="M242">INDEX(Sheet1DATA!$1:$1048576,MATCH(SUMMARY!$A242,Sheet1DATA!$A:$A,0),MATCH(SUMMARY!M$1,Sheet1DATA!$1:$1,0))</f>
        <v>Ø</v>
      </c>
      <c r="N242" s="36" t="str">
        <f t="array" ref="N242">INDEX(Sheet1DATA!$1:$1048576,MATCH(SUMMARY!$A242,Sheet1DATA!$A:$A,0),MATCH(SUMMARY!N$1,Sheet1DATA!$1:$1,0))</f>
        <v>Ø</v>
      </c>
      <c r="O242" s="36" t="str">
        <f t="array" ref="O242">INDEX(Sheet1DATA!$1:$1048576,MATCH(SUMMARY!$A242,Sheet1DATA!$A:$A,0),MATCH(SUMMARY!O$1,Sheet1DATA!$1:$1,0))</f>
        <v>Ø</v>
      </c>
      <c r="P242" s="36" t="str">
        <f t="array" ref="P242">INDEX(Sheet1DATA!$1:$1048576,MATCH(SUMMARY!$A242,Sheet1DATA!$A:$A,0),MATCH(SUMMARY!P$1,Sheet1DATA!$1:$1,0))</f>
        <v>Ø</v>
      </c>
      <c r="Q242" s="36" t="str">
        <f t="array" ref="Q242">INDEX(Sheet1DATA!$1:$1048576,MATCH(SUMMARY!$A242,Sheet1DATA!$A:$A,0),MATCH(SUMMARY!Q$1,Sheet1DATA!$1:$1,0))</f>
        <v>√</v>
      </c>
      <c r="R242" s="36" t="str">
        <f t="array" ref="R242">INDEX(Sheet1DATA!$1:$1048576,MATCH(SUMMARY!$A242,Sheet1DATA!$A:$A,0),MATCH(SUMMARY!R$1,Sheet1DATA!$1:$1,0))</f>
        <v>√</v>
      </c>
      <c r="S242" s="36" t="str">
        <f t="array" ref="S242">INDEX(Sheet1DATA!$1:$1048576,MATCH(SUMMARY!$A242,Sheet1DATA!$A:$A,0),MATCH(SUMMARY!S$1,Sheet1DATA!$1:$1,0))</f>
        <v>√</v>
      </c>
      <c r="T242" s="36" t="str">
        <f t="array" ref="T242">INDEX(Sheet1DATA!$1:$1048576,MATCH(SUMMARY!$A242,Sheet1DATA!$A:$A,0),MATCH(SUMMARY!T$1,Sheet1DATA!$1:$1,0))</f>
        <v>√</v>
      </c>
      <c r="U242" s="36" t="str">
        <f t="array" ref="U242">INDEX(Sheet1DATA!$1:$1048576,MATCH(SUMMARY!$A242,Sheet1DATA!$A:$A,0),MATCH(SUMMARY!U$1,Sheet1DATA!$1:$1,0))</f>
        <v>√</v>
      </c>
      <c r="V242" s="36" t="str">
        <f t="array" ref="V242">INDEX(Sheet1DATA!$1:$1048576,MATCH(SUMMARY!$A242,Sheet1DATA!$A:$A,0),MATCH(SUMMARY!V$1,Sheet1DATA!$1:$1,0))</f>
        <v>√</v>
      </c>
      <c r="W242" s="36" t="str">
        <f t="array" ref="W242">INDEX(Sheet1DATA!$1:$1048576,MATCH(SUMMARY!$A242,Sheet1DATA!$A:$A,0),MATCH(SUMMARY!W$1,Sheet1DATA!$1:$1,0))</f>
        <v>√</v>
      </c>
      <c r="X242" s="36" t="str">
        <f t="array" ref="X242">INDEX(Sheet1DATA!$1:$1048576,MATCH(SUMMARY!$A242,Sheet1DATA!$A:$A,0),MATCH(SUMMARY!X$1,Sheet1DATA!$1:$1,0))</f>
        <v>Ø</v>
      </c>
      <c r="Y242" s="36" t="str">
        <f t="array" ref="Y242">INDEX(Sheet1DATA!$1:$1048576,MATCH(SUMMARY!$A242,Sheet1DATA!$A:$A,0),MATCH(SUMMARY!Y$1,Sheet1DATA!$1:$1,0))</f>
        <v>√</v>
      </c>
      <c r="Z242" s="36" t="str">
        <f t="array" ref="Z242">INDEX(Sheet1DATA!$1:$1048576,MATCH(SUMMARY!$A242,Sheet1DATA!$A:$A,0),MATCH(SUMMARY!Z$1,Sheet1DATA!$1:$1,0))</f>
        <v>√</v>
      </c>
      <c r="AA242" s="36" t="str">
        <f t="array" ref="AA242">INDEX(Sheet1DATA!$1:$1048576,MATCH(SUMMARY!$A242,Sheet1DATA!$A:$A,0),MATCH(SUMMARY!AA$1,Sheet1DATA!$1:$1,0))</f>
        <v>Ø</v>
      </c>
      <c r="AB242" s="36" t="str">
        <f t="array" ref="AB242">INDEX(Sheet1DATA!$1:$1048576,MATCH(SUMMARY!$A242,Sheet1DATA!$A:$A,0),MATCH(SUMMARY!AB$1,Sheet1DATA!$1:$1,0))</f>
        <v>Ø</v>
      </c>
      <c r="AC242" s="36" t="str">
        <f t="array" ref="AC242">INDEX(Sheet1DATA!$1:$1048576,MATCH(SUMMARY!$A242,Sheet1DATA!$A:$A,0),MATCH(SUMMARY!AC$1,Sheet1DATA!$1:$1,0))</f>
        <v>√</v>
      </c>
      <c r="AD242" s="36" t="str">
        <f t="array" ref="AD242">INDEX(Sheet1DATA!$1:$1048576,MATCH(SUMMARY!$A242,Sheet1DATA!$A:$A,0),MATCH(SUMMARY!AD$1,Sheet1DATA!$1:$1,0))</f>
        <v>√</v>
      </c>
    </row>
    <row r="243" ht="14.25" hidden="1" customHeight="1">
      <c r="A243" s="114" t="s">
        <v>979</v>
      </c>
      <c r="B243" s="114" t="str">
        <f t="array" ref="B243">INDEX('2020 Candidates'!F:F,MATCH(SUMMARY!A243,'2020 Candidates'!G:G,0))</f>
        <v>Green Party</v>
      </c>
      <c r="C243" s="114" t="str">
        <f t="array" ref="C243">INDEX('2020 Candidates'!A:A,MATCH(SUMMARY!A243,'2020 Candidates'!G:G,0))</f>
        <v>Kerry (5 seats)</v>
      </c>
      <c r="D243" s="115">
        <f>VLOOKUP(B243,PartyScore!A:D,4,0)</f>
        <v>0.05714285714</v>
      </c>
      <c r="E243" s="16" t="b">
        <f t="shared" si="1"/>
        <v>0</v>
      </c>
      <c r="F243" s="36">
        <f t="shared" si="2"/>
        <v>0</v>
      </c>
      <c r="G243" s="36">
        <f t="shared" si="3"/>
        <v>0</v>
      </c>
      <c r="H243" s="36">
        <f t="shared" si="4"/>
        <v>0</v>
      </c>
      <c r="I243" s="116" t="str">
        <f t="shared" si="5"/>
        <v>-</v>
      </c>
      <c r="J243" s="36" t="str">
        <f t="array" ref="J243">INDEX(Sheet1DATA!$1:$1048576,MATCH(SUMMARY!$A243,Sheet1DATA!$A:$A,0),MATCH(SUMMARY!J$1,Sheet1DATA!$1:$1,0))</f>
        <v>-</v>
      </c>
      <c r="K243" s="36" t="str">
        <f t="array" ref="K243">INDEX(Sheet1DATA!$1:$1048576,MATCH(SUMMARY!$A243,Sheet1DATA!$A:$A,0),MATCH(SUMMARY!K$1,Sheet1DATA!$1:$1,0))</f>
        <v>-</v>
      </c>
      <c r="L243" s="36" t="str">
        <f t="array" ref="L243">INDEX(Sheet1DATA!$1:$1048576,MATCH(SUMMARY!$A243,Sheet1DATA!$A:$A,0),MATCH(SUMMARY!L$1,Sheet1DATA!$1:$1,0))</f>
        <v>-</v>
      </c>
      <c r="M243" s="36" t="str">
        <f t="array" ref="M243">INDEX(Sheet1DATA!$1:$1048576,MATCH(SUMMARY!$A243,Sheet1DATA!$A:$A,0),MATCH(SUMMARY!M$1,Sheet1DATA!$1:$1,0))</f>
        <v>-</v>
      </c>
      <c r="N243" s="36" t="str">
        <f t="array" ref="N243">INDEX(Sheet1DATA!$1:$1048576,MATCH(SUMMARY!$A243,Sheet1DATA!$A:$A,0),MATCH(SUMMARY!N$1,Sheet1DATA!$1:$1,0))</f>
        <v>-</v>
      </c>
      <c r="O243" s="36" t="str">
        <f t="array" ref="O243">INDEX(Sheet1DATA!$1:$1048576,MATCH(SUMMARY!$A243,Sheet1DATA!$A:$A,0),MATCH(SUMMARY!O$1,Sheet1DATA!$1:$1,0))</f>
        <v>-</v>
      </c>
      <c r="P243" s="36" t="str">
        <f t="array" ref="P243">INDEX(Sheet1DATA!$1:$1048576,MATCH(SUMMARY!$A243,Sheet1DATA!$A:$A,0),MATCH(SUMMARY!P$1,Sheet1DATA!$1:$1,0))</f>
        <v>-</v>
      </c>
      <c r="Q243" s="36" t="str">
        <f t="array" ref="Q243">INDEX(Sheet1DATA!$1:$1048576,MATCH(SUMMARY!$A243,Sheet1DATA!$A:$A,0),MATCH(SUMMARY!Q$1,Sheet1DATA!$1:$1,0))</f>
        <v>-</v>
      </c>
      <c r="R243" s="36" t="str">
        <f t="array" ref="R243">INDEX(Sheet1DATA!$1:$1048576,MATCH(SUMMARY!$A243,Sheet1DATA!$A:$A,0),MATCH(SUMMARY!R$1,Sheet1DATA!$1:$1,0))</f>
        <v>-</v>
      </c>
      <c r="S243" s="36" t="str">
        <f t="array" ref="S243">INDEX(Sheet1DATA!$1:$1048576,MATCH(SUMMARY!$A243,Sheet1DATA!$A:$A,0),MATCH(SUMMARY!S$1,Sheet1DATA!$1:$1,0))</f>
        <v>-</v>
      </c>
      <c r="T243" s="36" t="str">
        <f t="array" ref="T243">INDEX(Sheet1DATA!$1:$1048576,MATCH(SUMMARY!$A243,Sheet1DATA!$A:$A,0),MATCH(SUMMARY!T$1,Sheet1DATA!$1:$1,0))</f>
        <v>-</v>
      </c>
      <c r="U243" s="36" t="str">
        <f t="array" ref="U243">INDEX(Sheet1DATA!$1:$1048576,MATCH(SUMMARY!$A243,Sheet1DATA!$A:$A,0),MATCH(SUMMARY!U$1,Sheet1DATA!$1:$1,0))</f>
        <v>-</v>
      </c>
      <c r="V243" s="36" t="str">
        <f t="array" ref="V243">INDEX(Sheet1DATA!$1:$1048576,MATCH(SUMMARY!$A243,Sheet1DATA!$A:$A,0),MATCH(SUMMARY!V$1,Sheet1DATA!$1:$1,0))</f>
        <v>-</v>
      </c>
      <c r="W243" s="36" t="str">
        <f t="array" ref="W243">INDEX(Sheet1DATA!$1:$1048576,MATCH(SUMMARY!$A243,Sheet1DATA!$A:$A,0),MATCH(SUMMARY!W$1,Sheet1DATA!$1:$1,0))</f>
        <v>-</v>
      </c>
      <c r="X243" s="36" t="str">
        <f t="array" ref="X243">INDEX(Sheet1DATA!$1:$1048576,MATCH(SUMMARY!$A243,Sheet1DATA!$A:$A,0),MATCH(SUMMARY!X$1,Sheet1DATA!$1:$1,0))</f>
        <v>-</v>
      </c>
      <c r="Y243" s="36" t="str">
        <f t="array" ref="Y243">INDEX(Sheet1DATA!$1:$1048576,MATCH(SUMMARY!$A243,Sheet1DATA!$A:$A,0),MATCH(SUMMARY!Y$1,Sheet1DATA!$1:$1,0))</f>
        <v>-</v>
      </c>
      <c r="Z243" s="36" t="str">
        <f t="array" ref="Z243">INDEX(Sheet1DATA!$1:$1048576,MATCH(SUMMARY!$A243,Sheet1DATA!$A:$A,0),MATCH(SUMMARY!Z$1,Sheet1DATA!$1:$1,0))</f>
        <v>-</v>
      </c>
      <c r="AA243" s="36" t="str">
        <f t="array" ref="AA243">INDEX(Sheet1DATA!$1:$1048576,MATCH(SUMMARY!$A243,Sheet1DATA!$A:$A,0),MATCH(SUMMARY!AA$1,Sheet1DATA!$1:$1,0))</f>
        <v>-</v>
      </c>
      <c r="AB243" s="36" t="str">
        <f t="array" ref="AB243">INDEX(Sheet1DATA!$1:$1048576,MATCH(SUMMARY!$A243,Sheet1DATA!$A:$A,0),MATCH(SUMMARY!AB$1,Sheet1DATA!$1:$1,0))</f>
        <v>-</v>
      </c>
      <c r="AC243" s="36" t="str">
        <f t="array" ref="AC243">INDEX(Sheet1DATA!$1:$1048576,MATCH(SUMMARY!$A243,Sheet1DATA!$A:$A,0),MATCH(SUMMARY!AC$1,Sheet1DATA!$1:$1,0))</f>
        <v>-</v>
      </c>
      <c r="AD243" s="36" t="str">
        <f t="array" ref="AD243">INDEX(Sheet1DATA!$1:$1048576,MATCH(SUMMARY!$A243,Sheet1DATA!$A:$A,0),MATCH(SUMMARY!AD$1,Sheet1DATA!$1:$1,0))</f>
        <v>-</v>
      </c>
    </row>
    <row r="244" ht="14.25" customHeight="1">
      <c r="A244" s="114" t="s">
        <v>643</v>
      </c>
      <c r="B244" s="114" t="str">
        <f t="array" ref="B244">INDEX('2020 Candidates'!F:F,MATCH(SUMMARY!A244,'2020 Candidates'!G:G,0))</f>
        <v>Fine Gael</v>
      </c>
      <c r="C244" s="114" t="str">
        <f t="array" ref="C244">INDEX('2020 Candidates'!A:A,MATCH(SUMMARY!A244,'2020 Candidates'!G:G,0))</f>
        <v>Dublin Bay South (4 seats)</v>
      </c>
      <c r="D244" s="115">
        <f>VLOOKUP(B244,PartyScore!A:D,4,0)</f>
        <v>0.01425972402</v>
      </c>
      <c r="E244" s="16" t="b">
        <f t="shared" si="1"/>
        <v>1</v>
      </c>
      <c r="F244" s="36">
        <f t="shared" si="2"/>
        <v>0</v>
      </c>
      <c r="G244" s="36">
        <f t="shared" si="3"/>
        <v>14</v>
      </c>
      <c r="H244" s="36">
        <f t="shared" si="4"/>
        <v>6</v>
      </c>
      <c r="I244" s="116">
        <f t="shared" si="5"/>
        <v>0</v>
      </c>
      <c r="J244" s="36" t="str">
        <f t="array" ref="J244">INDEX(Sheet1DATA!$1:$1048576,MATCH(SUMMARY!$A244,Sheet1DATA!$A:$A,0),MATCH(SUMMARY!J$1,Sheet1DATA!$1:$1,0))</f>
        <v>×</v>
      </c>
      <c r="K244" s="36" t="str">
        <f t="array" ref="K244">INDEX(Sheet1DATA!$1:$1048576,MATCH(SUMMARY!$A244,Sheet1DATA!$A:$A,0),MATCH(SUMMARY!K$1,Sheet1DATA!$1:$1,0))</f>
        <v>Ø</v>
      </c>
      <c r="L244" s="36" t="str">
        <f t="array" ref="L244">INDEX(Sheet1DATA!$1:$1048576,MATCH(SUMMARY!$A244,Sheet1DATA!$A:$A,0),MATCH(SUMMARY!L$1,Sheet1DATA!$1:$1,0))</f>
        <v>×</v>
      </c>
      <c r="M244" s="36" t="str">
        <f t="array" ref="M244">INDEX(Sheet1DATA!$1:$1048576,MATCH(SUMMARY!$A244,Sheet1DATA!$A:$A,0),MATCH(SUMMARY!M$1,Sheet1DATA!$1:$1,0))</f>
        <v>Ø</v>
      </c>
      <c r="N244" s="36" t="str">
        <f t="array" ref="N244">INDEX(Sheet1DATA!$1:$1048576,MATCH(SUMMARY!$A244,Sheet1DATA!$A:$A,0),MATCH(SUMMARY!N$1,Sheet1DATA!$1:$1,0))</f>
        <v>Ø</v>
      </c>
      <c r="O244" s="36" t="str">
        <f t="array" ref="O244">INDEX(Sheet1DATA!$1:$1048576,MATCH(SUMMARY!$A244,Sheet1DATA!$A:$A,0),MATCH(SUMMARY!O$1,Sheet1DATA!$1:$1,0))</f>
        <v>Ø</v>
      </c>
      <c r="P244" s="36" t="str">
        <f t="array" ref="P244">INDEX(Sheet1DATA!$1:$1048576,MATCH(SUMMARY!$A244,Sheet1DATA!$A:$A,0),MATCH(SUMMARY!P$1,Sheet1DATA!$1:$1,0))</f>
        <v>Ø</v>
      </c>
      <c r="Q244" s="36" t="str">
        <f t="array" ref="Q244">INDEX(Sheet1DATA!$1:$1048576,MATCH(SUMMARY!$A244,Sheet1DATA!$A:$A,0),MATCH(SUMMARY!Q$1,Sheet1DATA!$1:$1,0))</f>
        <v>×</v>
      </c>
      <c r="R244" s="36" t="str">
        <f t="array" ref="R244">INDEX(Sheet1DATA!$1:$1048576,MATCH(SUMMARY!$A244,Sheet1DATA!$A:$A,0),MATCH(SUMMARY!R$1,Sheet1DATA!$1:$1,0))</f>
        <v>×</v>
      </c>
      <c r="S244" s="36" t="str">
        <f t="array" ref="S244">INDEX(Sheet1DATA!$1:$1048576,MATCH(SUMMARY!$A244,Sheet1DATA!$A:$A,0),MATCH(SUMMARY!S$1,Sheet1DATA!$1:$1,0))</f>
        <v>×</v>
      </c>
      <c r="T244" s="36" t="str">
        <f t="array" ref="T244">INDEX(Sheet1DATA!$1:$1048576,MATCH(SUMMARY!$A244,Sheet1DATA!$A:$A,0),MATCH(SUMMARY!T$1,Sheet1DATA!$1:$1,0))</f>
        <v>×</v>
      </c>
      <c r="U244" s="36" t="str">
        <f t="array" ref="U244">INDEX(Sheet1DATA!$1:$1048576,MATCH(SUMMARY!$A244,Sheet1DATA!$A:$A,0),MATCH(SUMMARY!U$1,Sheet1DATA!$1:$1,0))</f>
        <v>×</v>
      </c>
      <c r="V244" s="36" t="str">
        <f t="array" ref="V244">INDEX(Sheet1DATA!$1:$1048576,MATCH(SUMMARY!$A244,Sheet1DATA!$A:$A,0),MATCH(SUMMARY!V$1,Sheet1DATA!$1:$1,0))</f>
        <v>×</v>
      </c>
      <c r="W244" s="36" t="str">
        <f t="array" ref="W244">INDEX(Sheet1DATA!$1:$1048576,MATCH(SUMMARY!$A244,Sheet1DATA!$A:$A,0),MATCH(SUMMARY!W$1,Sheet1DATA!$1:$1,0))</f>
        <v>Ø</v>
      </c>
      <c r="X244" s="36" t="str">
        <f t="array" ref="X244">INDEX(Sheet1DATA!$1:$1048576,MATCH(SUMMARY!$A244,Sheet1DATA!$A:$A,0),MATCH(SUMMARY!X$1,Sheet1DATA!$1:$1,0))</f>
        <v>×</v>
      </c>
      <c r="Y244" s="36" t="str">
        <f t="array" ref="Y244">INDEX(Sheet1DATA!$1:$1048576,MATCH(SUMMARY!$A244,Sheet1DATA!$A:$A,0),MATCH(SUMMARY!Y$1,Sheet1DATA!$1:$1,0))</f>
        <v>×</v>
      </c>
      <c r="Z244" s="36" t="str">
        <f t="array" ref="Z244">INDEX(Sheet1DATA!$1:$1048576,MATCH(SUMMARY!$A244,Sheet1DATA!$A:$A,0),MATCH(SUMMARY!Z$1,Sheet1DATA!$1:$1,0))</f>
        <v>×</v>
      </c>
      <c r="AA244" s="36" t="str">
        <f t="array" ref="AA244">INDEX(Sheet1DATA!$1:$1048576,MATCH(SUMMARY!$A244,Sheet1DATA!$A:$A,0),MATCH(SUMMARY!AA$1,Sheet1DATA!$1:$1,0))</f>
        <v>×</v>
      </c>
      <c r="AB244" s="36" t="str">
        <f t="array" ref="AB244">INDEX(Sheet1DATA!$1:$1048576,MATCH(SUMMARY!$A244,Sheet1DATA!$A:$A,0),MATCH(SUMMARY!AB$1,Sheet1DATA!$1:$1,0))</f>
        <v>×</v>
      </c>
      <c r="AC244" s="36" t="str">
        <f t="array" ref="AC244">INDEX(Sheet1DATA!$1:$1048576,MATCH(SUMMARY!$A244,Sheet1DATA!$A:$A,0),MATCH(SUMMARY!AC$1,Sheet1DATA!$1:$1,0))</f>
        <v>×</v>
      </c>
      <c r="AD244" s="36" t="str">
        <f t="array" ref="AD244">INDEX(Sheet1DATA!$1:$1048576,MATCH(SUMMARY!$A244,Sheet1DATA!$A:$A,0),MATCH(SUMMARY!AD$1,Sheet1DATA!$1:$1,0))</f>
        <v>-</v>
      </c>
    </row>
    <row r="245" ht="14.25" customHeight="1">
      <c r="A245" s="114" t="s">
        <v>1139</v>
      </c>
      <c r="B245" s="114" t="str">
        <f t="array" ref="B245">INDEX('2020 Candidates'!F:F,MATCH(SUMMARY!A245,'2020 Candidates'!G:G,0))</f>
        <v>Fianna Fail</v>
      </c>
      <c r="C245" s="114" t="str">
        <f t="array" ref="C245">INDEX('2020 Candidates'!A:A,MATCH(SUMMARY!A245,'2020 Candidates'!G:G,0))</f>
        <v>Roscommon-Galway (3 seats)</v>
      </c>
      <c r="D245" s="115">
        <f>VLOOKUP(B245,PartyScore!A:D,4,0)</f>
        <v>0.3502904352</v>
      </c>
      <c r="E245" s="16" t="b">
        <f t="shared" si="1"/>
        <v>1</v>
      </c>
      <c r="F245" s="36">
        <f t="shared" si="2"/>
        <v>3</v>
      </c>
      <c r="G245" s="36">
        <f t="shared" si="3"/>
        <v>4</v>
      </c>
      <c r="H245" s="36">
        <f t="shared" si="4"/>
        <v>0</v>
      </c>
      <c r="I245" s="116">
        <f t="shared" si="5"/>
        <v>0.4285714286</v>
      </c>
      <c r="J245" s="36" t="str">
        <f t="array" ref="J245">INDEX(Sheet1DATA!$1:$1048576,MATCH(SUMMARY!$A245,Sheet1DATA!$A:$A,0),MATCH(SUMMARY!J$1,Sheet1DATA!$1:$1,0))</f>
        <v>√</v>
      </c>
      <c r="K245" s="36" t="str">
        <f t="array" ref="K245">INDEX(Sheet1DATA!$1:$1048576,MATCH(SUMMARY!$A245,Sheet1DATA!$A:$A,0),MATCH(SUMMARY!K$1,Sheet1DATA!$1:$1,0))</f>
        <v>√</v>
      </c>
      <c r="L245" s="36" t="str">
        <f t="array" ref="L245">INDEX(Sheet1DATA!$1:$1048576,MATCH(SUMMARY!$A245,Sheet1DATA!$A:$A,0),MATCH(SUMMARY!L$1,Sheet1DATA!$1:$1,0))</f>
        <v>√</v>
      </c>
      <c r="M245" s="36" t="str">
        <f t="array" ref="M245">INDEX(Sheet1DATA!$1:$1048576,MATCH(SUMMARY!$A245,Sheet1DATA!$A:$A,0),MATCH(SUMMARY!M$1,Sheet1DATA!$1:$1,0))</f>
        <v>×</v>
      </c>
      <c r="N245" s="36" t="str">
        <f t="array" ref="N245">INDEX(Sheet1DATA!$1:$1048576,MATCH(SUMMARY!$A245,Sheet1DATA!$A:$A,0),MATCH(SUMMARY!N$1,Sheet1DATA!$1:$1,0))</f>
        <v>×</v>
      </c>
      <c r="O245" s="36" t="str">
        <f t="array" ref="O245">INDEX(Sheet1DATA!$1:$1048576,MATCH(SUMMARY!$A245,Sheet1DATA!$A:$A,0),MATCH(SUMMARY!O$1,Sheet1DATA!$1:$1,0))</f>
        <v>×</v>
      </c>
      <c r="P245" s="36" t="str">
        <f t="array" ref="P245">INDEX(Sheet1DATA!$1:$1048576,MATCH(SUMMARY!$A245,Sheet1DATA!$A:$A,0),MATCH(SUMMARY!P$1,Sheet1DATA!$1:$1,0))</f>
        <v>×</v>
      </c>
      <c r="Q245" s="36" t="str">
        <f t="array" ref="Q245">INDEX(Sheet1DATA!$1:$1048576,MATCH(SUMMARY!$A245,Sheet1DATA!$A:$A,0),MATCH(SUMMARY!Q$1,Sheet1DATA!$1:$1,0))</f>
        <v>-</v>
      </c>
      <c r="R245" s="36" t="str">
        <f t="array" ref="R245">INDEX(Sheet1DATA!$1:$1048576,MATCH(SUMMARY!$A245,Sheet1DATA!$A:$A,0),MATCH(SUMMARY!R$1,Sheet1DATA!$1:$1,0))</f>
        <v>-</v>
      </c>
      <c r="S245" s="36" t="str">
        <f t="array" ref="S245">INDEX(Sheet1DATA!$1:$1048576,MATCH(SUMMARY!$A245,Sheet1DATA!$A:$A,0),MATCH(SUMMARY!S$1,Sheet1DATA!$1:$1,0))</f>
        <v>-</v>
      </c>
      <c r="T245" s="36" t="str">
        <f t="array" ref="T245">INDEX(Sheet1DATA!$1:$1048576,MATCH(SUMMARY!$A245,Sheet1DATA!$A:$A,0),MATCH(SUMMARY!T$1,Sheet1DATA!$1:$1,0))</f>
        <v>-</v>
      </c>
      <c r="U245" s="36" t="str">
        <f t="array" ref="U245">INDEX(Sheet1DATA!$1:$1048576,MATCH(SUMMARY!$A245,Sheet1DATA!$A:$A,0),MATCH(SUMMARY!U$1,Sheet1DATA!$1:$1,0))</f>
        <v>-</v>
      </c>
      <c r="V245" s="36" t="str">
        <f t="array" ref="V245">INDEX(Sheet1DATA!$1:$1048576,MATCH(SUMMARY!$A245,Sheet1DATA!$A:$A,0),MATCH(SUMMARY!V$1,Sheet1DATA!$1:$1,0))</f>
        <v>-</v>
      </c>
      <c r="W245" s="36" t="str">
        <f t="array" ref="W245">INDEX(Sheet1DATA!$1:$1048576,MATCH(SUMMARY!$A245,Sheet1DATA!$A:$A,0),MATCH(SUMMARY!W$1,Sheet1DATA!$1:$1,0))</f>
        <v>-</v>
      </c>
      <c r="X245" s="36" t="str">
        <f t="array" ref="X245">INDEX(Sheet1DATA!$1:$1048576,MATCH(SUMMARY!$A245,Sheet1DATA!$A:$A,0),MATCH(SUMMARY!X$1,Sheet1DATA!$1:$1,0))</f>
        <v>-</v>
      </c>
      <c r="Y245" s="36" t="str">
        <f t="array" ref="Y245">INDEX(Sheet1DATA!$1:$1048576,MATCH(SUMMARY!$A245,Sheet1DATA!$A:$A,0),MATCH(SUMMARY!Y$1,Sheet1DATA!$1:$1,0))</f>
        <v>-</v>
      </c>
      <c r="Z245" s="36" t="str">
        <f t="array" ref="Z245">INDEX(Sheet1DATA!$1:$1048576,MATCH(SUMMARY!$A245,Sheet1DATA!$A:$A,0),MATCH(SUMMARY!Z$1,Sheet1DATA!$1:$1,0))</f>
        <v>-</v>
      </c>
      <c r="AA245" s="36" t="str">
        <f t="array" ref="AA245">INDEX(Sheet1DATA!$1:$1048576,MATCH(SUMMARY!$A245,Sheet1DATA!$A:$A,0),MATCH(SUMMARY!AA$1,Sheet1DATA!$1:$1,0))</f>
        <v>-</v>
      </c>
      <c r="AB245" s="36" t="str">
        <f t="array" ref="AB245">INDEX(Sheet1DATA!$1:$1048576,MATCH(SUMMARY!$A245,Sheet1DATA!$A:$A,0),MATCH(SUMMARY!AB$1,Sheet1DATA!$1:$1,0))</f>
        <v>-</v>
      </c>
      <c r="AC245" s="36" t="str">
        <f t="array" ref="AC245">INDEX(Sheet1DATA!$1:$1048576,MATCH(SUMMARY!$A245,Sheet1DATA!$A:$A,0),MATCH(SUMMARY!AC$1,Sheet1DATA!$1:$1,0))</f>
        <v>-</v>
      </c>
      <c r="AD245" s="36" t="str">
        <f t="array" ref="AD245">INDEX(Sheet1DATA!$1:$1048576,MATCH(SUMMARY!$A245,Sheet1DATA!$A:$A,0),MATCH(SUMMARY!AD$1,Sheet1DATA!$1:$1,0))</f>
        <v>-</v>
      </c>
    </row>
    <row r="246" ht="14.25" hidden="1" customHeight="1">
      <c r="A246" s="114" t="s">
        <v>976</v>
      </c>
      <c r="B246" s="114" t="str">
        <f t="array" ref="B246">INDEX('2020 Candidates'!F:F,MATCH(SUMMARY!A246,'2020 Candidates'!G:G,0))</f>
        <v>Social Democrats</v>
      </c>
      <c r="C246" s="114" t="str">
        <f t="array" ref="C246">INDEX('2020 Candidates'!A:A,MATCH(SUMMARY!A246,'2020 Candidates'!G:G,0))</f>
        <v>Cork East (4 seats)</v>
      </c>
      <c r="D246" s="115">
        <f>VLOOKUP(B246,PartyScore!A:D,4,0)</f>
        <v>0.09523809524</v>
      </c>
      <c r="E246" s="16" t="b">
        <f t="shared" si="1"/>
        <v>0</v>
      </c>
      <c r="F246" s="36">
        <f t="shared" si="2"/>
        <v>0</v>
      </c>
      <c r="G246" s="36">
        <f t="shared" si="3"/>
        <v>0</v>
      </c>
      <c r="H246" s="36">
        <f t="shared" si="4"/>
        <v>0</v>
      </c>
      <c r="I246" s="116" t="str">
        <f t="shared" si="5"/>
        <v>-</v>
      </c>
      <c r="J246" s="36" t="str">
        <f t="array" ref="J246">INDEX(Sheet1DATA!$1:$1048576,MATCH(SUMMARY!$A246,Sheet1DATA!$A:$A,0),MATCH(SUMMARY!J$1,Sheet1DATA!$1:$1,0))</f>
        <v>-</v>
      </c>
      <c r="K246" s="36" t="str">
        <f t="array" ref="K246">INDEX(Sheet1DATA!$1:$1048576,MATCH(SUMMARY!$A246,Sheet1DATA!$A:$A,0),MATCH(SUMMARY!K$1,Sheet1DATA!$1:$1,0))</f>
        <v>-</v>
      </c>
      <c r="L246" s="36" t="str">
        <f t="array" ref="L246">INDEX(Sheet1DATA!$1:$1048576,MATCH(SUMMARY!$A246,Sheet1DATA!$A:$A,0),MATCH(SUMMARY!L$1,Sheet1DATA!$1:$1,0))</f>
        <v>-</v>
      </c>
      <c r="M246" s="36" t="str">
        <f t="array" ref="M246">INDEX(Sheet1DATA!$1:$1048576,MATCH(SUMMARY!$A246,Sheet1DATA!$A:$A,0),MATCH(SUMMARY!M$1,Sheet1DATA!$1:$1,0))</f>
        <v>-</v>
      </c>
      <c r="N246" s="36" t="str">
        <f t="array" ref="N246">INDEX(Sheet1DATA!$1:$1048576,MATCH(SUMMARY!$A246,Sheet1DATA!$A:$A,0),MATCH(SUMMARY!N$1,Sheet1DATA!$1:$1,0))</f>
        <v>-</v>
      </c>
      <c r="O246" s="36" t="str">
        <f t="array" ref="O246">INDEX(Sheet1DATA!$1:$1048576,MATCH(SUMMARY!$A246,Sheet1DATA!$A:$A,0),MATCH(SUMMARY!O$1,Sheet1DATA!$1:$1,0))</f>
        <v>-</v>
      </c>
      <c r="P246" s="36" t="str">
        <f t="array" ref="P246">INDEX(Sheet1DATA!$1:$1048576,MATCH(SUMMARY!$A246,Sheet1DATA!$A:$A,0),MATCH(SUMMARY!P$1,Sheet1DATA!$1:$1,0))</f>
        <v>-</v>
      </c>
      <c r="Q246" s="36" t="str">
        <f t="array" ref="Q246">INDEX(Sheet1DATA!$1:$1048576,MATCH(SUMMARY!$A246,Sheet1DATA!$A:$A,0),MATCH(SUMMARY!Q$1,Sheet1DATA!$1:$1,0))</f>
        <v>-</v>
      </c>
      <c r="R246" s="36" t="str">
        <f t="array" ref="R246">INDEX(Sheet1DATA!$1:$1048576,MATCH(SUMMARY!$A246,Sheet1DATA!$A:$A,0),MATCH(SUMMARY!R$1,Sheet1DATA!$1:$1,0))</f>
        <v>-</v>
      </c>
      <c r="S246" s="36" t="str">
        <f t="array" ref="S246">INDEX(Sheet1DATA!$1:$1048576,MATCH(SUMMARY!$A246,Sheet1DATA!$A:$A,0),MATCH(SUMMARY!S$1,Sheet1DATA!$1:$1,0))</f>
        <v>-</v>
      </c>
      <c r="T246" s="36" t="str">
        <f t="array" ref="T246">INDEX(Sheet1DATA!$1:$1048576,MATCH(SUMMARY!$A246,Sheet1DATA!$A:$A,0),MATCH(SUMMARY!T$1,Sheet1DATA!$1:$1,0))</f>
        <v>-</v>
      </c>
      <c r="U246" s="36" t="str">
        <f t="array" ref="U246">INDEX(Sheet1DATA!$1:$1048576,MATCH(SUMMARY!$A246,Sheet1DATA!$A:$A,0),MATCH(SUMMARY!U$1,Sheet1DATA!$1:$1,0))</f>
        <v>-</v>
      </c>
      <c r="V246" s="36" t="str">
        <f t="array" ref="V246">INDEX(Sheet1DATA!$1:$1048576,MATCH(SUMMARY!$A246,Sheet1DATA!$A:$A,0),MATCH(SUMMARY!V$1,Sheet1DATA!$1:$1,0))</f>
        <v>-</v>
      </c>
      <c r="W246" s="36" t="str">
        <f t="array" ref="W246">INDEX(Sheet1DATA!$1:$1048576,MATCH(SUMMARY!$A246,Sheet1DATA!$A:$A,0),MATCH(SUMMARY!W$1,Sheet1DATA!$1:$1,0))</f>
        <v>-</v>
      </c>
      <c r="X246" s="36" t="str">
        <f t="array" ref="X246">INDEX(Sheet1DATA!$1:$1048576,MATCH(SUMMARY!$A246,Sheet1DATA!$A:$A,0),MATCH(SUMMARY!X$1,Sheet1DATA!$1:$1,0))</f>
        <v>-</v>
      </c>
      <c r="Y246" s="36" t="str">
        <f t="array" ref="Y246">INDEX(Sheet1DATA!$1:$1048576,MATCH(SUMMARY!$A246,Sheet1DATA!$A:$A,0),MATCH(SUMMARY!Y$1,Sheet1DATA!$1:$1,0))</f>
        <v>-</v>
      </c>
      <c r="Z246" s="36" t="str">
        <f t="array" ref="Z246">INDEX(Sheet1DATA!$1:$1048576,MATCH(SUMMARY!$A246,Sheet1DATA!$A:$A,0),MATCH(SUMMARY!Z$1,Sheet1DATA!$1:$1,0))</f>
        <v>-</v>
      </c>
      <c r="AA246" s="36" t="str">
        <f t="array" ref="AA246">INDEX(Sheet1DATA!$1:$1048576,MATCH(SUMMARY!$A246,Sheet1DATA!$A:$A,0),MATCH(SUMMARY!AA$1,Sheet1DATA!$1:$1,0))</f>
        <v>-</v>
      </c>
      <c r="AB246" s="36" t="str">
        <f t="array" ref="AB246">INDEX(Sheet1DATA!$1:$1048576,MATCH(SUMMARY!$A246,Sheet1DATA!$A:$A,0),MATCH(SUMMARY!AB$1,Sheet1DATA!$1:$1,0))</f>
        <v>-</v>
      </c>
      <c r="AC246" s="36" t="str">
        <f t="array" ref="AC246">INDEX(Sheet1DATA!$1:$1048576,MATCH(SUMMARY!$A246,Sheet1DATA!$A:$A,0),MATCH(SUMMARY!AC$1,Sheet1DATA!$1:$1,0))</f>
        <v>-</v>
      </c>
      <c r="AD246" s="36" t="str">
        <f t="array" ref="AD246">INDEX(Sheet1DATA!$1:$1048576,MATCH(SUMMARY!$A246,Sheet1DATA!$A:$A,0),MATCH(SUMMARY!AD$1,Sheet1DATA!$1:$1,0))</f>
        <v>-</v>
      </c>
    </row>
    <row r="247" ht="14.25" hidden="1" customHeight="1">
      <c r="A247" s="114" t="s">
        <v>991</v>
      </c>
      <c r="B247" s="114" t="str">
        <f t="array" ref="B247">INDEX('2020 Candidates'!F:F,MATCH(SUMMARY!A247,'2020 Candidates'!G:G,0))</f>
        <v>Independent</v>
      </c>
      <c r="C247" s="114" t="str">
        <f t="array" ref="C247">INDEX('2020 Candidates'!A:A,MATCH(SUMMARY!A247,'2020 Candidates'!G:G,0))</f>
        <v>Dublin South-Central (4 seats)</v>
      </c>
      <c r="D247" s="115">
        <f>VLOOKUP(B247,PartyScore!A:D,4,0)</f>
        <v>0.2306361296</v>
      </c>
      <c r="E247" s="16" t="b">
        <f t="shared" si="1"/>
        <v>0</v>
      </c>
      <c r="F247" s="36">
        <f t="shared" si="2"/>
        <v>0</v>
      </c>
      <c r="G247" s="36">
        <f t="shared" si="3"/>
        <v>0</v>
      </c>
      <c r="H247" s="36">
        <f t="shared" si="4"/>
        <v>0</v>
      </c>
      <c r="I247" s="116" t="str">
        <f t="shared" si="5"/>
        <v>-</v>
      </c>
      <c r="J247" s="36" t="str">
        <f t="array" ref="J247">INDEX(Sheet1DATA!$1:$1048576,MATCH(SUMMARY!$A247,Sheet1DATA!$A:$A,0),MATCH(SUMMARY!J$1,Sheet1DATA!$1:$1,0))</f>
        <v>-</v>
      </c>
      <c r="K247" s="36" t="str">
        <f t="array" ref="K247">INDEX(Sheet1DATA!$1:$1048576,MATCH(SUMMARY!$A247,Sheet1DATA!$A:$A,0),MATCH(SUMMARY!K$1,Sheet1DATA!$1:$1,0))</f>
        <v>-</v>
      </c>
      <c r="L247" s="36" t="str">
        <f t="array" ref="L247">INDEX(Sheet1DATA!$1:$1048576,MATCH(SUMMARY!$A247,Sheet1DATA!$A:$A,0),MATCH(SUMMARY!L$1,Sheet1DATA!$1:$1,0))</f>
        <v>-</v>
      </c>
      <c r="M247" s="36" t="str">
        <f t="array" ref="M247">INDEX(Sheet1DATA!$1:$1048576,MATCH(SUMMARY!$A247,Sheet1DATA!$A:$A,0),MATCH(SUMMARY!M$1,Sheet1DATA!$1:$1,0))</f>
        <v>-</v>
      </c>
      <c r="N247" s="36" t="str">
        <f t="array" ref="N247">INDEX(Sheet1DATA!$1:$1048576,MATCH(SUMMARY!$A247,Sheet1DATA!$A:$A,0),MATCH(SUMMARY!N$1,Sheet1DATA!$1:$1,0))</f>
        <v>-</v>
      </c>
      <c r="O247" s="36" t="str">
        <f t="array" ref="O247">INDEX(Sheet1DATA!$1:$1048576,MATCH(SUMMARY!$A247,Sheet1DATA!$A:$A,0),MATCH(SUMMARY!O$1,Sheet1DATA!$1:$1,0))</f>
        <v>-</v>
      </c>
      <c r="P247" s="36" t="str">
        <f t="array" ref="P247">INDEX(Sheet1DATA!$1:$1048576,MATCH(SUMMARY!$A247,Sheet1DATA!$A:$A,0),MATCH(SUMMARY!P$1,Sheet1DATA!$1:$1,0))</f>
        <v>-</v>
      </c>
      <c r="Q247" s="36" t="str">
        <f t="array" ref="Q247">INDEX(Sheet1DATA!$1:$1048576,MATCH(SUMMARY!$A247,Sheet1DATA!$A:$A,0),MATCH(SUMMARY!Q$1,Sheet1DATA!$1:$1,0))</f>
        <v>-</v>
      </c>
      <c r="R247" s="36" t="str">
        <f t="array" ref="R247">INDEX(Sheet1DATA!$1:$1048576,MATCH(SUMMARY!$A247,Sheet1DATA!$A:$A,0),MATCH(SUMMARY!R$1,Sheet1DATA!$1:$1,0))</f>
        <v>-</v>
      </c>
      <c r="S247" s="36" t="str">
        <f t="array" ref="S247">INDEX(Sheet1DATA!$1:$1048576,MATCH(SUMMARY!$A247,Sheet1DATA!$A:$A,0),MATCH(SUMMARY!S$1,Sheet1DATA!$1:$1,0))</f>
        <v>-</v>
      </c>
      <c r="T247" s="36" t="str">
        <f t="array" ref="T247">INDEX(Sheet1DATA!$1:$1048576,MATCH(SUMMARY!$A247,Sheet1DATA!$A:$A,0),MATCH(SUMMARY!T$1,Sheet1DATA!$1:$1,0))</f>
        <v>-</v>
      </c>
      <c r="U247" s="36" t="str">
        <f t="array" ref="U247">INDEX(Sheet1DATA!$1:$1048576,MATCH(SUMMARY!$A247,Sheet1DATA!$A:$A,0),MATCH(SUMMARY!U$1,Sheet1DATA!$1:$1,0))</f>
        <v>-</v>
      </c>
      <c r="V247" s="36" t="str">
        <f t="array" ref="V247">INDEX(Sheet1DATA!$1:$1048576,MATCH(SUMMARY!$A247,Sheet1DATA!$A:$A,0),MATCH(SUMMARY!V$1,Sheet1DATA!$1:$1,0))</f>
        <v>-</v>
      </c>
      <c r="W247" s="36" t="str">
        <f t="array" ref="W247">INDEX(Sheet1DATA!$1:$1048576,MATCH(SUMMARY!$A247,Sheet1DATA!$A:$A,0),MATCH(SUMMARY!W$1,Sheet1DATA!$1:$1,0))</f>
        <v>-</v>
      </c>
      <c r="X247" s="36" t="str">
        <f t="array" ref="X247">INDEX(Sheet1DATA!$1:$1048576,MATCH(SUMMARY!$A247,Sheet1DATA!$A:$A,0),MATCH(SUMMARY!X$1,Sheet1DATA!$1:$1,0))</f>
        <v>-</v>
      </c>
      <c r="Y247" s="36" t="str">
        <f t="array" ref="Y247">INDEX(Sheet1DATA!$1:$1048576,MATCH(SUMMARY!$A247,Sheet1DATA!$A:$A,0),MATCH(SUMMARY!Y$1,Sheet1DATA!$1:$1,0))</f>
        <v>-</v>
      </c>
      <c r="Z247" s="36" t="str">
        <f t="array" ref="Z247">INDEX(Sheet1DATA!$1:$1048576,MATCH(SUMMARY!$A247,Sheet1DATA!$A:$A,0),MATCH(SUMMARY!Z$1,Sheet1DATA!$1:$1,0))</f>
        <v>-</v>
      </c>
      <c r="AA247" s="36" t="str">
        <f t="array" ref="AA247">INDEX(Sheet1DATA!$1:$1048576,MATCH(SUMMARY!$A247,Sheet1DATA!$A:$A,0),MATCH(SUMMARY!AA$1,Sheet1DATA!$1:$1,0))</f>
        <v>-</v>
      </c>
      <c r="AB247" s="36" t="str">
        <f t="array" ref="AB247">INDEX(Sheet1DATA!$1:$1048576,MATCH(SUMMARY!$A247,Sheet1DATA!$A:$A,0),MATCH(SUMMARY!AB$1,Sheet1DATA!$1:$1,0))</f>
        <v>-</v>
      </c>
      <c r="AC247" s="36" t="str">
        <f t="array" ref="AC247">INDEX(Sheet1DATA!$1:$1048576,MATCH(SUMMARY!$A247,Sheet1DATA!$A:$A,0),MATCH(SUMMARY!AC$1,Sheet1DATA!$1:$1,0))</f>
        <v>-</v>
      </c>
      <c r="AD247" s="36" t="str">
        <f t="array" ref="AD247">INDEX(Sheet1DATA!$1:$1048576,MATCH(SUMMARY!$A247,Sheet1DATA!$A:$A,0),MATCH(SUMMARY!AD$1,Sheet1DATA!$1:$1,0))</f>
        <v>-</v>
      </c>
    </row>
    <row r="248" ht="14.25" hidden="1" customHeight="1">
      <c r="A248" s="114" t="s">
        <v>983</v>
      </c>
      <c r="B248" s="114" t="str">
        <f t="array" ref="B248">INDEX('2020 Candidates'!F:F,MATCH(SUMMARY!A248,'2020 Candidates'!G:G,0))</f>
        <v>Renua</v>
      </c>
      <c r="C248" s="114" t="str">
        <f t="array" ref="C248">INDEX('2020 Candidates'!A:A,MATCH(SUMMARY!A248,'2020 Candidates'!G:G,0))</f>
        <v>Dublin South-Central (4 seats)</v>
      </c>
      <c r="D248" s="115">
        <f>VLOOKUP(B248,PartyScore!A:D,4,0)</f>
        <v>0</v>
      </c>
      <c r="E248" s="16" t="b">
        <f t="shared" si="1"/>
        <v>0</v>
      </c>
      <c r="F248" s="36">
        <f t="shared" si="2"/>
        <v>0</v>
      </c>
      <c r="G248" s="36">
        <f t="shared" si="3"/>
        <v>0</v>
      </c>
      <c r="H248" s="36">
        <f t="shared" si="4"/>
        <v>0</v>
      </c>
      <c r="I248" s="116" t="str">
        <f t="shared" si="5"/>
        <v>-</v>
      </c>
      <c r="J248" s="36" t="str">
        <f t="array" ref="J248">INDEX(Sheet1DATA!$1:$1048576,MATCH(SUMMARY!$A248,Sheet1DATA!$A:$A,0),MATCH(SUMMARY!J$1,Sheet1DATA!$1:$1,0))</f>
        <v>-</v>
      </c>
      <c r="K248" s="36" t="str">
        <f t="array" ref="K248">INDEX(Sheet1DATA!$1:$1048576,MATCH(SUMMARY!$A248,Sheet1DATA!$A:$A,0),MATCH(SUMMARY!K$1,Sheet1DATA!$1:$1,0))</f>
        <v>-</v>
      </c>
      <c r="L248" s="36" t="str">
        <f t="array" ref="L248">INDEX(Sheet1DATA!$1:$1048576,MATCH(SUMMARY!$A248,Sheet1DATA!$A:$A,0),MATCH(SUMMARY!L$1,Sheet1DATA!$1:$1,0))</f>
        <v>-</v>
      </c>
      <c r="M248" s="36" t="str">
        <f t="array" ref="M248">INDEX(Sheet1DATA!$1:$1048576,MATCH(SUMMARY!$A248,Sheet1DATA!$A:$A,0),MATCH(SUMMARY!M$1,Sheet1DATA!$1:$1,0))</f>
        <v>-</v>
      </c>
      <c r="N248" s="36" t="str">
        <f t="array" ref="N248">INDEX(Sheet1DATA!$1:$1048576,MATCH(SUMMARY!$A248,Sheet1DATA!$A:$A,0),MATCH(SUMMARY!N$1,Sheet1DATA!$1:$1,0))</f>
        <v>-</v>
      </c>
      <c r="O248" s="36" t="str">
        <f t="array" ref="O248">INDEX(Sheet1DATA!$1:$1048576,MATCH(SUMMARY!$A248,Sheet1DATA!$A:$A,0),MATCH(SUMMARY!O$1,Sheet1DATA!$1:$1,0))</f>
        <v>-</v>
      </c>
      <c r="P248" s="36" t="str">
        <f t="array" ref="P248">INDEX(Sheet1DATA!$1:$1048576,MATCH(SUMMARY!$A248,Sheet1DATA!$A:$A,0),MATCH(SUMMARY!P$1,Sheet1DATA!$1:$1,0))</f>
        <v>-</v>
      </c>
      <c r="Q248" s="36" t="str">
        <f t="array" ref="Q248">INDEX(Sheet1DATA!$1:$1048576,MATCH(SUMMARY!$A248,Sheet1DATA!$A:$A,0),MATCH(SUMMARY!Q$1,Sheet1DATA!$1:$1,0))</f>
        <v>-</v>
      </c>
      <c r="R248" s="36" t="str">
        <f t="array" ref="R248">INDEX(Sheet1DATA!$1:$1048576,MATCH(SUMMARY!$A248,Sheet1DATA!$A:$A,0),MATCH(SUMMARY!R$1,Sheet1DATA!$1:$1,0))</f>
        <v>-</v>
      </c>
      <c r="S248" s="36" t="str">
        <f t="array" ref="S248">INDEX(Sheet1DATA!$1:$1048576,MATCH(SUMMARY!$A248,Sheet1DATA!$A:$A,0),MATCH(SUMMARY!S$1,Sheet1DATA!$1:$1,0))</f>
        <v>-</v>
      </c>
      <c r="T248" s="36" t="str">
        <f t="array" ref="T248">INDEX(Sheet1DATA!$1:$1048576,MATCH(SUMMARY!$A248,Sheet1DATA!$A:$A,0),MATCH(SUMMARY!T$1,Sheet1DATA!$1:$1,0))</f>
        <v>-</v>
      </c>
      <c r="U248" s="36" t="str">
        <f t="array" ref="U248">INDEX(Sheet1DATA!$1:$1048576,MATCH(SUMMARY!$A248,Sheet1DATA!$A:$A,0),MATCH(SUMMARY!U$1,Sheet1DATA!$1:$1,0))</f>
        <v>-</v>
      </c>
      <c r="V248" s="36" t="str">
        <f t="array" ref="V248">INDEX(Sheet1DATA!$1:$1048576,MATCH(SUMMARY!$A248,Sheet1DATA!$A:$A,0),MATCH(SUMMARY!V$1,Sheet1DATA!$1:$1,0))</f>
        <v>-</v>
      </c>
      <c r="W248" s="36" t="str">
        <f t="array" ref="W248">INDEX(Sheet1DATA!$1:$1048576,MATCH(SUMMARY!$A248,Sheet1DATA!$A:$A,0),MATCH(SUMMARY!W$1,Sheet1DATA!$1:$1,0))</f>
        <v>-</v>
      </c>
      <c r="X248" s="36" t="str">
        <f t="array" ref="X248">INDEX(Sheet1DATA!$1:$1048576,MATCH(SUMMARY!$A248,Sheet1DATA!$A:$A,0),MATCH(SUMMARY!X$1,Sheet1DATA!$1:$1,0))</f>
        <v>-</v>
      </c>
      <c r="Y248" s="36" t="str">
        <f t="array" ref="Y248">INDEX(Sheet1DATA!$1:$1048576,MATCH(SUMMARY!$A248,Sheet1DATA!$A:$A,0),MATCH(SUMMARY!Y$1,Sheet1DATA!$1:$1,0))</f>
        <v>-</v>
      </c>
      <c r="Z248" s="36" t="str">
        <f t="array" ref="Z248">INDEX(Sheet1DATA!$1:$1048576,MATCH(SUMMARY!$A248,Sheet1DATA!$A:$A,0),MATCH(SUMMARY!Z$1,Sheet1DATA!$1:$1,0))</f>
        <v>-</v>
      </c>
      <c r="AA248" s="36" t="str">
        <f t="array" ref="AA248">INDEX(Sheet1DATA!$1:$1048576,MATCH(SUMMARY!$A248,Sheet1DATA!$A:$A,0),MATCH(SUMMARY!AA$1,Sheet1DATA!$1:$1,0))</f>
        <v>-</v>
      </c>
      <c r="AB248" s="36" t="str">
        <f t="array" ref="AB248">INDEX(Sheet1DATA!$1:$1048576,MATCH(SUMMARY!$A248,Sheet1DATA!$A:$A,0),MATCH(SUMMARY!AB$1,Sheet1DATA!$1:$1,0))</f>
        <v>-</v>
      </c>
      <c r="AC248" s="36" t="str">
        <f t="array" ref="AC248">INDEX(Sheet1DATA!$1:$1048576,MATCH(SUMMARY!$A248,Sheet1DATA!$A:$A,0),MATCH(SUMMARY!AC$1,Sheet1DATA!$1:$1,0))</f>
        <v>-</v>
      </c>
      <c r="AD248" s="36" t="str">
        <f t="array" ref="AD248">INDEX(Sheet1DATA!$1:$1048576,MATCH(SUMMARY!$A248,Sheet1DATA!$A:$A,0),MATCH(SUMMARY!AD$1,Sheet1DATA!$1:$1,0))</f>
        <v>-</v>
      </c>
    </row>
    <row r="249" ht="14.25" hidden="1" customHeight="1">
      <c r="A249" s="114" t="s">
        <v>998</v>
      </c>
      <c r="B249" s="114" t="str">
        <f t="array" ref="B249">INDEX('2020 Candidates'!F:F,MATCH(SUMMARY!A249,'2020 Candidates'!G:G,0))</f>
        <v>Sinn Fein</v>
      </c>
      <c r="C249" s="114" t="str">
        <f t="array" ref="C249">INDEX('2020 Candidates'!A:A,MATCH(SUMMARY!A249,'2020 Candidates'!G:G,0))</f>
        <v>Wexford</v>
      </c>
      <c r="D249" s="115">
        <f>VLOOKUP(B249,PartyScore!A:D,4,0)</f>
        <v>0.3109221466</v>
      </c>
      <c r="E249" s="16" t="b">
        <f t="shared" si="1"/>
        <v>0</v>
      </c>
      <c r="F249" s="36">
        <f t="shared" si="2"/>
        <v>0</v>
      </c>
      <c r="G249" s="36">
        <f t="shared" si="3"/>
        <v>0</v>
      </c>
      <c r="H249" s="36">
        <f t="shared" si="4"/>
        <v>0</v>
      </c>
      <c r="I249" s="116" t="str">
        <f t="shared" si="5"/>
        <v>-</v>
      </c>
      <c r="J249" s="36" t="str">
        <f t="array" ref="J249">INDEX(Sheet1DATA!$1:$1048576,MATCH(SUMMARY!$A249,Sheet1DATA!$A:$A,0),MATCH(SUMMARY!J$1,Sheet1DATA!$1:$1,0))</f>
        <v>-</v>
      </c>
      <c r="K249" s="36" t="str">
        <f t="array" ref="K249">INDEX(Sheet1DATA!$1:$1048576,MATCH(SUMMARY!$A249,Sheet1DATA!$A:$A,0),MATCH(SUMMARY!K$1,Sheet1DATA!$1:$1,0))</f>
        <v>-</v>
      </c>
      <c r="L249" s="36" t="str">
        <f t="array" ref="L249">INDEX(Sheet1DATA!$1:$1048576,MATCH(SUMMARY!$A249,Sheet1DATA!$A:$A,0),MATCH(SUMMARY!L$1,Sheet1DATA!$1:$1,0))</f>
        <v>-</v>
      </c>
      <c r="M249" s="36" t="str">
        <f t="array" ref="M249">INDEX(Sheet1DATA!$1:$1048576,MATCH(SUMMARY!$A249,Sheet1DATA!$A:$A,0),MATCH(SUMMARY!M$1,Sheet1DATA!$1:$1,0))</f>
        <v>-</v>
      </c>
      <c r="N249" s="36" t="str">
        <f t="array" ref="N249">INDEX(Sheet1DATA!$1:$1048576,MATCH(SUMMARY!$A249,Sheet1DATA!$A:$A,0),MATCH(SUMMARY!N$1,Sheet1DATA!$1:$1,0))</f>
        <v>-</v>
      </c>
      <c r="O249" s="36" t="str">
        <f t="array" ref="O249">INDEX(Sheet1DATA!$1:$1048576,MATCH(SUMMARY!$A249,Sheet1DATA!$A:$A,0),MATCH(SUMMARY!O$1,Sheet1DATA!$1:$1,0))</f>
        <v>-</v>
      </c>
      <c r="P249" s="36" t="str">
        <f t="array" ref="P249">INDEX(Sheet1DATA!$1:$1048576,MATCH(SUMMARY!$A249,Sheet1DATA!$A:$A,0),MATCH(SUMMARY!P$1,Sheet1DATA!$1:$1,0))</f>
        <v>-</v>
      </c>
      <c r="Q249" s="36" t="str">
        <f t="array" ref="Q249">INDEX(Sheet1DATA!$1:$1048576,MATCH(SUMMARY!$A249,Sheet1DATA!$A:$A,0),MATCH(SUMMARY!Q$1,Sheet1DATA!$1:$1,0))</f>
        <v>-</v>
      </c>
      <c r="R249" s="36" t="str">
        <f t="array" ref="R249">INDEX(Sheet1DATA!$1:$1048576,MATCH(SUMMARY!$A249,Sheet1DATA!$A:$A,0),MATCH(SUMMARY!R$1,Sheet1DATA!$1:$1,0))</f>
        <v>-</v>
      </c>
      <c r="S249" s="36" t="str">
        <f t="array" ref="S249">INDEX(Sheet1DATA!$1:$1048576,MATCH(SUMMARY!$A249,Sheet1DATA!$A:$A,0),MATCH(SUMMARY!S$1,Sheet1DATA!$1:$1,0))</f>
        <v>-</v>
      </c>
      <c r="T249" s="36" t="str">
        <f t="array" ref="T249">INDEX(Sheet1DATA!$1:$1048576,MATCH(SUMMARY!$A249,Sheet1DATA!$A:$A,0),MATCH(SUMMARY!T$1,Sheet1DATA!$1:$1,0))</f>
        <v>-</v>
      </c>
      <c r="U249" s="36" t="str">
        <f t="array" ref="U249">INDEX(Sheet1DATA!$1:$1048576,MATCH(SUMMARY!$A249,Sheet1DATA!$A:$A,0),MATCH(SUMMARY!U$1,Sheet1DATA!$1:$1,0))</f>
        <v>-</v>
      </c>
      <c r="V249" s="36" t="str">
        <f t="array" ref="V249">INDEX(Sheet1DATA!$1:$1048576,MATCH(SUMMARY!$A249,Sheet1DATA!$A:$A,0),MATCH(SUMMARY!V$1,Sheet1DATA!$1:$1,0))</f>
        <v>-</v>
      </c>
      <c r="W249" s="36" t="str">
        <f t="array" ref="W249">INDEX(Sheet1DATA!$1:$1048576,MATCH(SUMMARY!$A249,Sheet1DATA!$A:$A,0),MATCH(SUMMARY!W$1,Sheet1DATA!$1:$1,0))</f>
        <v>-</v>
      </c>
      <c r="X249" s="36" t="str">
        <f t="array" ref="X249">INDEX(Sheet1DATA!$1:$1048576,MATCH(SUMMARY!$A249,Sheet1DATA!$A:$A,0),MATCH(SUMMARY!X$1,Sheet1DATA!$1:$1,0))</f>
        <v>-</v>
      </c>
      <c r="Y249" s="36" t="str">
        <f t="array" ref="Y249">INDEX(Sheet1DATA!$1:$1048576,MATCH(SUMMARY!$A249,Sheet1DATA!$A:$A,0),MATCH(SUMMARY!Y$1,Sheet1DATA!$1:$1,0))</f>
        <v>-</v>
      </c>
      <c r="Z249" s="36" t="str">
        <f t="array" ref="Z249">INDEX(Sheet1DATA!$1:$1048576,MATCH(SUMMARY!$A249,Sheet1DATA!$A:$A,0),MATCH(SUMMARY!Z$1,Sheet1DATA!$1:$1,0))</f>
        <v>-</v>
      </c>
      <c r="AA249" s="36" t="str">
        <f t="array" ref="AA249">INDEX(Sheet1DATA!$1:$1048576,MATCH(SUMMARY!$A249,Sheet1DATA!$A:$A,0),MATCH(SUMMARY!AA$1,Sheet1DATA!$1:$1,0))</f>
        <v>-</v>
      </c>
      <c r="AB249" s="36" t="str">
        <f t="array" ref="AB249">INDEX(Sheet1DATA!$1:$1048576,MATCH(SUMMARY!$A249,Sheet1DATA!$A:$A,0),MATCH(SUMMARY!AB$1,Sheet1DATA!$1:$1,0))</f>
        <v>-</v>
      </c>
      <c r="AC249" s="36" t="str">
        <f t="array" ref="AC249">INDEX(Sheet1DATA!$1:$1048576,MATCH(SUMMARY!$A249,Sheet1DATA!$A:$A,0),MATCH(SUMMARY!AC$1,Sheet1DATA!$1:$1,0))</f>
        <v>-</v>
      </c>
      <c r="AD249" s="36" t="str">
        <f t="array" ref="AD249">INDEX(Sheet1DATA!$1:$1048576,MATCH(SUMMARY!$A249,Sheet1DATA!$A:$A,0),MATCH(SUMMARY!AD$1,Sheet1DATA!$1:$1,0))</f>
        <v>-</v>
      </c>
    </row>
    <row r="250" ht="14.25" hidden="1" customHeight="1">
      <c r="A250" s="114" t="s">
        <v>1043</v>
      </c>
      <c r="B250" s="114" t="str">
        <f t="array" ref="B250">INDEX('2020 Candidates'!F:F,MATCH(SUMMARY!A250,'2020 Candidates'!G:G,0))</f>
        <v>Labour Party</v>
      </c>
      <c r="C250" s="114" t="str">
        <f t="array" ref="C250">INDEX('2020 Candidates'!A:A,MATCH(SUMMARY!A250,'2020 Candidates'!G:G,0))</f>
        <v>Louth (5 seats)</v>
      </c>
      <c r="D250" s="115">
        <f>VLOOKUP(B250,PartyScore!A:D,4,0)</f>
        <v>0.0993987494</v>
      </c>
      <c r="E250" s="16" t="b">
        <f t="shared" si="1"/>
        <v>0</v>
      </c>
      <c r="F250" s="36">
        <f t="shared" si="2"/>
        <v>0</v>
      </c>
      <c r="G250" s="36">
        <f t="shared" si="3"/>
        <v>1</v>
      </c>
      <c r="H250" s="36">
        <f t="shared" si="4"/>
        <v>12</v>
      </c>
      <c r="I250" s="116">
        <f t="shared" si="5"/>
        <v>0</v>
      </c>
      <c r="J250" s="36" t="str">
        <f t="array" ref="J250">INDEX(Sheet1DATA!$1:$1048576,MATCH(SUMMARY!$A250,Sheet1DATA!$A:$A,0),MATCH(SUMMARY!J$1,Sheet1DATA!$1:$1,0))</f>
        <v>-</v>
      </c>
      <c r="K250" s="36" t="str">
        <f t="array" ref="K250">INDEX(Sheet1DATA!$1:$1048576,MATCH(SUMMARY!$A250,Sheet1DATA!$A:$A,0),MATCH(SUMMARY!K$1,Sheet1DATA!$1:$1,0))</f>
        <v>-</v>
      </c>
      <c r="L250" s="36" t="str">
        <f t="array" ref="L250">INDEX(Sheet1DATA!$1:$1048576,MATCH(SUMMARY!$A250,Sheet1DATA!$A:$A,0),MATCH(SUMMARY!L$1,Sheet1DATA!$1:$1,0))</f>
        <v>-</v>
      </c>
      <c r="M250" s="36" t="str">
        <f t="array" ref="M250">INDEX(Sheet1DATA!$1:$1048576,MATCH(SUMMARY!$A250,Sheet1DATA!$A:$A,0),MATCH(SUMMARY!M$1,Sheet1DATA!$1:$1,0))</f>
        <v>-</v>
      </c>
      <c r="N250" s="36" t="str">
        <f t="array" ref="N250">INDEX(Sheet1DATA!$1:$1048576,MATCH(SUMMARY!$A250,Sheet1DATA!$A:$A,0),MATCH(SUMMARY!N$1,Sheet1DATA!$1:$1,0))</f>
        <v>-</v>
      </c>
      <c r="O250" s="36" t="str">
        <f t="array" ref="O250">INDEX(Sheet1DATA!$1:$1048576,MATCH(SUMMARY!$A250,Sheet1DATA!$A:$A,0),MATCH(SUMMARY!O$1,Sheet1DATA!$1:$1,0))</f>
        <v>-</v>
      </c>
      <c r="P250" s="36" t="str">
        <f t="array" ref="P250">INDEX(Sheet1DATA!$1:$1048576,MATCH(SUMMARY!$A250,Sheet1DATA!$A:$A,0),MATCH(SUMMARY!P$1,Sheet1DATA!$1:$1,0))</f>
        <v>-</v>
      </c>
      <c r="Q250" s="36" t="str">
        <f t="array" ref="Q250">INDEX(Sheet1DATA!$1:$1048576,MATCH(SUMMARY!$A250,Sheet1DATA!$A:$A,0),MATCH(SUMMARY!Q$1,Sheet1DATA!$1:$1,0))</f>
        <v>Ø</v>
      </c>
      <c r="R250" s="36" t="str">
        <f t="array" ref="R250">INDEX(Sheet1DATA!$1:$1048576,MATCH(SUMMARY!$A250,Sheet1DATA!$A:$A,0),MATCH(SUMMARY!R$1,Sheet1DATA!$1:$1,0))</f>
        <v>Ø</v>
      </c>
      <c r="S250" s="36" t="str">
        <f t="array" ref="S250">INDEX(Sheet1DATA!$1:$1048576,MATCH(SUMMARY!$A250,Sheet1DATA!$A:$A,0),MATCH(SUMMARY!S$1,Sheet1DATA!$1:$1,0))</f>
        <v>Ø</v>
      </c>
      <c r="T250" s="36" t="str">
        <f t="array" ref="T250">INDEX(Sheet1DATA!$1:$1048576,MATCH(SUMMARY!$A250,Sheet1DATA!$A:$A,0),MATCH(SUMMARY!T$1,Sheet1DATA!$1:$1,0))</f>
        <v>Ø</v>
      </c>
      <c r="U250" s="36" t="str">
        <f t="array" ref="U250">INDEX(Sheet1DATA!$1:$1048576,MATCH(SUMMARY!$A250,Sheet1DATA!$A:$A,0),MATCH(SUMMARY!U$1,Sheet1DATA!$1:$1,0))</f>
        <v>Ø</v>
      </c>
      <c r="V250" s="36" t="str">
        <f t="array" ref="V250">INDEX(Sheet1DATA!$1:$1048576,MATCH(SUMMARY!$A250,Sheet1DATA!$A:$A,0),MATCH(SUMMARY!V$1,Sheet1DATA!$1:$1,0))</f>
        <v>Ø</v>
      </c>
      <c r="W250" s="36" t="str">
        <f t="array" ref="W250">INDEX(Sheet1DATA!$1:$1048576,MATCH(SUMMARY!$A250,Sheet1DATA!$A:$A,0),MATCH(SUMMARY!W$1,Sheet1DATA!$1:$1,0))</f>
        <v>Ø</v>
      </c>
      <c r="X250" s="36" t="str">
        <f t="array" ref="X250">INDEX(Sheet1DATA!$1:$1048576,MATCH(SUMMARY!$A250,Sheet1DATA!$A:$A,0),MATCH(SUMMARY!X$1,Sheet1DATA!$1:$1,0))</f>
        <v>Ø</v>
      </c>
      <c r="Y250" s="36" t="str">
        <f t="array" ref="Y250">INDEX(Sheet1DATA!$1:$1048576,MATCH(SUMMARY!$A250,Sheet1DATA!$A:$A,0),MATCH(SUMMARY!Y$1,Sheet1DATA!$1:$1,0))</f>
        <v>Ø</v>
      </c>
      <c r="Z250" s="36" t="str">
        <f t="array" ref="Z250">INDEX(Sheet1DATA!$1:$1048576,MATCH(SUMMARY!$A250,Sheet1DATA!$A:$A,0),MATCH(SUMMARY!Z$1,Sheet1DATA!$1:$1,0))</f>
        <v>Ø</v>
      </c>
      <c r="AA250" s="36" t="str">
        <f t="array" ref="AA250">INDEX(Sheet1DATA!$1:$1048576,MATCH(SUMMARY!$A250,Sheet1DATA!$A:$A,0),MATCH(SUMMARY!AA$1,Sheet1DATA!$1:$1,0))</f>
        <v>Ø</v>
      </c>
      <c r="AB250" s="36" t="str">
        <f t="array" ref="AB250">INDEX(Sheet1DATA!$1:$1048576,MATCH(SUMMARY!$A250,Sheet1DATA!$A:$A,0),MATCH(SUMMARY!AB$1,Sheet1DATA!$1:$1,0))</f>
        <v>Ø</v>
      </c>
      <c r="AC250" s="36" t="str">
        <f t="array" ref="AC250">INDEX(Sheet1DATA!$1:$1048576,MATCH(SUMMARY!$A250,Sheet1DATA!$A:$A,0),MATCH(SUMMARY!AC$1,Sheet1DATA!$1:$1,0))</f>
        <v>×</v>
      </c>
      <c r="AD250" s="36" t="str">
        <f t="array" ref="AD250">INDEX(Sheet1DATA!$1:$1048576,MATCH(SUMMARY!$A250,Sheet1DATA!$A:$A,0),MATCH(SUMMARY!AD$1,Sheet1DATA!$1:$1,0))</f>
        <v>-</v>
      </c>
    </row>
    <row r="251" ht="14.25" customHeight="1">
      <c r="A251" s="114" t="s">
        <v>1150</v>
      </c>
      <c r="B251" s="114" t="str">
        <f t="array" ref="B251">INDEX('2020 Candidates'!F:F,MATCH(SUMMARY!A251,'2020 Candidates'!G:G,0))</f>
        <v>Independent</v>
      </c>
      <c r="C251" s="114" t="str">
        <f t="array" ref="C251">INDEX('2020 Candidates'!A:A,MATCH(SUMMARY!A251,'2020 Candidates'!G:G,0))</f>
        <v>Roscommon-Galway (3 seats)</v>
      </c>
      <c r="D251" s="115">
        <f>VLOOKUP(B251,PartyScore!A:D,4,0)</f>
        <v>0.2306361296</v>
      </c>
      <c r="E251" s="16" t="b">
        <f t="shared" si="1"/>
        <v>1</v>
      </c>
      <c r="F251" s="36">
        <f t="shared" si="2"/>
        <v>8</v>
      </c>
      <c r="G251" s="36">
        <f t="shared" si="3"/>
        <v>9</v>
      </c>
      <c r="H251" s="36">
        <f t="shared" si="4"/>
        <v>4</v>
      </c>
      <c r="I251" s="116">
        <f t="shared" si="5"/>
        <v>0.4705882353</v>
      </c>
      <c r="J251" s="36" t="str">
        <f t="array" ref="J251">INDEX(Sheet1DATA!$1:$1048576,MATCH(SUMMARY!$A251,Sheet1DATA!$A:$A,0),MATCH(SUMMARY!J$1,Sheet1DATA!$1:$1,0))</f>
        <v>×</v>
      </c>
      <c r="K251" s="36" t="str">
        <f t="array" ref="K251">INDEX(Sheet1DATA!$1:$1048576,MATCH(SUMMARY!$A251,Sheet1DATA!$A:$A,0),MATCH(SUMMARY!K$1,Sheet1DATA!$1:$1,0))</f>
        <v>√</v>
      </c>
      <c r="L251" s="36" t="str">
        <f t="array" ref="L251">INDEX(Sheet1DATA!$1:$1048576,MATCH(SUMMARY!$A251,Sheet1DATA!$A:$A,0),MATCH(SUMMARY!L$1,Sheet1DATA!$1:$1,0))</f>
        <v>Ø</v>
      </c>
      <c r="M251" s="36" t="str">
        <f t="array" ref="M251">INDEX(Sheet1DATA!$1:$1048576,MATCH(SUMMARY!$A251,Sheet1DATA!$A:$A,0),MATCH(SUMMARY!M$1,Sheet1DATA!$1:$1,0))</f>
        <v>×</v>
      </c>
      <c r="N251" s="36" t="str">
        <f t="array" ref="N251">INDEX(Sheet1DATA!$1:$1048576,MATCH(SUMMARY!$A251,Sheet1DATA!$A:$A,0),MATCH(SUMMARY!N$1,Sheet1DATA!$1:$1,0))</f>
        <v>×</v>
      </c>
      <c r="O251" s="36" t="str">
        <f t="array" ref="O251">INDEX(Sheet1DATA!$1:$1048576,MATCH(SUMMARY!$A251,Sheet1DATA!$A:$A,0),MATCH(SUMMARY!O$1,Sheet1DATA!$1:$1,0))</f>
        <v>×</v>
      </c>
      <c r="P251" s="36" t="str">
        <f t="array" ref="P251">INDEX(Sheet1DATA!$1:$1048576,MATCH(SUMMARY!$A251,Sheet1DATA!$A:$A,0),MATCH(SUMMARY!P$1,Sheet1DATA!$1:$1,0))</f>
        <v>×</v>
      </c>
      <c r="Q251" s="36" t="str">
        <f t="array" ref="Q251">INDEX(Sheet1DATA!$1:$1048576,MATCH(SUMMARY!$A251,Sheet1DATA!$A:$A,0),MATCH(SUMMARY!Q$1,Sheet1DATA!$1:$1,0))</f>
        <v>√</v>
      </c>
      <c r="R251" s="36" t="str">
        <f t="array" ref="R251">INDEX(Sheet1DATA!$1:$1048576,MATCH(SUMMARY!$A251,Sheet1DATA!$A:$A,0),MATCH(SUMMARY!R$1,Sheet1DATA!$1:$1,0))</f>
        <v>√</v>
      </c>
      <c r="S251" s="36" t="str">
        <f t="array" ref="S251">INDEX(Sheet1DATA!$1:$1048576,MATCH(SUMMARY!$A251,Sheet1DATA!$A:$A,0),MATCH(SUMMARY!S$1,Sheet1DATA!$1:$1,0))</f>
        <v>×</v>
      </c>
      <c r="T251" s="36" t="str">
        <f t="array" ref="T251">INDEX(Sheet1DATA!$1:$1048576,MATCH(SUMMARY!$A251,Sheet1DATA!$A:$A,0),MATCH(SUMMARY!T$1,Sheet1DATA!$1:$1,0))</f>
        <v>Ø</v>
      </c>
      <c r="U251" s="36" t="str">
        <f t="array" ref="U251">INDEX(Sheet1DATA!$1:$1048576,MATCH(SUMMARY!$A251,Sheet1DATA!$A:$A,0),MATCH(SUMMARY!U$1,Sheet1DATA!$1:$1,0))</f>
        <v>Ø</v>
      </c>
      <c r="V251" s="36" t="str">
        <f t="array" ref="V251">INDEX(Sheet1DATA!$1:$1048576,MATCH(SUMMARY!$A251,Sheet1DATA!$A:$A,0),MATCH(SUMMARY!V$1,Sheet1DATA!$1:$1,0))</f>
        <v>√</v>
      </c>
      <c r="W251" s="36" t="str">
        <f t="array" ref="W251">INDEX(Sheet1DATA!$1:$1048576,MATCH(SUMMARY!$A251,Sheet1DATA!$A:$A,0),MATCH(SUMMARY!W$1,Sheet1DATA!$1:$1,0))</f>
        <v>√</v>
      </c>
      <c r="X251" s="36" t="str">
        <f t="array" ref="X251">INDEX(Sheet1DATA!$1:$1048576,MATCH(SUMMARY!$A251,Sheet1DATA!$A:$A,0),MATCH(SUMMARY!X$1,Sheet1DATA!$1:$1,0))</f>
        <v>×</v>
      </c>
      <c r="Y251" s="36" t="str">
        <f t="array" ref="Y251">INDEX(Sheet1DATA!$1:$1048576,MATCH(SUMMARY!$A251,Sheet1DATA!$A:$A,0),MATCH(SUMMARY!Y$1,Sheet1DATA!$1:$1,0))</f>
        <v>×</v>
      </c>
      <c r="Z251" s="36" t="str">
        <f t="array" ref="Z251">INDEX(Sheet1DATA!$1:$1048576,MATCH(SUMMARY!$A251,Sheet1DATA!$A:$A,0),MATCH(SUMMARY!Z$1,Sheet1DATA!$1:$1,0))</f>
        <v>√</v>
      </c>
      <c r="AA251" s="36" t="str">
        <f t="array" ref="AA251">INDEX(Sheet1DATA!$1:$1048576,MATCH(SUMMARY!$A251,Sheet1DATA!$A:$A,0),MATCH(SUMMARY!AA$1,Sheet1DATA!$1:$1,0))</f>
        <v>√</v>
      </c>
      <c r="AB251" s="36" t="str">
        <f t="array" ref="AB251">INDEX(Sheet1DATA!$1:$1048576,MATCH(SUMMARY!$A251,Sheet1DATA!$A:$A,0),MATCH(SUMMARY!AB$1,Sheet1DATA!$1:$1,0))</f>
        <v>×</v>
      </c>
      <c r="AC251" s="36" t="str">
        <f t="array" ref="AC251">INDEX(Sheet1DATA!$1:$1048576,MATCH(SUMMARY!$A251,Sheet1DATA!$A:$A,0),MATCH(SUMMARY!AC$1,Sheet1DATA!$1:$1,0))</f>
        <v>Ø</v>
      </c>
      <c r="AD251" s="36" t="str">
        <f t="array" ref="AD251">INDEX(Sheet1DATA!$1:$1048576,MATCH(SUMMARY!$A251,Sheet1DATA!$A:$A,0),MATCH(SUMMARY!AD$1,Sheet1DATA!$1:$1,0))</f>
        <v>√</v>
      </c>
    </row>
    <row r="252" ht="14.25" customHeight="1">
      <c r="A252" s="114" t="s">
        <v>785</v>
      </c>
      <c r="B252" s="114" t="str">
        <f t="array" ref="B252">INDEX('2020 Candidates'!F:F,MATCH(SUMMARY!A252,'2020 Candidates'!G:G,0))</f>
        <v>Fine Gael</v>
      </c>
      <c r="C252" s="114" t="str">
        <f t="array" ref="C252">INDEX('2020 Candidates'!A:A,MATCH(SUMMARY!A252,'2020 Candidates'!G:G,0))</f>
        <v>Galway West (5 seats)</v>
      </c>
      <c r="D252" s="115">
        <f>VLOOKUP(B252,PartyScore!A:D,4,0)</f>
        <v>0.01425972402</v>
      </c>
      <c r="E252" s="16" t="b">
        <f t="shared" si="1"/>
        <v>1</v>
      </c>
      <c r="F252" s="36">
        <f t="shared" si="2"/>
        <v>0</v>
      </c>
      <c r="G252" s="36">
        <f t="shared" si="3"/>
        <v>7</v>
      </c>
      <c r="H252" s="36">
        <f t="shared" si="4"/>
        <v>0</v>
      </c>
      <c r="I252" s="116">
        <f t="shared" si="5"/>
        <v>0</v>
      </c>
      <c r="J252" s="36" t="str">
        <f t="array" ref="J252">INDEX(Sheet1DATA!$1:$1048576,MATCH(SUMMARY!$A252,Sheet1DATA!$A:$A,0),MATCH(SUMMARY!J$1,Sheet1DATA!$1:$1,0))</f>
        <v>×</v>
      </c>
      <c r="K252" s="36" t="str">
        <f t="array" ref="K252">INDEX(Sheet1DATA!$1:$1048576,MATCH(SUMMARY!$A252,Sheet1DATA!$A:$A,0),MATCH(SUMMARY!K$1,Sheet1DATA!$1:$1,0))</f>
        <v>×</v>
      </c>
      <c r="L252" s="36" t="str">
        <f t="array" ref="L252">INDEX(Sheet1DATA!$1:$1048576,MATCH(SUMMARY!$A252,Sheet1DATA!$A:$A,0),MATCH(SUMMARY!L$1,Sheet1DATA!$1:$1,0))</f>
        <v>×</v>
      </c>
      <c r="M252" s="36" t="str">
        <f t="array" ref="M252">INDEX(Sheet1DATA!$1:$1048576,MATCH(SUMMARY!$A252,Sheet1DATA!$A:$A,0),MATCH(SUMMARY!M$1,Sheet1DATA!$1:$1,0))</f>
        <v>×</v>
      </c>
      <c r="N252" s="36" t="str">
        <f t="array" ref="N252">INDEX(Sheet1DATA!$1:$1048576,MATCH(SUMMARY!$A252,Sheet1DATA!$A:$A,0),MATCH(SUMMARY!N$1,Sheet1DATA!$1:$1,0))</f>
        <v>×</v>
      </c>
      <c r="O252" s="36" t="str">
        <f t="array" ref="O252">INDEX(Sheet1DATA!$1:$1048576,MATCH(SUMMARY!$A252,Sheet1DATA!$A:$A,0),MATCH(SUMMARY!O$1,Sheet1DATA!$1:$1,0))</f>
        <v>×</v>
      </c>
      <c r="P252" s="36" t="str">
        <f t="array" ref="P252">INDEX(Sheet1DATA!$1:$1048576,MATCH(SUMMARY!$A252,Sheet1DATA!$A:$A,0),MATCH(SUMMARY!P$1,Sheet1DATA!$1:$1,0))</f>
        <v>×</v>
      </c>
      <c r="Q252" s="36" t="str">
        <f t="array" ref="Q252">INDEX(Sheet1DATA!$1:$1048576,MATCH(SUMMARY!$A252,Sheet1DATA!$A:$A,0),MATCH(SUMMARY!Q$1,Sheet1DATA!$1:$1,0))</f>
        <v>-</v>
      </c>
      <c r="R252" s="36" t="str">
        <f t="array" ref="R252">INDEX(Sheet1DATA!$1:$1048576,MATCH(SUMMARY!$A252,Sheet1DATA!$A:$A,0),MATCH(SUMMARY!R$1,Sheet1DATA!$1:$1,0))</f>
        <v>-</v>
      </c>
      <c r="S252" s="36" t="str">
        <f t="array" ref="S252">INDEX(Sheet1DATA!$1:$1048576,MATCH(SUMMARY!$A252,Sheet1DATA!$A:$A,0),MATCH(SUMMARY!S$1,Sheet1DATA!$1:$1,0))</f>
        <v>-</v>
      </c>
      <c r="T252" s="36" t="str">
        <f t="array" ref="T252">INDEX(Sheet1DATA!$1:$1048576,MATCH(SUMMARY!$A252,Sheet1DATA!$A:$A,0),MATCH(SUMMARY!T$1,Sheet1DATA!$1:$1,0))</f>
        <v>-</v>
      </c>
      <c r="U252" s="36" t="str">
        <f t="array" ref="U252">INDEX(Sheet1DATA!$1:$1048576,MATCH(SUMMARY!$A252,Sheet1DATA!$A:$A,0),MATCH(SUMMARY!U$1,Sheet1DATA!$1:$1,0))</f>
        <v>-</v>
      </c>
      <c r="V252" s="36" t="str">
        <f t="array" ref="V252">INDEX(Sheet1DATA!$1:$1048576,MATCH(SUMMARY!$A252,Sheet1DATA!$A:$A,0),MATCH(SUMMARY!V$1,Sheet1DATA!$1:$1,0))</f>
        <v>-</v>
      </c>
      <c r="W252" s="36" t="str">
        <f t="array" ref="W252">INDEX(Sheet1DATA!$1:$1048576,MATCH(SUMMARY!$A252,Sheet1DATA!$A:$A,0),MATCH(SUMMARY!W$1,Sheet1DATA!$1:$1,0))</f>
        <v>-</v>
      </c>
      <c r="X252" s="36" t="str">
        <f t="array" ref="X252">INDEX(Sheet1DATA!$1:$1048576,MATCH(SUMMARY!$A252,Sheet1DATA!$A:$A,0),MATCH(SUMMARY!X$1,Sheet1DATA!$1:$1,0))</f>
        <v>-</v>
      </c>
      <c r="Y252" s="36" t="str">
        <f t="array" ref="Y252">INDEX(Sheet1DATA!$1:$1048576,MATCH(SUMMARY!$A252,Sheet1DATA!$A:$A,0),MATCH(SUMMARY!Y$1,Sheet1DATA!$1:$1,0))</f>
        <v>-</v>
      </c>
      <c r="Z252" s="36" t="str">
        <f t="array" ref="Z252">INDEX(Sheet1DATA!$1:$1048576,MATCH(SUMMARY!$A252,Sheet1DATA!$A:$A,0),MATCH(SUMMARY!Z$1,Sheet1DATA!$1:$1,0))</f>
        <v>-</v>
      </c>
      <c r="AA252" s="36" t="str">
        <f t="array" ref="AA252">INDEX(Sheet1DATA!$1:$1048576,MATCH(SUMMARY!$A252,Sheet1DATA!$A:$A,0),MATCH(SUMMARY!AA$1,Sheet1DATA!$1:$1,0))</f>
        <v>-</v>
      </c>
      <c r="AB252" s="36" t="str">
        <f t="array" ref="AB252">INDEX(Sheet1DATA!$1:$1048576,MATCH(SUMMARY!$A252,Sheet1DATA!$A:$A,0),MATCH(SUMMARY!AB$1,Sheet1DATA!$1:$1,0))</f>
        <v>-</v>
      </c>
      <c r="AC252" s="36" t="str">
        <f t="array" ref="AC252">INDEX(Sheet1DATA!$1:$1048576,MATCH(SUMMARY!$A252,Sheet1DATA!$A:$A,0),MATCH(SUMMARY!AC$1,Sheet1DATA!$1:$1,0))</f>
        <v>-</v>
      </c>
      <c r="AD252" s="36" t="str">
        <f t="array" ref="AD252">INDEX(Sheet1DATA!$1:$1048576,MATCH(SUMMARY!$A252,Sheet1DATA!$A:$A,0),MATCH(SUMMARY!AD$1,Sheet1DATA!$1:$1,0))</f>
        <v>-</v>
      </c>
    </row>
    <row r="253" ht="14.25" customHeight="1">
      <c r="A253" s="114" t="s">
        <v>968</v>
      </c>
      <c r="B253" s="114" t="str">
        <f t="array" ref="B253">INDEX('2020 Candidates'!F:F,MATCH(SUMMARY!A253,'2020 Candidates'!G:G,0))</f>
        <v>Fine Gael</v>
      </c>
      <c r="C253" s="114" t="str">
        <f t="array" ref="C253">INDEX('2020 Candidates'!A:A,MATCH(SUMMARY!A253,'2020 Candidates'!G:G,0))</f>
        <v>Limerick County (3 seats)</v>
      </c>
      <c r="D253" s="115">
        <f>VLOOKUP(B253,PartyScore!A:D,4,0)</f>
        <v>0.01425972402</v>
      </c>
      <c r="E253" s="16" t="b">
        <f t="shared" si="1"/>
        <v>1</v>
      </c>
      <c r="F253" s="36">
        <f t="shared" si="2"/>
        <v>0</v>
      </c>
      <c r="G253" s="36">
        <f t="shared" si="3"/>
        <v>7</v>
      </c>
      <c r="H253" s="36">
        <f t="shared" si="4"/>
        <v>0</v>
      </c>
      <c r="I253" s="116">
        <f t="shared" si="5"/>
        <v>0</v>
      </c>
      <c r="J253" s="36" t="str">
        <f t="array" ref="J253">INDEX(Sheet1DATA!$1:$1048576,MATCH(SUMMARY!$A253,Sheet1DATA!$A:$A,0),MATCH(SUMMARY!J$1,Sheet1DATA!$1:$1,0))</f>
        <v>×</v>
      </c>
      <c r="K253" s="36" t="str">
        <f t="array" ref="K253">INDEX(Sheet1DATA!$1:$1048576,MATCH(SUMMARY!$A253,Sheet1DATA!$A:$A,0),MATCH(SUMMARY!K$1,Sheet1DATA!$1:$1,0))</f>
        <v>×</v>
      </c>
      <c r="L253" s="36" t="str">
        <f t="array" ref="L253">INDEX(Sheet1DATA!$1:$1048576,MATCH(SUMMARY!$A253,Sheet1DATA!$A:$A,0),MATCH(SUMMARY!L$1,Sheet1DATA!$1:$1,0))</f>
        <v>×</v>
      </c>
      <c r="M253" s="36" t="str">
        <f t="array" ref="M253">INDEX(Sheet1DATA!$1:$1048576,MATCH(SUMMARY!$A253,Sheet1DATA!$A:$A,0),MATCH(SUMMARY!M$1,Sheet1DATA!$1:$1,0))</f>
        <v>×</v>
      </c>
      <c r="N253" s="36" t="str">
        <f t="array" ref="N253">INDEX(Sheet1DATA!$1:$1048576,MATCH(SUMMARY!$A253,Sheet1DATA!$A:$A,0),MATCH(SUMMARY!N$1,Sheet1DATA!$1:$1,0))</f>
        <v>×</v>
      </c>
      <c r="O253" s="36" t="str">
        <f t="array" ref="O253">INDEX(Sheet1DATA!$1:$1048576,MATCH(SUMMARY!$A253,Sheet1DATA!$A:$A,0),MATCH(SUMMARY!O$1,Sheet1DATA!$1:$1,0))</f>
        <v>×</v>
      </c>
      <c r="P253" s="36" t="str">
        <f t="array" ref="P253">INDEX(Sheet1DATA!$1:$1048576,MATCH(SUMMARY!$A253,Sheet1DATA!$A:$A,0),MATCH(SUMMARY!P$1,Sheet1DATA!$1:$1,0))</f>
        <v>×</v>
      </c>
      <c r="Q253" s="36" t="str">
        <f t="array" ref="Q253">INDEX(Sheet1DATA!$1:$1048576,MATCH(SUMMARY!$A253,Sheet1DATA!$A:$A,0),MATCH(SUMMARY!Q$1,Sheet1DATA!$1:$1,0))</f>
        <v>-</v>
      </c>
      <c r="R253" s="36" t="str">
        <f t="array" ref="R253">INDEX(Sheet1DATA!$1:$1048576,MATCH(SUMMARY!$A253,Sheet1DATA!$A:$A,0),MATCH(SUMMARY!R$1,Sheet1DATA!$1:$1,0))</f>
        <v>-</v>
      </c>
      <c r="S253" s="36" t="str">
        <f t="array" ref="S253">INDEX(Sheet1DATA!$1:$1048576,MATCH(SUMMARY!$A253,Sheet1DATA!$A:$A,0),MATCH(SUMMARY!S$1,Sheet1DATA!$1:$1,0))</f>
        <v>-</v>
      </c>
      <c r="T253" s="36" t="str">
        <f t="array" ref="T253">INDEX(Sheet1DATA!$1:$1048576,MATCH(SUMMARY!$A253,Sheet1DATA!$A:$A,0),MATCH(SUMMARY!T$1,Sheet1DATA!$1:$1,0))</f>
        <v>-</v>
      </c>
      <c r="U253" s="36" t="str">
        <f t="array" ref="U253">INDEX(Sheet1DATA!$1:$1048576,MATCH(SUMMARY!$A253,Sheet1DATA!$A:$A,0),MATCH(SUMMARY!U$1,Sheet1DATA!$1:$1,0))</f>
        <v>-</v>
      </c>
      <c r="V253" s="36" t="str">
        <f t="array" ref="V253">INDEX(Sheet1DATA!$1:$1048576,MATCH(SUMMARY!$A253,Sheet1DATA!$A:$A,0),MATCH(SUMMARY!V$1,Sheet1DATA!$1:$1,0))</f>
        <v>-</v>
      </c>
      <c r="W253" s="36" t="str">
        <f t="array" ref="W253">INDEX(Sheet1DATA!$1:$1048576,MATCH(SUMMARY!$A253,Sheet1DATA!$A:$A,0),MATCH(SUMMARY!W$1,Sheet1DATA!$1:$1,0))</f>
        <v>-</v>
      </c>
      <c r="X253" s="36" t="str">
        <f t="array" ref="X253">INDEX(Sheet1DATA!$1:$1048576,MATCH(SUMMARY!$A253,Sheet1DATA!$A:$A,0),MATCH(SUMMARY!X$1,Sheet1DATA!$1:$1,0))</f>
        <v>-</v>
      </c>
      <c r="Y253" s="36" t="str">
        <f t="array" ref="Y253">INDEX(Sheet1DATA!$1:$1048576,MATCH(SUMMARY!$A253,Sheet1DATA!$A:$A,0),MATCH(SUMMARY!Y$1,Sheet1DATA!$1:$1,0))</f>
        <v>-</v>
      </c>
      <c r="Z253" s="36" t="str">
        <f t="array" ref="Z253">INDEX(Sheet1DATA!$1:$1048576,MATCH(SUMMARY!$A253,Sheet1DATA!$A:$A,0),MATCH(SUMMARY!Z$1,Sheet1DATA!$1:$1,0))</f>
        <v>-</v>
      </c>
      <c r="AA253" s="36" t="str">
        <f t="array" ref="AA253">INDEX(Sheet1DATA!$1:$1048576,MATCH(SUMMARY!$A253,Sheet1DATA!$A:$A,0),MATCH(SUMMARY!AA$1,Sheet1DATA!$1:$1,0))</f>
        <v>-</v>
      </c>
      <c r="AB253" s="36" t="str">
        <f t="array" ref="AB253">INDEX(Sheet1DATA!$1:$1048576,MATCH(SUMMARY!$A253,Sheet1DATA!$A:$A,0),MATCH(SUMMARY!AB$1,Sheet1DATA!$1:$1,0))</f>
        <v>-</v>
      </c>
      <c r="AC253" s="36" t="str">
        <f t="array" ref="AC253">INDEX(Sheet1DATA!$1:$1048576,MATCH(SUMMARY!$A253,Sheet1DATA!$A:$A,0),MATCH(SUMMARY!AC$1,Sheet1DATA!$1:$1,0))</f>
        <v>-</v>
      </c>
      <c r="AD253" s="36" t="str">
        <f t="array" ref="AD253">INDEX(Sheet1DATA!$1:$1048576,MATCH(SUMMARY!$A253,Sheet1DATA!$A:$A,0),MATCH(SUMMARY!AD$1,Sheet1DATA!$1:$1,0))</f>
        <v>-</v>
      </c>
    </row>
    <row r="254" ht="14.25" hidden="1" customHeight="1">
      <c r="A254" s="114" t="s">
        <v>1001</v>
      </c>
      <c r="B254" s="114" t="str">
        <f t="array" ref="B254">INDEX('2020 Candidates'!F:F,MATCH(SUMMARY!A254,'2020 Candidates'!G:G,0))</f>
        <v>Fine Gael</v>
      </c>
      <c r="C254" s="114" t="str">
        <f t="array" ref="C254">INDEX('2020 Candidates'!A:A,MATCH(SUMMARY!A254,'2020 Candidates'!G:G,0))</f>
        <v>Tipperary</v>
      </c>
      <c r="D254" s="115">
        <f>VLOOKUP(B254,PartyScore!A:D,4,0)</f>
        <v>0.01425972402</v>
      </c>
      <c r="E254" s="16" t="b">
        <f t="shared" si="1"/>
        <v>0</v>
      </c>
      <c r="F254" s="36">
        <f t="shared" si="2"/>
        <v>0</v>
      </c>
      <c r="G254" s="36">
        <f t="shared" si="3"/>
        <v>0</v>
      </c>
      <c r="H254" s="36">
        <f t="shared" si="4"/>
        <v>0</v>
      </c>
      <c r="I254" s="116" t="str">
        <f t="shared" si="5"/>
        <v>-</v>
      </c>
      <c r="J254" s="36" t="str">
        <f t="array" ref="J254">INDEX(Sheet1DATA!$1:$1048576,MATCH(SUMMARY!$A254,Sheet1DATA!$A:$A,0),MATCH(SUMMARY!J$1,Sheet1DATA!$1:$1,0))</f>
        <v>-</v>
      </c>
      <c r="K254" s="36" t="str">
        <f t="array" ref="K254">INDEX(Sheet1DATA!$1:$1048576,MATCH(SUMMARY!$A254,Sheet1DATA!$A:$A,0),MATCH(SUMMARY!K$1,Sheet1DATA!$1:$1,0))</f>
        <v>-</v>
      </c>
      <c r="L254" s="36" t="str">
        <f t="array" ref="L254">INDEX(Sheet1DATA!$1:$1048576,MATCH(SUMMARY!$A254,Sheet1DATA!$A:$A,0),MATCH(SUMMARY!L$1,Sheet1DATA!$1:$1,0))</f>
        <v>-</v>
      </c>
      <c r="M254" s="36" t="str">
        <f t="array" ref="M254">INDEX(Sheet1DATA!$1:$1048576,MATCH(SUMMARY!$A254,Sheet1DATA!$A:$A,0),MATCH(SUMMARY!M$1,Sheet1DATA!$1:$1,0))</f>
        <v>-</v>
      </c>
      <c r="N254" s="36" t="str">
        <f t="array" ref="N254">INDEX(Sheet1DATA!$1:$1048576,MATCH(SUMMARY!$A254,Sheet1DATA!$A:$A,0),MATCH(SUMMARY!N$1,Sheet1DATA!$1:$1,0))</f>
        <v>-</v>
      </c>
      <c r="O254" s="36" t="str">
        <f t="array" ref="O254">INDEX(Sheet1DATA!$1:$1048576,MATCH(SUMMARY!$A254,Sheet1DATA!$A:$A,0),MATCH(SUMMARY!O$1,Sheet1DATA!$1:$1,0))</f>
        <v>-</v>
      </c>
      <c r="P254" s="36" t="str">
        <f t="array" ref="P254">INDEX(Sheet1DATA!$1:$1048576,MATCH(SUMMARY!$A254,Sheet1DATA!$A:$A,0),MATCH(SUMMARY!P$1,Sheet1DATA!$1:$1,0))</f>
        <v>-</v>
      </c>
      <c r="Q254" s="36" t="str">
        <f t="array" ref="Q254">INDEX(Sheet1DATA!$1:$1048576,MATCH(SUMMARY!$A254,Sheet1DATA!$A:$A,0),MATCH(SUMMARY!Q$1,Sheet1DATA!$1:$1,0))</f>
        <v>-</v>
      </c>
      <c r="R254" s="36" t="str">
        <f t="array" ref="R254">INDEX(Sheet1DATA!$1:$1048576,MATCH(SUMMARY!$A254,Sheet1DATA!$A:$A,0),MATCH(SUMMARY!R$1,Sheet1DATA!$1:$1,0))</f>
        <v>-</v>
      </c>
      <c r="S254" s="36" t="str">
        <f t="array" ref="S254">INDEX(Sheet1DATA!$1:$1048576,MATCH(SUMMARY!$A254,Sheet1DATA!$A:$A,0),MATCH(SUMMARY!S$1,Sheet1DATA!$1:$1,0))</f>
        <v>-</v>
      </c>
      <c r="T254" s="36" t="str">
        <f t="array" ref="T254">INDEX(Sheet1DATA!$1:$1048576,MATCH(SUMMARY!$A254,Sheet1DATA!$A:$A,0),MATCH(SUMMARY!T$1,Sheet1DATA!$1:$1,0))</f>
        <v>-</v>
      </c>
      <c r="U254" s="36" t="str">
        <f t="array" ref="U254">INDEX(Sheet1DATA!$1:$1048576,MATCH(SUMMARY!$A254,Sheet1DATA!$A:$A,0),MATCH(SUMMARY!U$1,Sheet1DATA!$1:$1,0))</f>
        <v>-</v>
      </c>
      <c r="V254" s="36" t="str">
        <f t="array" ref="V254">INDEX(Sheet1DATA!$1:$1048576,MATCH(SUMMARY!$A254,Sheet1DATA!$A:$A,0),MATCH(SUMMARY!V$1,Sheet1DATA!$1:$1,0))</f>
        <v>-</v>
      </c>
      <c r="W254" s="36" t="str">
        <f t="array" ref="W254">INDEX(Sheet1DATA!$1:$1048576,MATCH(SUMMARY!$A254,Sheet1DATA!$A:$A,0),MATCH(SUMMARY!W$1,Sheet1DATA!$1:$1,0))</f>
        <v>-</v>
      </c>
      <c r="X254" s="36" t="str">
        <f t="array" ref="X254">INDEX(Sheet1DATA!$1:$1048576,MATCH(SUMMARY!$A254,Sheet1DATA!$A:$A,0),MATCH(SUMMARY!X$1,Sheet1DATA!$1:$1,0))</f>
        <v>-</v>
      </c>
      <c r="Y254" s="36" t="str">
        <f t="array" ref="Y254">INDEX(Sheet1DATA!$1:$1048576,MATCH(SUMMARY!$A254,Sheet1DATA!$A:$A,0),MATCH(SUMMARY!Y$1,Sheet1DATA!$1:$1,0))</f>
        <v>-</v>
      </c>
      <c r="Z254" s="36" t="str">
        <f t="array" ref="Z254">INDEX(Sheet1DATA!$1:$1048576,MATCH(SUMMARY!$A254,Sheet1DATA!$A:$A,0),MATCH(SUMMARY!Z$1,Sheet1DATA!$1:$1,0))</f>
        <v>-</v>
      </c>
      <c r="AA254" s="36" t="str">
        <f t="array" ref="AA254">INDEX(Sheet1DATA!$1:$1048576,MATCH(SUMMARY!$A254,Sheet1DATA!$A:$A,0),MATCH(SUMMARY!AA$1,Sheet1DATA!$1:$1,0))</f>
        <v>-</v>
      </c>
      <c r="AB254" s="36" t="str">
        <f t="array" ref="AB254">INDEX(Sheet1DATA!$1:$1048576,MATCH(SUMMARY!$A254,Sheet1DATA!$A:$A,0),MATCH(SUMMARY!AB$1,Sheet1DATA!$1:$1,0))</f>
        <v>-</v>
      </c>
      <c r="AC254" s="36" t="str">
        <f t="array" ref="AC254">INDEX(Sheet1DATA!$1:$1048576,MATCH(SUMMARY!$A254,Sheet1DATA!$A:$A,0),MATCH(SUMMARY!AC$1,Sheet1DATA!$1:$1,0))</f>
        <v>-</v>
      </c>
      <c r="AD254" s="36" t="str">
        <f t="array" ref="AD254">INDEX(Sheet1DATA!$1:$1048576,MATCH(SUMMARY!$A254,Sheet1DATA!$A:$A,0),MATCH(SUMMARY!AD$1,Sheet1DATA!$1:$1,0))</f>
        <v>-</v>
      </c>
    </row>
    <row r="255" ht="14.25" hidden="1" customHeight="1">
      <c r="A255" s="114" t="s">
        <v>1005</v>
      </c>
      <c r="B255" s="114" t="str">
        <f t="array" ref="B255">INDEX('2020 Candidates'!F:F,MATCH(SUMMARY!A255,'2020 Candidates'!G:G,0))</f>
        <v>Sinn Fein</v>
      </c>
      <c r="C255" s="114" t="str">
        <f t="array" ref="C255">INDEX('2020 Candidates'!A:A,MATCH(SUMMARY!A255,'2020 Candidates'!G:G,0))</f>
        <v>Dublin Rathdown (3 seats)</v>
      </c>
      <c r="D255" s="115">
        <f>VLOOKUP(B255,PartyScore!A:D,4,0)</f>
        <v>0.3109221466</v>
      </c>
      <c r="E255" s="16" t="b">
        <f t="shared" si="1"/>
        <v>0</v>
      </c>
      <c r="F255" s="36">
        <f t="shared" si="2"/>
        <v>0</v>
      </c>
      <c r="G255" s="36">
        <f t="shared" si="3"/>
        <v>0</v>
      </c>
      <c r="H255" s="36">
        <f t="shared" si="4"/>
        <v>0</v>
      </c>
      <c r="I255" s="116" t="str">
        <f t="shared" si="5"/>
        <v>-</v>
      </c>
      <c r="J255" s="36" t="str">
        <f t="array" ref="J255">INDEX(Sheet1DATA!$1:$1048576,MATCH(SUMMARY!$A255,Sheet1DATA!$A:$A,0),MATCH(SUMMARY!J$1,Sheet1DATA!$1:$1,0))</f>
        <v>-</v>
      </c>
      <c r="K255" s="36" t="str">
        <f t="array" ref="K255">INDEX(Sheet1DATA!$1:$1048576,MATCH(SUMMARY!$A255,Sheet1DATA!$A:$A,0),MATCH(SUMMARY!K$1,Sheet1DATA!$1:$1,0))</f>
        <v>-</v>
      </c>
      <c r="L255" s="36" t="str">
        <f t="array" ref="L255">INDEX(Sheet1DATA!$1:$1048576,MATCH(SUMMARY!$A255,Sheet1DATA!$A:$A,0),MATCH(SUMMARY!L$1,Sheet1DATA!$1:$1,0))</f>
        <v>-</v>
      </c>
      <c r="M255" s="36" t="str">
        <f t="array" ref="M255">INDEX(Sheet1DATA!$1:$1048576,MATCH(SUMMARY!$A255,Sheet1DATA!$A:$A,0),MATCH(SUMMARY!M$1,Sheet1DATA!$1:$1,0))</f>
        <v>-</v>
      </c>
      <c r="N255" s="36" t="str">
        <f t="array" ref="N255">INDEX(Sheet1DATA!$1:$1048576,MATCH(SUMMARY!$A255,Sheet1DATA!$A:$A,0),MATCH(SUMMARY!N$1,Sheet1DATA!$1:$1,0))</f>
        <v>-</v>
      </c>
      <c r="O255" s="36" t="str">
        <f t="array" ref="O255">INDEX(Sheet1DATA!$1:$1048576,MATCH(SUMMARY!$A255,Sheet1DATA!$A:$A,0),MATCH(SUMMARY!O$1,Sheet1DATA!$1:$1,0))</f>
        <v>-</v>
      </c>
      <c r="P255" s="36" t="str">
        <f t="array" ref="P255">INDEX(Sheet1DATA!$1:$1048576,MATCH(SUMMARY!$A255,Sheet1DATA!$A:$A,0),MATCH(SUMMARY!P$1,Sheet1DATA!$1:$1,0))</f>
        <v>-</v>
      </c>
      <c r="Q255" s="36" t="str">
        <f t="array" ref="Q255">INDEX(Sheet1DATA!$1:$1048576,MATCH(SUMMARY!$A255,Sheet1DATA!$A:$A,0),MATCH(SUMMARY!Q$1,Sheet1DATA!$1:$1,0))</f>
        <v>-</v>
      </c>
      <c r="R255" s="36" t="str">
        <f t="array" ref="R255">INDEX(Sheet1DATA!$1:$1048576,MATCH(SUMMARY!$A255,Sheet1DATA!$A:$A,0),MATCH(SUMMARY!R$1,Sheet1DATA!$1:$1,0))</f>
        <v>-</v>
      </c>
      <c r="S255" s="36" t="str">
        <f t="array" ref="S255">INDEX(Sheet1DATA!$1:$1048576,MATCH(SUMMARY!$A255,Sheet1DATA!$A:$A,0),MATCH(SUMMARY!S$1,Sheet1DATA!$1:$1,0))</f>
        <v>-</v>
      </c>
      <c r="T255" s="36" t="str">
        <f t="array" ref="T255">INDEX(Sheet1DATA!$1:$1048576,MATCH(SUMMARY!$A255,Sheet1DATA!$A:$A,0),MATCH(SUMMARY!T$1,Sheet1DATA!$1:$1,0))</f>
        <v>-</v>
      </c>
      <c r="U255" s="36" t="str">
        <f t="array" ref="U255">INDEX(Sheet1DATA!$1:$1048576,MATCH(SUMMARY!$A255,Sheet1DATA!$A:$A,0),MATCH(SUMMARY!U$1,Sheet1DATA!$1:$1,0))</f>
        <v>-</v>
      </c>
      <c r="V255" s="36" t="str">
        <f t="array" ref="V255">INDEX(Sheet1DATA!$1:$1048576,MATCH(SUMMARY!$A255,Sheet1DATA!$A:$A,0),MATCH(SUMMARY!V$1,Sheet1DATA!$1:$1,0))</f>
        <v>-</v>
      </c>
      <c r="W255" s="36" t="str">
        <f t="array" ref="W255">INDEX(Sheet1DATA!$1:$1048576,MATCH(SUMMARY!$A255,Sheet1DATA!$A:$A,0),MATCH(SUMMARY!W$1,Sheet1DATA!$1:$1,0))</f>
        <v>-</v>
      </c>
      <c r="X255" s="36" t="str">
        <f t="array" ref="X255">INDEX(Sheet1DATA!$1:$1048576,MATCH(SUMMARY!$A255,Sheet1DATA!$A:$A,0),MATCH(SUMMARY!X$1,Sheet1DATA!$1:$1,0))</f>
        <v>-</v>
      </c>
      <c r="Y255" s="36" t="str">
        <f t="array" ref="Y255">INDEX(Sheet1DATA!$1:$1048576,MATCH(SUMMARY!$A255,Sheet1DATA!$A:$A,0),MATCH(SUMMARY!Y$1,Sheet1DATA!$1:$1,0))</f>
        <v>-</v>
      </c>
      <c r="Z255" s="36" t="str">
        <f t="array" ref="Z255">INDEX(Sheet1DATA!$1:$1048576,MATCH(SUMMARY!$A255,Sheet1DATA!$A:$A,0),MATCH(SUMMARY!Z$1,Sheet1DATA!$1:$1,0))</f>
        <v>-</v>
      </c>
      <c r="AA255" s="36" t="str">
        <f t="array" ref="AA255">INDEX(Sheet1DATA!$1:$1048576,MATCH(SUMMARY!$A255,Sheet1DATA!$A:$A,0),MATCH(SUMMARY!AA$1,Sheet1DATA!$1:$1,0))</f>
        <v>-</v>
      </c>
      <c r="AB255" s="36" t="str">
        <f t="array" ref="AB255">INDEX(Sheet1DATA!$1:$1048576,MATCH(SUMMARY!$A255,Sheet1DATA!$A:$A,0),MATCH(SUMMARY!AB$1,Sheet1DATA!$1:$1,0))</f>
        <v>-</v>
      </c>
      <c r="AC255" s="36" t="str">
        <f t="array" ref="AC255">INDEX(Sheet1DATA!$1:$1048576,MATCH(SUMMARY!$A255,Sheet1DATA!$A:$A,0),MATCH(SUMMARY!AC$1,Sheet1DATA!$1:$1,0))</f>
        <v>-</v>
      </c>
      <c r="AD255" s="36" t="str">
        <f t="array" ref="AD255">INDEX(Sheet1DATA!$1:$1048576,MATCH(SUMMARY!$A255,Sheet1DATA!$A:$A,0),MATCH(SUMMARY!AD$1,Sheet1DATA!$1:$1,0))</f>
        <v>-</v>
      </c>
    </row>
    <row r="256" ht="14.25" customHeight="1">
      <c r="A256" s="114" t="s">
        <v>928</v>
      </c>
      <c r="B256" s="114" t="str">
        <f t="array" ref="B256">INDEX('2020 Candidates'!F:F,MATCH(SUMMARY!A256,'2020 Candidates'!G:G,0))</f>
        <v>Independent</v>
      </c>
      <c r="C256" s="114" t="str">
        <f t="array" ref="C256">INDEX('2020 Candidates'!A:A,MATCH(SUMMARY!A256,'2020 Candidates'!G:G,0))</f>
        <v>Laois-Offaly (5 seats)</v>
      </c>
      <c r="D256" s="115">
        <f>VLOOKUP(B256,PartyScore!A:D,4,0)</f>
        <v>0.2306361296</v>
      </c>
      <c r="E256" s="16" t="b">
        <f t="shared" si="1"/>
        <v>1</v>
      </c>
      <c r="F256" s="36">
        <f t="shared" si="2"/>
        <v>2</v>
      </c>
      <c r="G256" s="36">
        <f t="shared" si="3"/>
        <v>1</v>
      </c>
      <c r="H256" s="36">
        <f t="shared" si="4"/>
        <v>4</v>
      </c>
      <c r="I256" s="116">
        <f t="shared" si="5"/>
        <v>0.6666666667</v>
      </c>
      <c r="J256" s="36" t="str">
        <f t="array" ref="J256">INDEX(Sheet1DATA!$1:$1048576,MATCH(SUMMARY!$A256,Sheet1DATA!$A:$A,0),MATCH(SUMMARY!J$1,Sheet1DATA!$1:$1,0))</f>
        <v>√</v>
      </c>
      <c r="K256" s="36" t="str">
        <f t="array" ref="K256">INDEX(Sheet1DATA!$1:$1048576,MATCH(SUMMARY!$A256,Sheet1DATA!$A:$A,0),MATCH(SUMMARY!K$1,Sheet1DATA!$1:$1,0))</f>
        <v>×</v>
      </c>
      <c r="L256" s="36" t="str">
        <f t="array" ref="L256">INDEX(Sheet1DATA!$1:$1048576,MATCH(SUMMARY!$A256,Sheet1DATA!$A:$A,0),MATCH(SUMMARY!L$1,Sheet1DATA!$1:$1,0))</f>
        <v>√</v>
      </c>
      <c r="M256" s="36" t="str">
        <f t="array" ref="M256">INDEX(Sheet1DATA!$1:$1048576,MATCH(SUMMARY!$A256,Sheet1DATA!$A:$A,0),MATCH(SUMMARY!M$1,Sheet1DATA!$1:$1,0))</f>
        <v>Ø</v>
      </c>
      <c r="N256" s="36" t="str">
        <f t="array" ref="N256">INDEX(Sheet1DATA!$1:$1048576,MATCH(SUMMARY!$A256,Sheet1DATA!$A:$A,0),MATCH(SUMMARY!N$1,Sheet1DATA!$1:$1,0))</f>
        <v>Ø</v>
      </c>
      <c r="O256" s="36" t="str">
        <f t="array" ref="O256">INDEX(Sheet1DATA!$1:$1048576,MATCH(SUMMARY!$A256,Sheet1DATA!$A:$A,0),MATCH(SUMMARY!O$1,Sheet1DATA!$1:$1,0))</f>
        <v>Ø</v>
      </c>
      <c r="P256" s="36" t="str">
        <f t="array" ref="P256">INDEX(Sheet1DATA!$1:$1048576,MATCH(SUMMARY!$A256,Sheet1DATA!$A:$A,0),MATCH(SUMMARY!P$1,Sheet1DATA!$1:$1,0))</f>
        <v>Ø</v>
      </c>
      <c r="Q256" s="36" t="str">
        <f t="array" ref="Q256">INDEX(Sheet1DATA!$1:$1048576,MATCH(SUMMARY!$A256,Sheet1DATA!$A:$A,0),MATCH(SUMMARY!Q$1,Sheet1DATA!$1:$1,0))</f>
        <v>-</v>
      </c>
      <c r="R256" s="36" t="str">
        <f t="array" ref="R256">INDEX(Sheet1DATA!$1:$1048576,MATCH(SUMMARY!$A256,Sheet1DATA!$A:$A,0),MATCH(SUMMARY!R$1,Sheet1DATA!$1:$1,0))</f>
        <v>-</v>
      </c>
      <c r="S256" s="36" t="str">
        <f t="array" ref="S256">INDEX(Sheet1DATA!$1:$1048576,MATCH(SUMMARY!$A256,Sheet1DATA!$A:$A,0),MATCH(SUMMARY!S$1,Sheet1DATA!$1:$1,0))</f>
        <v>-</v>
      </c>
      <c r="T256" s="36" t="str">
        <f t="array" ref="T256">INDEX(Sheet1DATA!$1:$1048576,MATCH(SUMMARY!$A256,Sheet1DATA!$A:$A,0),MATCH(SUMMARY!T$1,Sheet1DATA!$1:$1,0))</f>
        <v>-</v>
      </c>
      <c r="U256" s="36" t="str">
        <f t="array" ref="U256">INDEX(Sheet1DATA!$1:$1048576,MATCH(SUMMARY!$A256,Sheet1DATA!$A:$A,0),MATCH(SUMMARY!U$1,Sheet1DATA!$1:$1,0))</f>
        <v>-</v>
      </c>
      <c r="V256" s="36" t="str">
        <f t="array" ref="V256">INDEX(Sheet1DATA!$1:$1048576,MATCH(SUMMARY!$A256,Sheet1DATA!$A:$A,0),MATCH(SUMMARY!V$1,Sheet1DATA!$1:$1,0))</f>
        <v>-</v>
      </c>
      <c r="W256" s="36" t="str">
        <f t="array" ref="W256">INDEX(Sheet1DATA!$1:$1048576,MATCH(SUMMARY!$A256,Sheet1DATA!$A:$A,0),MATCH(SUMMARY!W$1,Sheet1DATA!$1:$1,0))</f>
        <v>-</v>
      </c>
      <c r="X256" s="36" t="str">
        <f t="array" ref="X256">INDEX(Sheet1DATA!$1:$1048576,MATCH(SUMMARY!$A256,Sheet1DATA!$A:$A,0),MATCH(SUMMARY!X$1,Sheet1DATA!$1:$1,0))</f>
        <v>-</v>
      </c>
      <c r="Y256" s="36" t="str">
        <f t="array" ref="Y256">INDEX(Sheet1DATA!$1:$1048576,MATCH(SUMMARY!$A256,Sheet1DATA!$A:$A,0),MATCH(SUMMARY!Y$1,Sheet1DATA!$1:$1,0))</f>
        <v>-</v>
      </c>
      <c r="Z256" s="36" t="str">
        <f t="array" ref="Z256">INDEX(Sheet1DATA!$1:$1048576,MATCH(SUMMARY!$A256,Sheet1DATA!$A:$A,0),MATCH(SUMMARY!Z$1,Sheet1DATA!$1:$1,0))</f>
        <v>-</v>
      </c>
      <c r="AA256" s="36" t="str">
        <f t="array" ref="AA256">INDEX(Sheet1DATA!$1:$1048576,MATCH(SUMMARY!$A256,Sheet1DATA!$A:$A,0),MATCH(SUMMARY!AA$1,Sheet1DATA!$1:$1,0))</f>
        <v>-</v>
      </c>
      <c r="AB256" s="36" t="str">
        <f t="array" ref="AB256">INDEX(Sheet1DATA!$1:$1048576,MATCH(SUMMARY!$A256,Sheet1DATA!$A:$A,0),MATCH(SUMMARY!AB$1,Sheet1DATA!$1:$1,0))</f>
        <v>-</v>
      </c>
      <c r="AC256" s="36" t="str">
        <f t="array" ref="AC256">INDEX(Sheet1DATA!$1:$1048576,MATCH(SUMMARY!$A256,Sheet1DATA!$A:$A,0),MATCH(SUMMARY!AC$1,Sheet1DATA!$1:$1,0))</f>
        <v>-</v>
      </c>
      <c r="AD256" s="36" t="str">
        <f t="array" ref="AD256">INDEX(Sheet1DATA!$1:$1048576,MATCH(SUMMARY!$A256,Sheet1DATA!$A:$A,0),MATCH(SUMMARY!AD$1,Sheet1DATA!$1:$1,0))</f>
        <v>-</v>
      </c>
    </row>
    <row r="257" ht="14.25" hidden="1" customHeight="1">
      <c r="A257" s="114" t="s">
        <v>1008</v>
      </c>
      <c r="B257" s="114" t="str">
        <f t="array" ref="B257">INDEX('2020 Candidates'!F:F,MATCH(SUMMARY!A257,'2020 Candidates'!G:G,0))</f>
        <v>Independents 4 Change</v>
      </c>
      <c r="C257" s="114" t="str">
        <f t="array" ref="C257">INDEX('2020 Candidates'!A:A,MATCH(SUMMARY!A257,'2020 Candidates'!G:G,0))</f>
        <v>Dublin Mid-West (4 seats)</v>
      </c>
      <c r="D257" s="115">
        <f>VLOOKUP(B257,PartyScore!A:D,4,0)</f>
        <v>0</v>
      </c>
      <c r="E257" s="16" t="b">
        <f t="shared" si="1"/>
        <v>0</v>
      </c>
      <c r="F257" s="36">
        <f t="shared" si="2"/>
        <v>0</v>
      </c>
      <c r="G257" s="36">
        <f t="shared" si="3"/>
        <v>0</v>
      </c>
      <c r="H257" s="36">
        <f t="shared" si="4"/>
        <v>0</v>
      </c>
      <c r="I257" s="116" t="str">
        <f t="shared" si="5"/>
        <v>-</v>
      </c>
      <c r="J257" s="36" t="str">
        <f t="array" ref="J257">INDEX(Sheet1DATA!$1:$1048576,MATCH(SUMMARY!$A257,Sheet1DATA!$A:$A,0),MATCH(SUMMARY!J$1,Sheet1DATA!$1:$1,0))</f>
        <v>-</v>
      </c>
      <c r="K257" s="36" t="str">
        <f t="array" ref="K257">INDEX(Sheet1DATA!$1:$1048576,MATCH(SUMMARY!$A257,Sheet1DATA!$A:$A,0),MATCH(SUMMARY!K$1,Sheet1DATA!$1:$1,0))</f>
        <v>-</v>
      </c>
      <c r="L257" s="36" t="str">
        <f t="array" ref="L257">INDEX(Sheet1DATA!$1:$1048576,MATCH(SUMMARY!$A257,Sheet1DATA!$A:$A,0),MATCH(SUMMARY!L$1,Sheet1DATA!$1:$1,0))</f>
        <v>-</v>
      </c>
      <c r="M257" s="36" t="str">
        <f t="array" ref="M257">INDEX(Sheet1DATA!$1:$1048576,MATCH(SUMMARY!$A257,Sheet1DATA!$A:$A,0),MATCH(SUMMARY!M$1,Sheet1DATA!$1:$1,0))</f>
        <v>-</v>
      </c>
      <c r="N257" s="36" t="str">
        <f t="array" ref="N257">INDEX(Sheet1DATA!$1:$1048576,MATCH(SUMMARY!$A257,Sheet1DATA!$A:$A,0),MATCH(SUMMARY!N$1,Sheet1DATA!$1:$1,0))</f>
        <v>-</v>
      </c>
      <c r="O257" s="36" t="str">
        <f t="array" ref="O257">INDEX(Sheet1DATA!$1:$1048576,MATCH(SUMMARY!$A257,Sheet1DATA!$A:$A,0),MATCH(SUMMARY!O$1,Sheet1DATA!$1:$1,0))</f>
        <v>-</v>
      </c>
      <c r="P257" s="36" t="str">
        <f t="array" ref="P257">INDEX(Sheet1DATA!$1:$1048576,MATCH(SUMMARY!$A257,Sheet1DATA!$A:$A,0),MATCH(SUMMARY!P$1,Sheet1DATA!$1:$1,0))</f>
        <v>-</v>
      </c>
      <c r="Q257" s="36" t="str">
        <f t="array" ref="Q257">INDEX(Sheet1DATA!$1:$1048576,MATCH(SUMMARY!$A257,Sheet1DATA!$A:$A,0),MATCH(SUMMARY!Q$1,Sheet1DATA!$1:$1,0))</f>
        <v>-</v>
      </c>
      <c r="R257" s="36" t="str">
        <f t="array" ref="R257">INDEX(Sheet1DATA!$1:$1048576,MATCH(SUMMARY!$A257,Sheet1DATA!$A:$A,0),MATCH(SUMMARY!R$1,Sheet1DATA!$1:$1,0))</f>
        <v>-</v>
      </c>
      <c r="S257" s="36" t="str">
        <f t="array" ref="S257">INDEX(Sheet1DATA!$1:$1048576,MATCH(SUMMARY!$A257,Sheet1DATA!$A:$A,0),MATCH(SUMMARY!S$1,Sheet1DATA!$1:$1,0))</f>
        <v>-</v>
      </c>
      <c r="T257" s="36" t="str">
        <f t="array" ref="T257">INDEX(Sheet1DATA!$1:$1048576,MATCH(SUMMARY!$A257,Sheet1DATA!$A:$A,0),MATCH(SUMMARY!T$1,Sheet1DATA!$1:$1,0))</f>
        <v>-</v>
      </c>
      <c r="U257" s="36" t="str">
        <f t="array" ref="U257">INDEX(Sheet1DATA!$1:$1048576,MATCH(SUMMARY!$A257,Sheet1DATA!$A:$A,0),MATCH(SUMMARY!U$1,Sheet1DATA!$1:$1,0))</f>
        <v>-</v>
      </c>
      <c r="V257" s="36" t="str">
        <f t="array" ref="V257">INDEX(Sheet1DATA!$1:$1048576,MATCH(SUMMARY!$A257,Sheet1DATA!$A:$A,0),MATCH(SUMMARY!V$1,Sheet1DATA!$1:$1,0))</f>
        <v>-</v>
      </c>
      <c r="W257" s="36" t="str">
        <f t="array" ref="W257">INDEX(Sheet1DATA!$1:$1048576,MATCH(SUMMARY!$A257,Sheet1DATA!$A:$A,0),MATCH(SUMMARY!W$1,Sheet1DATA!$1:$1,0))</f>
        <v>-</v>
      </c>
      <c r="X257" s="36" t="str">
        <f t="array" ref="X257">INDEX(Sheet1DATA!$1:$1048576,MATCH(SUMMARY!$A257,Sheet1DATA!$A:$A,0),MATCH(SUMMARY!X$1,Sheet1DATA!$1:$1,0))</f>
        <v>-</v>
      </c>
      <c r="Y257" s="36" t="str">
        <f t="array" ref="Y257">INDEX(Sheet1DATA!$1:$1048576,MATCH(SUMMARY!$A257,Sheet1DATA!$A:$A,0),MATCH(SUMMARY!Y$1,Sheet1DATA!$1:$1,0))</f>
        <v>-</v>
      </c>
      <c r="Z257" s="36" t="str">
        <f t="array" ref="Z257">INDEX(Sheet1DATA!$1:$1048576,MATCH(SUMMARY!$A257,Sheet1DATA!$A:$A,0),MATCH(SUMMARY!Z$1,Sheet1DATA!$1:$1,0))</f>
        <v>-</v>
      </c>
      <c r="AA257" s="36" t="str">
        <f t="array" ref="AA257">INDEX(Sheet1DATA!$1:$1048576,MATCH(SUMMARY!$A257,Sheet1DATA!$A:$A,0),MATCH(SUMMARY!AA$1,Sheet1DATA!$1:$1,0))</f>
        <v>-</v>
      </c>
      <c r="AB257" s="36" t="str">
        <f t="array" ref="AB257">INDEX(Sheet1DATA!$1:$1048576,MATCH(SUMMARY!$A257,Sheet1DATA!$A:$A,0),MATCH(SUMMARY!AB$1,Sheet1DATA!$1:$1,0))</f>
        <v>-</v>
      </c>
      <c r="AC257" s="36" t="str">
        <f t="array" ref="AC257">INDEX(Sheet1DATA!$1:$1048576,MATCH(SUMMARY!$A257,Sheet1DATA!$A:$A,0),MATCH(SUMMARY!AC$1,Sheet1DATA!$1:$1,0))</f>
        <v>-</v>
      </c>
      <c r="AD257" s="36" t="str">
        <f t="array" ref="AD257">INDEX(Sheet1DATA!$1:$1048576,MATCH(SUMMARY!$A257,Sheet1DATA!$A:$A,0),MATCH(SUMMARY!AD$1,Sheet1DATA!$1:$1,0))</f>
        <v>-</v>
      </c>
    </row>
    <row r="258" ht="14.25" hidden="1" customHeight="1">
      <c r="A258" s="114" t="s">
        <v>1014</v>
      </c>
      <c r="B258" s="114" t="str">
        <f t="array" ref="B258">INDEX('2020 Candidates'!F:F,MATCH(SUMMARY!A258,'2020 Candidates'!G:G,0))</f>
        <v>Green Party</v>
      </c>
      <c r="C258" s="114" t="str">
        <f t="array" ref="C258">INDEX('2020 Candidates'!A:A,MATCH(SUMMARY!A258,'2020 Candidates'!G:G,0))</f>
        <v>Carlow-Kilkenny (5 seats)</v>
      </c>
      <c r="D258" s="115">
        <f>VLOOKUP(B258,PartyScore!A:D,4,0)</f>
        <v>0.05714285714</v>
      </c>
      <c r="E258" s="16" t="b">
        <f t="shared" si="1"/>
        <v>0</v>
      </c>
      <c r="F258" s="36">
        <f t="shared" si="2"/>
        <v>0</v>
      </c>
      <c r="G258" s="36">
        <f t="shared" si="3"/>
        <v>0</v>
      </c>
      <c r="H258" s="36">
        <f t="shared" si="4"/>
        <v>0</v>
      </c>
      <c r="I258" s="116" t="str">
        <f t="shared" si="5"/>
        <v>-</v>
      </c>
      <c r="J258" s="36" t="str">
        <f t="array" ref="J258">INDEX(Sheet1DATA!$1:$1048576,MATCH(SUMMARY!$A258,Sheet1DATA!$A:$A,0),MATCH(SUMMARY!J$1,Sheet1DATA!$1:$1,0))</f>
        <v>-</v>
      </c>
      <c r="K258" s="36" t="str">
        <f t="array" ref="K258">INDEX(Sheet1DATA!$1:$1048576,MATCH(SUMMARY!$A258,Sheet1DATA!$A:$A,0),MATCH(SUMMARY!K$1,Sheet1DATA!$1:$1,0))</f>
        <v>-</v>
      </c>
      <c r="L258" s="36" t="str">
        <f t="array" ref="L258">INDEX(Sheet1DATA!$1:$1048576,MATCH(SUMMARY!$A258,Sheet1DATA!$A:$A,0),MATCH(SUMMARY!L$1,Sheet1DATA!$1:$1,0))</f>
        <v>-</v>
      </c>
      <c r="M258" s="36" t="str">
        <f t="array" ref="M258">INDEX(Sheet1DATA!$1:$1048576,MATCH(SUMMARY!$A258,Sheet1DATA!$A:$A,0),MATCH(SUMMARY!M$1,Sheet1DATA!$1:$1,0))</f>
        <v>-</v>
      </c>
      <c r="N258" s="36" t="str">
        <f t="array" ref="N258">INDEX(Sheet1DATA!$1:$1048576,MATCH(SUMMARY!$A258,Sheet1DATA!$A:$A,0),MATCH(SUMMARY!N$1,Sheet1DATA!$1:$1,0))</f>
        <v>-</v>
      </c>
      <c r="O258" s="36" t="str">
        <f t="array" ref="O258">INDEX(Sheet1DATA!$1:$1048576,MATCH(SUMMARY!$A258,Sheet1DATA!$A:$A,0),MATCH(SUMMARY!O$1,Sheet1DATA!$1:$1,0))</f>
        <v>-</v>
      </c>
      <c r="P258" s="36" t="str">
        <f t="array" ref="P258">INDEX(Sheet1DATA!$1:$1048576,MATCH(SUMMARY!$A258,Sheet1DATA!$A:$A,0),MATCH(SUMMARY!P$1,Sheet1DATA!$1:$1,0))</f>
        <v>-</v>
      </c>
      <c r="Q258" s="36" t="str">
        <f t="array" ref="Q258">INDEX(Sheet1DATA!$1:$1048576,MATCH(SUMMARY!$A258,Sheet1DATA!$A:$A,0),MATCH(SUMMARY!Q$1,Sheet1DATA!$1:$1,0))</f>
        <v>-</v>
      </c>
      <c r="R258" s="36" t="str">
        <f t="array" ref="R258">INDEX(Sheet1DATA!$1:$1048576,MATCH(SUMMARY!$A258,Sheet1DATA!$A:$A,0),MATCH(SUMMARY!R$1,Sheet1DATA!$1:$1,0))</f>
        <v>-</v>
      </c>
      <c r="S258" s="36" t="str">
        <f t="array" ref="S258">INDEX(Sheet1DATA!$1:$1048576,MATCH(SUMMARY!$A258,Sheet1DATA!$A:$A,0),MATCH(SUMMARY!S$1,Sheet1DATA!$1:$1,0))</f>
        <v>-</v>
      </c>
      <c r="T258" s="36" t="str">
        <f t="array" ref="T258">INDEX(Sheet1DATA!$1:$1048576,MATCH(SUMMARY!$A258,Sheet1DATA!$A:$A,0),MATCH(SUMMARY!T$1,Sheet1DATA!$1:$1,0))</f>
        <v>-</v>
      </c>
      <c r="U258" s="36" t="str">
        <f t="array" ref="U258">INDEX(Sheet1DATA!$1:$1048576,MATCH(SUMMARY!$A258,Sheet1DATA!$A:$A,0),MATCH(SUMMARY!U$1,Sheet1DATA!$1:$1,0))</f>
        <v>-</v>
      </c>
      <c r="V258" s="36" t="str">
        <f t="array" ref="V258">INDEX(Sheet1DATA!$1:$1048576,MATCH(SUMMARY!$A258,Sheet1DATA!$A:$A,0),MATCH(SUMMARY!V$1,Sheet1DATA!$1:$1,0))</f>
        <v>-</v>
      </c>
      <c r="W258" s="36" t="str">
        <f t="array" ref="W258">INDEX(Sheet1DATA!$1:$1048576,MATCH(SUMMARY!$A258,Sheet1DATA!$A:$A,0),MATCH(SUMMARY!W$1,Sheet1DATA!$1:$1,0))</f>
        <v>-</v>
      </c>
      <c r="X258" s="36" t="str">
        <f t="array" ref="X258">INDEX(Sheet1DATA!$1:$1048576,MATCH(SUMMARY!$A258,Sheet1DATA!$A:$A,0),MATCH(SUMMARY!X$1,Sheet1DATA!$1:$1,0))</f>
        <v>-</v>
      </c>
      <c r="Y258" s="36" t="str">
        <f t="array" ref="Y258">INDEX(Sheet1DATA!$1:$1048576,MATCH(SUMMARY!$A258,Sheet1DATA!$A:$A,0),MATCH(SUMMARY!Y$1,Sheet1DATA!$1:$1,0))</f>
        <v>-</v>
      </c>
      <c r="Z258" s="36" t="str">
        <f t="array" ref="Z258">INDEX(Sheet1DATA!$1:$1048576,MATCH(SUMMARY!$A258,Sheet1DATA!$A:$A,0),MATCH(SUMMARY!Z$1,Sheet1DATA!$1:$1,0))</f>
        <v>-</v>
      </c>
      <c r="AA258" s="36" t="str">
        <f t="array" ref="AA258">INDEX(Sheet1DATA!$1:$1048576,MATCH(SUMMARY!$A258,Sheet1DATA!$A:$A,0),MATCH(SUMMARY!AA$1,Sheet1DATA!$1:$1,0))</f>
        <v>-</v>
      </c>
      <c r="AB258" s="36" t="str">
        <f t="array" ref="AB258">INDEX(Sheet1DATA!$1:$1048576,MATCH(SUMMARY!$A258,Sheet1DATA!$A:$A,0),MATCH(SUMMARY!AB$1,Sheet1DATA!$1:$1,0))</f>
        <v>-</v>
      </c>
      <c r="AC258" s="36" t="str">
        <f t="array" ref="AC258">INDEX(Sheet1DATA!$1:$1048576,MATCH(SUMMARY!$A258,Sheet1DATA!$A:$A,0),MATCH(SUMMARY!AC$1,Sheet1DATA!$1:$1,0))</f>
        <v>-</v>
      </c>
      <c r="AD258" s="36" t="str">
        <f t="array" ref="AD258">INDEX(Sheet1DATA!$1:$1048576,MATCH(SUMMARY!$A258,Sheet1DATA!$A:$A,0),MATCH(SUMMARY!AD$1,Sheet1DATA!$1:$1,0))</f>
        <v>-</v>
      </c>
    </row>
    <row r="259" ht="14.25" hidden="1" customHeight="1">
      <c r="A259" s="114" t="s">
        <v>1017</v>
      </c>
      <c r="B259" s="114" t="str">
        <f t="array" ref="B259">INDEX('2020 Candidates'!F:F,MATCH(SUMMARY!A259,'2020 Candidates'!G:G,0))</f>
        <v>Fine Gael</v>
      </c>
      <c r="C259" s="114" t="str">
        <f t="array" ref="C259">INDEX('2020 Candidates'!A:A,MATCH(SUMMARY!A259,'2020 Candidates'!G:G,0))</f>
        <v>Dublin Bay North (5 seats)</v>
      </c>
      <c r="D259" s="115">
        <f>VLOOKUP(B259,PartyScore!A:D,4,0)</f>
        <v>0.01425972402</v>
      </c>
      <c r="E259" s="16" t="b">
        <f t="shared" si="1"/>
        <v>0</v>
      </c>
      <c r="F259" s="36">
        <f t="shared" si="2"/>
        <v>0</v>
      </c>
      <c r="G259" s="36">
        <f t="shared" si="3"/>
        <v>0</v>
      </c>
      <c r="H259" s="36">
        <f t="shared" si="4"/>
        <v>0</v>
      </c>
      <c r="I259" s="116" t="str">
        <f t="shared" si="5"/>
        <v>-</v>
      </c>
      <c r="J259" s="36" t="str">
        <f t="array" ref="J259">INDEX(Sheet1DATA!$1:$1048576,MATCH(SUMMARY!$A259,Sheet1DATA!$A:$A,0),MATCH(SUMMARY!J$1,Sheet1DATA!$1:$1,0))</f>
        <v>-</v>
      </c>
      <c r="K259" s="36" t="str">
        <f t="array" ref="K259">INDEX(Sheet1DATA!$1:$1048576,MATCH(SUMMARY!$A259,Sheet1DATA!$A:$A,0),MATCH(SUMMARY!K$1,Sheet1DATA!$1:$1,0))</f>
        <v>-</v>
      </c>
      <c r="L259" s="36" t="str">
        <f t="array" ref="L259">INDEX(Sheet1DATA!$1:$1048576,MATCH(SUMMARY!$A259,Sheet1DATA!$A:$A,0),MATCH(SUMMARY!L$1,Sheet1DATA!$1:$1,0))</f>
        <v>-</v>
      </c>
      <c r="M259" s="36" t="str">
        <f t="array" ref="M259">INDEX(Sheet1DATA!$1:$1048576,MATCH(SUMMARY!$A259,Sheet1DATA!$A:$A,0),MATCH(SUMMARY!M$1,Sheet1DATA!$1:$1,0))</f>
        <v>-</v>
      </c>
      <c r="N259" s="36" t="str">
        <f t="array" ref="N259">INDEX(Sheet1DATA!$1:$1048576,MATCH(SUMMARY!$A259,Sheet1DATA!$A:$A,0),MATCH(SUMMARY!N$1,Sheet1DATA!$1:$1,0))</f>
        <v>-</v>
      </c>
      <c r="O259" s="36" t="str">
        <f t="array" ref="O259">INDEX(Sheet1DATA!$1:$1048576,MATCH(SUMMARY!$A259,Sheet1DATA!$A:$A,0),MATCH(SUMMARY!O$1,Sheet1DATA!$1:$1,0))</f>
        <v>-</v>
      </c>
      <c r="P259" s="36" t="str">
        <f t="array" ref="P259">INDEX(Sheet1DATA!$1:$1048576,MATCH(SUMMARY!$A259,Sheet1DATA!$A:$A,0),MATCH(SUMMARY!P$1,Sheet1DATA!$1:$1,0))</f>
        <v>-</v>
      </c>
      <c r="Q259" s="36" t="str">
        <f t="array" ref="Q259">INDEX(Sheet1DATA!$1:$1048576,MATCH(SUMMARY!$A259,Sheet1DATA!$A:$A,0),MATCH(SUMMARY!Q$1,Sheet1DATA!$1:$1,0))</f>
        <v>-</v>
      </c>
      <c r="R259" s="36" t="str">
        <f t="array" ref="R259">INDEX(Sheet1DATA!$1:$1048576,MATCH(SUMMARY!$A259,Sheet1DATA!$A:$A,0),MATCH(SUMMARY!R$1,Sheet1DATA!$1:$1,0))</f>
        <v>-</v>
      </c>
      <c r="S259" s="36" t="str">
        <f t="array" ref="S259">INDEX(Sheet1DATA!$1:$1048576,MATCH(SUMMARY!$A259,Sheet1DATA!$A:$A,0),MATCH(SUMMARY!S$1,Sheet1DATA!$1:$1,0))</f>
        <v>-</v>
      </c>
      <c r="T259" s="36" t="str">
        <f t="array" ref="T259">INDEX(Sheet1DATA!$1:$1048576,MATCH(SUMMARY!$A259,Sheet1DATA!$A:$A,0),MATCH(SUMMARY!T$1,Sheet1DATA!$1:$1,0))</f>
        <v>-</v>
      </c>
      <c r="U259" s="36" t="str">
        <f t="array" ref="U259">INDEX(Sheet1DATA!$1:$1048576,MATCH(SUMMARY!$A259,Sheet1DATA!$A:$A,0),MATCH(SUMMARY!U$1,Sheet1DATA!$1:$1,0))</f>
        <v>-</v>
      </c>
      <c r="V259" s="36" t="str">
        <f t="array" ref="V259">INDEX(Sheet1DATA!$1:$1048576,MATCH(SUMMARY!$A259,Sheet1DATA!$A:$A,0),MATCH(SUMMARY!V$1,Sheet1DATA!$1:$1,0))</f>
        <v>-</v>
      </c>
      <c r="W259" s="36" t="str">
        <f t="array" ref="W259">INDEX(Sheet1DATA!$1:$1048576,MATCH(SUMMARY!$A259,Sheet1DATA!$A:$A,0),MATCH(SUMMARY!W$1,Sheet1DATA!$1:$1,0))</f>
        <v>-</v>
      </c>
      <c r="X259" s="36" t="str">
        <f t="array" ref="X259">INDEX(Sheet1DATA!$1:$1048576,MATCH(SUMMARY!$A259,Sheet1DATA!$A:$A,0),MATCH(SUMMARY!X$1,Sheet1DATA!$1:$1,0))</f>
        <v>-</v>
      </c>
      <c r="Y259" s="36" t="str">
        <f t="array" ref="Y259">INDEX(Sheet1DATA!$1:$1048576,MATCH(SUMMARY!$A259,Sheet1DATA!$A:$A,0),MATCH(SUMMARY!Y$1,Sheet1DATA!$1:$1,0))</f>
        <v>-</v>
      </c>
      <c r="Z259" s="36" t="str">
        <f t="array" ref="Z259">INDEX(Sheet1DATA!$1:$1048576,MATCH(SUMMARY!$A259,Sheet1DATA!$A:$A,0),MATCH(SUMMARY!Z$1,Sheet1DATA!$1:$1,0))</f>
        <v>-</v>
      </c>
      <c r="AA259" s="36" t="str">
        <f t="array" ref="AA259">INDEX(Sheet1DATA!$1:$1048576,MATCH(SUMMARY!$A259,Sheet1DATA!$A:$A,0),MATCH(SUMMARY!AA$1,Sheet1DATA!$1:$1,0))</f>
        <v>-</v>
      </c>
      <c r="AB259" s="36" t="str">
        <f t="array" ref="AB259">INDEX(Sheet1DATA!$1:$1048576,MATCH(SUMMARY!$A259,Sheet1DATA!$A:$A,0),MATCH(SUMMARY!AB$1,Sheet1DATA!$1:$1,0))</f>
        <v>-</v>
      </c>
      <c r="AC259" s="36" t="str">
        <f t="array" ref="AC259">INDEX(Sheet1DATA!$1:$1048576,MATCH(SUMMARY!$A259,Sheet1DATA!$A:$A,0),MATCH(SUMMARY!AC$1,Sheet1DATA!$1:$1,0))</f>
        <v>-</v>
      </c>
      <c r="AD259" s="36" t="str">
        <f t="array" ref="AD259">INDEX(Sheet1DATA!$1:$1048576,MATCH(SUMMARY!$A259,Sheet1DATA!$A:$A,0),MATCH(SUMMARY!AD$1,Sheet1DATA!$1:$1,0))</f>
        <v>-</v>
      </c>
    </row>
    <row r="260" ht="14.25" customHeight="1">
      <c r="A260" s="114" t="s">
        <v>456</v>
      </c>
      <c r="B260" s="114" t="str">
        <f t="array" ref="B260">INDEX('2020 Candidates'!F:F,MATCH(SUMMARY!A260,'2020 Candidates'!G:G,0))</f>
        <v>Sinn Fein</v>
      </c>
      <c r="C260" s="114" t="str">
        <f t="array" ref="C260">INDEX('2020 Candidates'!A:A,MATCH(SUMMARY!A260,'2020 Candidates'!G:G,0))</f>
        <v>Dublin Mid-West (4 seats)</v>
      </c>
      <c r="D260" s="115">
        <f>VLOOKUP(B260,PartyScore!A:D,4,0)</f>
        <v>0.3109221466</v>
      </c>
      <c r="E260" s="16" t="b">
        <f t="shared" si="1"/>
        <v>1</v>
      </c>
      <c r="F260" s="36">
        <f t="shared" si="2"/>
        <v>3</v>
      </c>
      <c r="G260" s="36">
        <f t="shared" si="3"/>
        <v>0</v>
      </c>
      <c r="H260" s="36">
        <f t="shared" si="4"/>
        <v>4</v>
      </c>
      <c r="I260" s="116">
        <f t="shared" si="5"/>
        <v>1</v>
      </c>
      <c r="J260" s="36" t="str">
        <f t="array" ref="J260">INDEX(Sheet1DATA!$1:$1048576,MATCH(SUMMARY!$A260,Sheet1DATA!$A:$A,0),MATCH(SUMMARY!J$1,Sheet1DATA!$1:$1,0))</f>
        <v>√</v>
      </c>
      <c r="K260" s="36" t="str">
        <f t="array" ref="K260">INDEX(Sheet1DATA!$1:$1048576,MATCH(SUMMARY!$A260,Sheet1DATA!$A:$A,0),MATCH(SUMMARY!K$1,Sheet1DATA!$1:$1,0))</f>
        <v>√</v>
      </c>
      <c r="L260" s="36" t="str">
        <f t="array" ref="L260">INDEX(Sheet1DATA!$1:$1048576,MATCH(SUMMARY!$A260,Sheet1DATA!$A:$A,0),MATCH(SUMMARY!L$1,Sheet1DATA!$1:$1,0))</f>
        <v>√</v>
      </c>
      <c r="M260" s="36" t="str">
        <f t="array" ref="M260">INDEX(Sheet1DATA!$1:$1048576,MATCH(SUMMARY!$A260,Sheet1DATA!$A:$A,0),MATCH(SUMMARY!M$1,Sheet1DATA!$1:$1,0))</f>
        <v>Ø</v>
      </c>
      <c r="N260" s="36" t="str">
        <f t="array" ref="N260">INDEX(Sheet1DATA!$1:$1048576,MATCH(SUMMARY!$A260,Sheet1DATA!$A:$A,0),MATCH(SUMMARY!N$1,Sheet1DATA!$1:$1,0))</f>
        <v>Ø</v>
      </c>
      <c r="O260" s="36" t="str">
        <f t="array" ref="O260">INDEX(Sheet1DATA!$1:$1048576,MATCH(SUMMARY!$A260,Sheet1DATA!$A:$A,0),MATCH(SUMMARY!O$1,Sheet1DATA!$1:$1,0))</f>
        <v>Ø</v>
      </c>
      <c r="P260" s="36" t="str">
        <f t="array" ref="P260">INDEX(Sheet1DATA!$1:$1048576,MATCH(SUMMARY!$A260,Sheet1DATA!$A:$A,0),MATCH(SUMMARY!P$1,Sheet1DATA!$1:$1,0))</f>
        <v>Ø</v>
      </c>
      <c r="Q260" s="36" t="str">
        <f t="array" ref="Q260">INDEX(Sheet1DATA!$1:$1048576,MATCH(SUMMARY!$A260,Sheet1DATA!$A:$A,0),MATCH(SUMMARY!Q$1,Sheet1DATA!$1:$1,0))</f>
        <v>-</v>
      </c>
      <c r="R260" s="36" t="str">
        <f t="array" ref="R260">INDEX(Sheet1DATA!$1:$1048576,MATCH(SUMMARY!$A260,Sheet1DATA!$A:$A,0),MATCH(SUMMARY!R$1,Sheet1DATA!$1:$1,0))</f>
        <v>-</v>
      </c>
      <c r="S260" s="36" t="str">
        <f t="array" ref="S260">INDEX(Sheet1DATA!$1:$1048576,MATCH(SUMMARY!$A260,Sheet1DATA!$A:$A,0),MATCH(SUMMARY!S$1,Sheet1DATA!$1:$1,0))</f>
        <v>-</v>
      </c>
      <c r="T260" s="36" t="str">
        <f t="array" ref="T260">INDEX(Sheet1DATA!$1:$1048576,MATCH(SUMMARY!$A260,Sheet1DATA!$A:$A,0),MATCH(SUMMARY!T$1,Sheet1DATA!$1:$1,0))</f>
        <v>-</v>
      </c>
      <c r="U260" s="36" t="str">
        <f t="array" ref="U260">INDEX(Sheet1DATA!$1:$1048576,MATCH(SUMMARY!$A260,Sheet1DATA!$A:$A,0),MATCH(SUMMARY!U$1,Sheet1DATA!$1:$1,0))</f>
        <v>-</v>
      </c>
      <c r="V260" s="36" t="str">
        <f t="array" ref="V260">INDEX(Sheet1DATA!$1:$1048576,MATCH(SUMMARY!$A260,Sheet1DATA!$A:$A,0),MATCH(SUMMARY!V$1,Sheet1DATA!$1:$1,0))</f>
        <v>-</v>
      </c>
      <c r="W260" s="36" t="str">
        <f t="array" ref="W260">INDEX(Sheet1DATA!$1:$1048576,MATCH(SUMMARY!$A260,Sheet1DATA!$A:$A,0),MATCH(SUMMARY!W$1,Sheet1DATA!$1:$1,0))</f>
        <v>-</v>
      </c>
      <c r="X260" s="36" t="str">
        <f t="array" ref="X260">INDEX(Sheet1DATA!$1:$1048576,MATCH(SUMMARY!$A260,Sheet1DATA!$A:$A,0),MATCH(SUMMARY!X$1,Sheet1DATA!$1:$1,0))</f>
        <v>-</v>
      </c>
      <c r="Y260" s="36" t="str">
        <f t="array" ref="Y260">INDEX(Sheet1DATA!$1:$1048576,MATCH(SUMMARY!$A260,Sheet1DATA!$A:$A,0),MATCH(SUMMARY!Y$1,Sheet1DATA!$1:$1,0))</f>
        <v>-</v>
      </c>
      <c r="Z260" s="36" t="str">
        <f t="array" ref="Z260">INDEX(Sheet1DATA!$1:$1048576,MATCH(SUMMARY!$A260,Sheet1DATA!$A:$A,0),MATCH(SUMMARY!Z$1,Sheet1DATA!$1:$1,0))</f>
        <v>-</v>
      </c>
      <c r="AA260" s="36" t="str">
        <f t="array" ref="AA260">INDEX(Sheet1DATA!$1:$1048576,MATCH(SUMMARY!$A260,Sheet1DATA!$A:$A,0),MATCH(SUMMARY!AA$1,Sheet1DATA!$1:$1,0))</f>
        <v>-</v>
      </c>
      <c r="AB260" s="36" t="str">
        <f t="array" ref="AB260">INDEX(Sheet1DATA!$1:$1048576,MATCH(SUMMARY!$A260,Sheet1DATA!$A:$A,0),MATCH(SUMMARY!AB$1,Sheet1DATA!$1:$1,0))</f>
        <v>-</v>
      </c>
      <c r="AC260" s="36" t="str">
        <f t="array" ref="AC260">INDEX(Sheet1DATA!$1:$1048576,MATCH(SUMMARY!$A260,Sheet1DATA!$A:$A,0),MATCH(SUMMARY!AC$1,Sheet1DATA!$1:$1,0))</f>
        <v>-</v>
      </c>
      <c r="AD260" s="36" t="str">
        <f t="array" ref="AD260">INDEX(Sheet1DATA!$1:$1048576,MATCH(SUMMARY!$A260,Sheet1DATA!$A:$A,0),MATCH(SUMMARY!AD$1,Sheet1DATA!$1:$1,0))</f>
        <v>-</v>
      </c>
    </row>
    <row r="261" ht="14.25" hidden="1" customHeight="1">
      <c r="A261" s="114" t="s">
        <v>1025</v>
      </c>
      <c r="B261" s="114" t="str">
        <f t="array" ref="B261">INDEX('2020 Candidates'!F:F,MATCH(SUMMARY!A261,'2020 Candidates'!G:G,0))</f>
        <v>Green Party</v>
      </c>
      <c r="C261" s="114" t="str">
        <f t="array" ref="C261">INDEX('2020 Candidates'!A:A,MATCH(SUMMARY!A261,'2020 Candidates'!G:G,0))</f>
        <v>Waterford</v>
      </c>
      <c r="D261" s="115">
        <f>VLOOKUP(B261,PartyScore!A:D,4,0)</f>
        <v>0.05714285714</v>
      </c>
      <c r="E261" s="16" t="b">
        <f t="shared" si="1"/>
        <v>0</v>
      </c>
      <c r="F261" s="36">
        <f t="shared" si="2"/>
        <v>0</v>
      </c>
      <c r="G261" s="36">
        <f t="shared" si="3"/>
        <v>0</v>
      </c>
      <c r="H261" s="36">
        <f t="shared" si="4"/>
        <v>0</v>
      </c>
      <c r="I261" s="116" t="str">
        <f t="shared" si="5"/>
        <v>-</v>
      </c>
      <c r="J261" s="36" t="str">
        <f t="array" ref="J261">INDEX(Sheet1DATA!$1:$1048576,MATCH(SUMMARY!$A261,Sheet1DATA!$A:$A,0),MATCH(SUMMARY!J$1,Sheet1DATA!$1:$1,0))</f>
        <v>-</v>
      </c>
      <c r="K261" s="36" t="str">
        <f t="array" ref="K261">INDEX(Sheet1DATA!$1:$1048576,MATCH(SUMMARY!$A261,Sheet1DATA!$A:$A,0),MATCH(SUMMARY!K$1,Sheet1DATA!$1:$1,0))</f>
        <v>-</v>
      </c>
      <c r="L261" s="36" t="str">
        <f t="array" ref="L261">INDEX(Sheet1DATA!$1:$1048576,MATCH(SUMMARY!$A261,Sheet1DATA!$A:$A,0),MATCH(SUMMARY!L$1,Sheet1DATA!$1:$1,0))</f>
        <v>-</v>
      </c>
      <c r="M261" s="36" t="str">
        <f t="array" ref="M261">INDEX(Sheet1DATA!$1:$1048576,MATCH(SUMMARY!$A261,Sheet1DATA!$A:$A,0),MATCH(SUMMARY!M$1,Sheet1DATA!$1:$1,0))</f>
        <v>-</v>
      </c>
      <c r="N261" s="36" t="str">
        <f t="array" ref="N261">INDEX(Sheet1DATA!$1:$1048576,MATCH(SUMMARY!$A261,Sheet1DATA!$A:$A,0),MATCH(SUMMARY!N$1,Sheet1DATA!$1:$1,0))</f>
        <v>-</v>
      </c>
      <c r="O261" s="36" t="str">
        <f t="array" ref="O261">INDEX(Sheet1DATA!$1:$1048576,MATCH(SUMMARY!$A261,Sheet1DATA!$A:$A,0),MATCH(SUMMARY!O$1,Sheet1DATA!$1:$1,0))</f>
        <v>-</v>
      </c>
      <c r="P261" s="36" t="str">
        <f t="array" ref="P261">INDEX(Sheet1DATA!$1:$1048576,MATCH(SUMMARY!$A261,Sheet1DATA!$A:$A,0),MATCH(SUMMARY!P$1,Sheet1DATA!$1:$1,0))</f>
        <v>-</v>
      </c>
      <c r="Q261" s="36" t="str">
        <f t="array" ref="Q261">INDEX(Sheet1DATA!$1:$1048576,MATCH(SUMMARY!$A261,Sheet1DATA!$A:$A,0),MATCH(SUMMARY!Q$1,Sheet1DATA!$1:$1,0))</f>
        <v>-</v>
      </c>
      <c r="R261" s="36" t="str">
        <f t="array" ref="R261">INDEX(Sheet1DATA!$1:$1048576,MATCH(SUMMARY!$A261,Sheet1DATA!$A:$A,0),MATCH(SUMMARY!R$1,Sheet1DATA!$1:$1,0))</f>
        <v>-</v>
      </c>
      <c r="S261" s="36" t="str">
        <f t="array" ref="S261">INDEX(Sheet1DATA!$1:$1048576,MATCH(SUMMARY!$A261,Sheet1DATA!$A:$A,0),MATCH(SUMMARY!S$1,Sheet1DATA!$1:$1,0))</f>
        <v>-</v>
      </c>
      <c r="T261" s="36" t="str">
        <f t="array" ref="T261">INDEX(Sheet1DATA!$1:$1048576,MATCH(SUMMARY!$A261,Sheet1DATA!$A:$A,0),MATCH(SUMMARY!T$1,Sheet1DATA!$1:$1,0))</f>
        <v>-</v>
      </c>
      <c r="U261" s="36" t="str">
        <f t="array" ref="U261">INDEX(Sheet1DATA!$1:$1048576,MATCH(SUMMARY!$A261,Sheet1DATA!$A:$A,0),MATCH(SUMMARY!U$1,Sheet1DATA!$1:$1,0))</f>
        <v>-</v>
      </c>
      <c r="V261" s="36" t="str">
        <f t="array" ref="V261">INDEX(Sheet1DATA!$1:$1048576,MATCH(SUMMARY!$A261,Sheet1DATA!$A:$A,0),MATCH(SUMMARY!V$1,Sheet1DATA!$1:$1,0))</f>
        <v>-</v>
      </c>
      <c r="W261" s="36" t="str">
        <f t="array" ref="W261">INDEX(Sheet1DATA!$1:$1048576,MATCH(SUMMARY!$A261,Sheet1DATA!$A:$A,0),MATCH(SUMMARY!W$1,Sheet1DATA!$1:$1,0))</f>
        <v>-</v>
      </c>
      <c r="X261" s="36" t="str">
        <f t="array" ref="X261">INDEX(Sheet1DATA!$1:$1048576,MATCH(SUMMARY!$A261,Sheet1DATA!$A:$A,0),MATCH(SUMMARY!X$1,Sheet1DATA!$1:$1,0))</f>
        <v>-</v>
      </c>
      <c r="Y261" s="36" t="str">
        <f t="array" ref="Y261">INDEX(Sheet1DATA!$1:$1048576,MATCH(SUMMARY!$A261,Sheet1DATA!$A:$A,0),MATCH(SUMMARY!Y$1,Sheet1DATA!$1:$1,0))</f>
        <v>-</v>
      </c>
      <c r="Z261" s="36" t="str">
        <f t="array" ref="Z261">INDEX(Sheet1DATA!$1:$1048576,MATCH(SUMMARY!$A261,Sheet1DATA!$A:$A,0),MATCH(SUMMARY!Z$1,Sheet1DATA!$1:$1,0))</f>
        <v>-</v>
      </c>
      <c r="AA261" s="36" t="str">
        <f t="array" ref="AA261">INDEX(Sheet1DATA!$1:$1048576,MATCH(SUMMARY!$A261,Sheet1DATA!$A:$A,0),MATCH(SUMMARY!AA$1,Sheet1DATA!$1:$1,0))</f>
        <v>-</v>
      </c>
      <c r="AB261" s="36" t="str">
        <f t="array" ref="AB261">INDEX(Sheet1DATA!$1:$1048576,MATCH(SUMMARY!$A261,Sheet1DATA!$A:$A,0),MATCH(SUMMARY!AB$1,Sheet1DATA!$1:$1,0))</f>
        <v>-</v>
      </c>
      <c r="AC261" s="36" t="str">
        <f t="array" ref="AC261">INDEX(Sheet1DATA!$1:$1048576,MATCH(SUMMARY!$A261,Sheet1DATA!$A:$A,0),MATCH(SUMMARY!AC$1,Sheet1DATA!$1:$1,0))</f>
        <v>-</v>
      </c>
      <c r="AD261" s="36" t="str">
        <f t="array" ref="AD261">INDEX(Sheet1DATA!$1:$1048576,MATCH(SUMMARY!$A261,Sheet1DATA!$A:$A,0),MATCH(SUMMARY!AD$1,Sheet1DATA!$1:$1,0))</f>
        <v>-</v>
      </c>
    </row>
    <row r="262" ht="14.25" customHeight="1">
      <c r="A262" s="114" t="s">
        <v>3284</v>
      </c>
      <c r="B262" s="114" t="str">
        <f t="array" ref="B262">INDEX('2020 Candidates'!F:F,MATCH(SUMMARY!A262,'2020 Candidates'!G:G,0))</f>
        <v>Fianna Fail</v>
      </c>
      <c r="C262" s="114" t="str">
        <f t="array" ref="C262">INDEX('2020 Candidates'!A:A,MATCH(SUMMARY!A262,'2020 Candidates'!G:G,0))</f>
        <v>Galway West (5 seats)</v>
      </c>
      <c r="D262" s="115">
        <f>VLOOKUP(B262,PartyScore!A:D,4,0)</f>
        <v>0.3502904352</v>
      </c>
      <c r="E262" s="16" t="b">
        <f t="shared" si="1"/>
        <v>1</v>
      </c>
      <c r="F262" s="36">
        <f t="shared" si="2"/>
        <v>8</v>
      </c>
      <c r="G262" s="36">
        <f t="shared" si="3"/>
        <v>0</v>
      </c>
      <c r="H262" s="36">
        <f t="shared" si="4"/>
        <v>13</v>
      </c>
      <c r="I262" s="116">
        <f t="shared" si="5"/>
        <v>1</v>
      </c>
      <c r="J262" s="36" t="str">
        <f t="array" ref="J262">INDEX(Sheet1DATA!$1:$1048576,MATCH(SUMMARY!$A262,Sheet1DATA!$A:$A,0),MATCH(SUMMARY!J$1,Sheet1DATA!$1:$1,0))</f>
        <v>√</v>
      </c>
      <c r="K262" s="36" t="str">
        <f t="array" ref="K262">INDEX(Sheet1DATA!$1:$1048576,MATCH(SUMMARY!$A262,Sheet1DATA!$A:$A,0),MATCH(SUMMARY!K$1,Sheet1DATA!$1:$1,0))</f>
        <v>√</v>
      </c>
      <c r="L262" s="36" t="str">
        <f t="array" ref="L262">INDEX(Sheet1DATA!$1:$1048576,MATCH(SUMMARY!$A262,Sheet1DATA!$A:$A,0),MATCH(SUMMARY!L$1,Sheet1DATA!$1:$1,0))</f>
        <v>√</v>
      </c>
      <c r="M262" s="36" t="str">
        <f t="array" ref="M262">INDEX(Sheet1DATA!$1:$1048576,MATCH(SUMMARY!$A262,Sheet1DATA!$A:$A,0),MATCH(SUMMARY!M$1,Sheet1DATA!$1:$1,0))</f>
        <v>Ø</v>
      </c>
      <c r="N262" s="36" t="str">
        <f t="array" ref="N262">INDEX(Sheet1DATA!$1:$1048576,MATCH(SUMMARY!$A262,Sheet1DATA!$A:$A,0),MATCH(SUMMARY!N$1,Sheet1DATA!$1:$1,0))</f>
        <v>Ø</v>
      </c>
      <c r="O262" s="36" t="str">
        <f t="array" ref="O262">INDEX(Sheet1DATA!$1:$1048576,MATCH(SUMMARY!$A262,Sheet1DATA!$A:$A,0),MATCH(SUMMARY!O$1,Sheet1DATA!$1:$1,0))</f>
        <v>Ø</v>
      </c>
      <c r="P262" s="36" t="str">
        <f t="array" ref="P262">INDEX(Sheet1DATA!$1:$1048576,MATCH(SUMMARY!$A262,Sheet1DATA!$A:$A,0),MATCH(SUMMARY!P$1,Sheet1DATA!$1:$1,0))</f>
        <v>Ø</v>
      </c>
      <c r="Q262" s="36" t="str">
        <f t="array" ref="Q262">INDEX(Sheet1DATA!$1:$1048576,MATCH(SUMMARY!$A262,Sheet1DATA!$A:$A,0),MATCH(SUMMARY!Q$1,Sheet1DATA!$1:$1,0))</f>
        <v>√</v>
      </c>
      <c r="R262" s="36" t="str">
        <f t="array" ref="R262">INDEX(Sheet1DATA!$1:$1048576,MATCH(SUMMARY!$A262,Sheet1DATA!$A:$A,0),MATCH(SUMMARY!R$1,Sheet1DATA!$1:$1,0))</f>
        <v>Ø</v>
      </c>
      <c r="S262" s="36" t="str">
        <f t="array" ref="S262">INDEX(Sheet1DATA!$1:$1048576,MATCH(SUMMARY!$A262,Sheet1DATA!$A:$A,0),MATCH(SUMMARY!S$1,Sheet1DATA!$1:$1,0))</f>
        <v>Ø</v>
      </c>
      <c r="T262" s="36" t="str">
        <f t="array" ref="T262">INDEX(Sheet1DATA!$1:$1048576,MATCH(SUMMARY!$A262,Sheet1DATA!$A:$A,0),MATCH(SUMMARY!T$1,Sheet1DATA!$1:$1,0))</f>
        <v>Ø</v>
      </c>
      <c r="U262" s="36" t="str">
        <f t="array" ref="U262">INDEX(Sheet1DATA!$1:$1048576,MATCH(SUMMARY!$A262,Sheet1DATA!$A:$A,0),MATCH(SUMMARY!U$1,Sheet1DATA!$1:$1,0))</f>
        <v>Ø</v>
      </c>
      <c r="V262" s="36" t="str">
        <f t="array" ref="V262">INDEX(Sheet1DATA!$1:$1048576,MATCH(SUMMARY!$A262,Sheet1DATA!$A:$A,0),MATCH(SUMMARY!V$1,Sheet1DATA!$1:$1,0))</f>
        <v>Ø</v>
      </c>
      <c r="W262" s="36" t="str">
        <f t="array" ref="W262">INDEX(Sheet1DATA!$1:$1048576,MATCH(SUMMARY!$A262,Sheet1DATA!$A:$A,0),MATCH(SUMMARY!W$1,Sheet1DATA!$1:$1,0))</f>
        <v>Ø</v>
      </c>
      <c r="X262" s="36" t="str">
        <f t="array" ref="X262">INDEX(Sheet1DATA!$1:$1048576,MATCH(SUMMARY!$A262,Sheet1DATA!$A:$A,0),MATCH(SUMMARY!X$1,Sheet1DATA!$1:$1,0))</f>
        <v>√</v>
      </c>
      <c r="Y262" s="36" t="str">
        <f t="array" ref="Y262">INDEX(Sheet1DATA!$1:$1048576,MATCH(SUMMARY!$A262,Sheet1DATA!$A:$A,0),MATCH(SUMMARY!Y$1,Sheet1DATA!$1:$1,0))</f>
        <v>√</v>
      </c>
      <c r="Z262" s="36" t="str">
        <f t="array" ref="Z262">INDEX(Sheet1DATA!$1:$1048576,MATCH(SUMMARY!$A262,Sheet1DATA!$A:$A,0),MATCH(SUMMARY!Z$1,Sheet1DATA!$1:$1,0))</f>
        <v>Ø</v>
      </c>
      <c r="AA262" s="36" t="str">
        <f t="array" ref="AA262">INDEX(Sheet1DATA!$1:$1048576,MATCH(SUMMARY!$A262,Sheet1DATA!$A:$A,0),MATCH(SUMMARY!AA$1,Sheet1DATA!$1:$1,0))</f>
        <v>√</v>
      </c>
      <c r="AB262" s="36" t="str">
        <f t="array" ref="AB262">INDEX(Sheet1DATA!$1:$1048576,MATCH(SUMMARY!$A262,Sheet1DATA!$A:$A,0),MATCH(SUMMARY!AB$1,Sheet1DATA!$1:$1,0))</f>
        <v>Ø</v>
      </c>
      <c r="AC262" s="36" t="str">
        <f t="array" ref="AC262">INDEX(Sheet1DATA!$1:$1048576,MATCH(SUMMARY!$A262,Sheet1DATA!$A:$A,0),MATCH(SUMMARY!AC$1,Sheet1DATA!$1:$1,0))</f>
        <v>√</v>
      </c>
      <c r="AD262" s="36" t="str">
        <f t="array" ref="AD262">INDEX(Sheet1DATA!$1:$1048576,MATCH(SUMMARY!$A262,Sheet1DATA!$A:$A,0),MATCH(SUMMARY!AD$1,Sheet1DATA!$1:$1,0))</f>
        <v>Ø</v>
      </c>
    </row>
    <row r="263" ht="14.25" customHeight="1">
      <c r="A263" s="114" t="s">
        <v>304</v>
      </c>
      <c r="B263" s="114" t="str">
        <f t="array" ref="B263">INDEX('2020 Candidates'!F:F,MATCH(SUMMARY!A263,'2020 Candidates'!G:G,0))</f>
        <v>Sinn Fein</v>
      </c>
      <c r="C263" s="114" t="str">
        <f t="array" ref="C263">INDEX('2020 Candidates'!A:A,MATCH(SUMMARY!A263,'2020 Candidates'!G:G,0))</f>
        <v>Cork South-Central (4 seats)</v>
      </c>
      <c r="D263" s="115">
        <f>VLOOKUP(B263,PartyScore!A:D,4,0)</f>
        <v>0.3109221466</v>
      </c>
      <c r="E263" s="16" t="b">
        <f t="shared" si="1"/>
        <v>1</v>
      </c>
      <c r="F263" s="36">
        <f t="shared" si="2"/>
        <v>2</v>
      </c>
      <c r="G263" s="36">
        <f t="shared" si="3"/>
        <v>4</v>
      </c>
      <c r="H263" s="36">
        <f t="shared" si="4"/>
        <v>1</v>
      </c>
      <c r="I263" s="116">
        <f t="shared" si="5"/>
        <v>0.3333333333</v>
      </c>
      <c r="J263" s="36" t="str">
        <f t="array" ref="J263">INDEX(Sheet1DATA!$1:$1048576,MATCH(SUMMARY!$A263,Sheet1DATA!$A:$A,0),MATCH(SUMMARY!J$1,Sheet1DATA!$1:$1,0))</f>
        <v>√</v>
      </c>
      <c r="K263" s="36" t="str">
        <f t="array" ref="K263">INDEX(Sheet1DATA!$1:$1048576,MATCH(SUMMARY!$A263,Sheet1DATA!$A:$A,0),MATCH(SUMMARY!K$1,Sheet1DATA!$1:$1,0))</f>
        <v>Ø</v>
      </c>
      <c r="L263" s="36" t="str">
        <f t="array" ref="L263">INDEX(Sheet1DATA!$1:$1048576,MATCH(SUMMARY!$A263,Sheet1DATA!$A:$A,0),MATCH(SUMMARY!L$1,Sheet1DATA!$1:$1,0))</f>
        <v>√</v>
      </c>
      <c r="M263" s="36" t="str">
        <f t="array" ref="M263">INDEX(Sheet1DATA!$1:$1048576,MATCH(SUMMARY!$A263,Sheet1DATA!$A:$A,0),MATCH(SUMMARY!M$1,Sheet1DATA!$1:$1,0))</f>
        <v>×</v>
      </c>
      <c r="N263" s="36" t="str">
        <f t="array" ref="N263">INDEX(Sheet1DATA!$1:$1048576,MATCH(SUMMARY!$A263,Sheet1DATA!$A:$A,0),MATCH(SUMMARY!N$1,Sheet1DATA!$1:$1,0))</f>
        <v>×</v>
      </c>
      <c r="O263" s="36" t="str">
        <f t="array" ref="O263">INDEX(Sheet1DATA!$1:$1048576,MATCH(SUMMARY!$A263,Sheet1DATA!$A:$A,0),MATCH(SUMMARY!O$1,Sheet1DATA!$1:$1,0))</f>
        <v>×</v>
      </c>
      <c r="P263" s="36" t="str">
        <f t="array" ref="P263">INDEX(Sheet1DATA!$1:$1048576,MATCH(SUMMARY!$A263,Sheet1DATA!$A:$A,0),MATCH(SUMMARY!P$1,Sheet1DATA!$1:$1,0))</f>
        <v>×</v>
      </c>
      <c r="Q263" s="36" t="str">
        <f t="array" ref="Q263">INDEX(Sheet1DATA!$1:$1048576,MATCH(SUMMARY!$A263,Sheet1DATA!$A:$A,0),MATCH(SUMMARY!Q$1,Sheet1DATA!$1:$1,0))</f>
        <v>-</v>
      </c>
      <c r="R263" s="36" t="str">
        <f t="array" ref="R263">INDEX(Sheet1DATA!$1:$1048576,MATCH(SUMMARY!$A263,Sheet1DATA!$A:$A,0),MATCH(SUMMARY!R$1,Sheet1DATA!$1:$1,0))</f>
        <v>-</v>
      </c>
      <c r="S263" s="36" t="str">
        <f t="array" ref="S263">INDEX(Sheet1DATA!$1:$1048576,MATCH(SUMMARY!$A263,Sheet1DATA!$A:$A,0),MATCH(SUMMARY!S$1,Sheet1DATA!$1:$1,0))</f>
        <v>-</v>
      </c>
      <c r="T263" s="36" t="str">
        <f t="array" ref="T263">INDEX(Sheet1DATA!$1:$1048576,MATCH(SUMMARY!$A263,Sheet1DATA!$A:$A,0),MATCH(SUMMARY!T$1,Sheet1DATA!$1:$1,0))</f>
        <v>-</v>
      </c>
      <c r="U263" s="36" t="str">
        <f t="array" ref="U263">INDEX(Sheet1DATA!$1:$1048576,MATCH(SUMMARY!$A263,Sheet1DATA!$A:$A,0),MATCH(SUMMARY!U$1,Sheet1DATA!$1:$1,0))</f>
        <v>-</v>
      </c>
      <c r="V263" s="36" t="str">
        <f t="array" ref="V263">INDEX(Sheet1DATA!$1:$1048576,MATCH(SUMMARY!$A263,Sheet1DATA!$A:$A,0),MATCH(SUMMARY!V$1,Sheet1DATA!$1:$1,0))</f>
        <v>-</v>
      </c>
      <c r="W263" s="36" t="str">
        <f t="array" ref="W263">INDEX(Sheet1DATA!$1:$1048576,MATCH(SUMMARY!$A263,Sheet1DATA!$A:$A,0),MATCH(SUMMARY!W$1,Sheet1DATA!$1:$1,0))</f>
        <v>-</v>
      </c>
      <c r="X263" s="36" t="str">
        <f t="array" ref="X263">INDEX(Sheet1DATA!$1:$1048576,MATCH(SUMMARY!$A263,Sheet1DATA!$A:$A,0),MATCH(SUMMARY!X$1,Sheet1DATA!$1:$1,0))</f>
        <v>-</v>
      </c>
      <c r="Y263" s="36" t="str">
        <f t="array" ref="Y263">INDEX(Sheet1DATA!$1:$1048576,MATCH(SUMMARY!$A263,Sheet1DATA!$A:$A,0),MATCH(SUMMARY!Y$1,Sheet1DATA!$1:$1,0))</f>
        <v>-</v>
      </c>
      <c r="Z263" s="36" t="str">
        <f t="array" ref="Z263">INDEX(Sheet1DATA!$1:$1048576,MATCH(SUMMARY!$A263,Sheet1DATA!$A:$A,0),MATCH(SUMMARY!Z$1,Sheet1DATA!$1:$1,0))</f>
        <v>-</v>
      </c>
      <c r="AA263" s="36" t="str">
        <f t="array" ref="AA263">INDEX(Sheet1DATA!$1:$1048576,MATCH(SUMMARY!$A263,Sheet1DATA!$A:$A,0),MATCH(SUMMARY!AA$1,Sheet1DATA!$1:$1,0))</f>
        <v>-</v>
      </c>
      <c r="AB263" s="36" t="str">
        <f t="array" ref="AB263">INDEX(Sheet1DATA!$1:$1048576,MATCH(SUMMARY!$A263,Sheet1DATA!$A:$A,0),MATCH(SUMMARY!AB$1,Sheet1DATA!$1:$1,0))</f>
        <v>-</v>
      </c>
      <c r="AC263" s="36" t="str">
        <f t="array" ref="AC263">INDEX(Sheet1DATA!$1:$1048576,MATCH(SUMMARY!$A263,Sheet1DATA!$A:$A,0),MATCH(SUMMARY!AC$1,Sheet1DATA!$1:$1,0))</f>
        <v>-</v>
      </c>
      <c r="AD263" s="36" t="str">
        <f t="array" ref="AD263">INDEX(Sheet1DATA!$1:$1048576,MATCH(SUMMARY!$A263,Sheet1DATA!$A:$A,0),MATCH(SUMMARY!AD$1,Sheet1DATA!$1:$1,0))</f>
        <v>-</v>
      </c>
    </row>
    <row r="264" ht="14.25" hidden="1" customHeight="1">
      <c r="A264" s="114" t="s">
        <v>1032</v>
      </c>
      <c r="B264" s="114" t="str">
        <f t="array" ref="B264">INDEX('2020 Candidates'!F:F,MATCH(SUMMARY!A264,'2020 Candidates'!G:G,0))</f>
        <v>Social Democrats</v>
      </c>
      <c r="C264" s="114" t="str">
        <f t="array" ref="C264">INDEX('2020 Candidates'!A:A,MATCH(SUMMARY!A264,'2020 Candidates'!G:G,0))</f>
        <v>Dublin West (4 seats)</v>
      </c>
      <c r="D264" s="115">
        <f>VLOOKUP(B264,PartyScore!A:D,4,0)</f>
        <v>0.09523809524</v>
      </c>
      <c r="E264" s="16" t="b">
        <f t="shared" si="1"/>
        <v>0</v>
      </c>
      <c r="F264" s="36">
        <f t="shared" si="2"/>
        <v>0</v>
      </c>
      <c r="G264" s="36">
        <f t="shared" si="3"/>
        <v>0</v>
      </c>
      <c r="H264" s="36">
        <f t="shared" si="4"/>
        <v>0</v>
      </c>
      <c r="I264" s="116" t="str">
        <f t="shared" si="5"/>
        <v>-</v>
      </c>
      <c r="J264" s="36" t="str">
        <f t="array" ref="J264">INDEX(Sheet1DATA!$1:$1048576,MATCH(SUMMARY!$A264,Sheet1DATA!$A:$A,0),MATCH(SUMMARY!J$1,Sheet1DATA!$1:$1,0))</f>
        <v>-</v>
      </c>
      <c r="K264" s="36" t="str">
        <f t="array" ref="K264">INDEX(Sheet1DATA!$1:$1048576,MATCH(SUMMARY!$A264,Sheet1DATA!$A:$A,0),MATCH(SUMMARY!K$1,Sheet1DATA!$1:$1,0))</f>
        <v>-</v>
      </c>
      <c r="L264" s="36" t="str">
        <f t="array" ref="L264">INDEX(Sheet1DATA!$1:$1048576,MATCH(SUMMARY!$A264,Sheet1DATA!$A:$A,0),MATCH(SUMMARY!L$1,Sheet1DATA!$1:$1,0))</f>
        <v>-</v>
      </c>
      <c r="M264" s="36" t="str">
        <f t="array" ref="M264">INDEX(Sheet1DATA!$1:$1048576,MATCH(SUMMARY!$A264,Sheet1DATA!$A:$A,0),MATCH(SUMMARY!M$1,Sheet1DATA!$1:$1,0))</f>
        <v>-</v>
      </c>
      <c r="N264" s="36" t="str">
        <f t="array" ref="N264">INDEX(Sheet1DATA!$1:$1048576,MATCH(SUMMARY!$A264,Sheet1DATA!$A:$A,0),MATCH(SUMMARY!N$1,Sheet1DATA!$1:$1,0))</f>
        <v>-</v>
      </c>
      <c r="O264" s="36" t="str">
        <f t="array" ref="O264">INDEX(Sheet1DATA!$1:$1048576,MATCH(SUMMARY!$A264,Sheet1DATA!$A:$A,0),MATCH(SUMMARY!O$1,Sheet1DATA!$1:$1,0))</f>
        <v>-</v>
      </c>
      <c r="P264" s="36" t="str">
        <f t="array" ref="P264">INDEX(Sheet1DATA!$1:$1048576,MATCH(SUMMARY!$A264,Sheet1DATA!$A:$A,0),MATCH(SUMMARY!P$1,Sheet1DATA!$1:$1,0))</f>
        <v>-</v>
      </c>
      <c r="Q264" s="36" t="str">
        <f t="array" ref="Q264">INDEX(Sheet1DATA!$1:$1048576,MATCH(SUMMARY!$A264,Sheet1DATA!$A:$A,0),MATCH(SUMMARY!Q$1,Sheet1DATA!$1:$1,0))</f>
        <v>-</v>
      </c>
      <c r="R264" s="36" t="str">
        <f t="array" ref="R264">INDEX(Sheet1DATA!$1:$1048576,MATCH(SUMMARY!$A264,Sheet1DATA!$A:$A,0),MATCH(SUMMARY!R$1,Sheet1DATA!$1:$1,0))</f>
        <v>-</v>
      </c>
      <c r="S264" s="36" t="str">
        <f t="array" ref="S264">INDEX(Sheet1DATA!$1:$1048576,MATCH(SUMMARY!$A264,Sheet1DATA!$A:$A,0),MATCH(SUMMARY!S$1,Sheet1DATA!$1:$1,0))</f>
        <v>-</v>
      </c>
      <c r="T264" s="36" t="str">
        <f t="array" ref="T264">INDEX(Sheet1DATA!$1:$1048576,MATCH(SUMMARY!$A264,Sheet1DATA!$A:$A,0),MATCH(SUMMARY!T$1,Sheet1DATA!$1:$1,0))</f>
        <v>-</v>
      </c>
      <c r="U264" s="36" t="str">
        <f t="array" ref="U264">INDEX(Sheet1DATA!$1:$1048576,MATCH(SUMMARY!$A264,Sheet1DATA!$A:$A,0),MATCH(SUMMARY!U$1,Sheet1DATA!$1:$1,0))</f>
        <v>-</v>
      </c>
      <c r="V264" s="36" t="str">
        <f t="array" ref="V264">INDEX(Sheet1DATA!$1:$1048576,MATCH(SUMMARY!$A264,Sheet1DATA!$A:$A,0),MATCH(SUMMARY!V$1,Sheet1DATA!$1:$1,0))</f>
        <v>-</v>
      </c>
      <c r="W264" s="36" t="str">
        <f t="array" ref="W264">INDEX(Sheet1DATA!$1:$1048576,MATCH(SUMMARY!$A264,Sheet1DATA!$A:$A,0),MATCH(SUMMARY!W$1,Sheet1DATA!$1:$1,0))</f>
        <v>-</v>
      </c>
      <c r="X264" s="36" t="str">
        <f t="array" ref="X264">INDEX(Sheet1DATA!$1:$1048576,MATCH(SUMMARY!$A264,Sheet1DATA!$A:$A,0),MATCH(SUMMARY!X$1,Sheet1DATA!$1:$1,0))</f>
        <v>-</v>
      </c>
      <c r="Y264" s="36" t="str">
        <f t="array" ref="Y264">INDEX(Sheet1DATA!$1:$1048576,MATCH(SUMMARY!$A264,Sheet1DATA!$A:$A,0),MATCH(SUMMARY!Y$1,Sheet1DATA!$1:$1,0))</f>
        <v>-</v>
      </c>
      <c r="Z264" s="36" t="str">
        <f t="array" ref="Z264">INDEX(Sheet1DATA!$1:$1048576,MATCH(SUMMARY!$A264,Sheet1DATA!$A:$A,0),MATCH(SUMMARY!Z$1,Sheet1DATA!$1:$1,0))</f>
        <v>-</v>
      </c>
      <c r="AA264" s="36" t="str">
        <f t="array" ref="AA264">INDEX(Sheet1DATA!$1:$1048576,MATCH(SUMMARY!$A264,Sheet1DATA!$A:$A,0),MATCH(SUMMARY!AA$1,Sheet1DATA!$1:$1,0))</f>
        <v>-</v>
      </c>
      <c r="AB264" s="36" t="str">
        <f t="array" ref="AB264">INDEX(Sheet1DATA!$1:$1048576,MATCH(SUMMARY!$A264,Sheet1DATA!$A:$A,0),MATCH(SUMMARY!AB$1,Sheet1DATA!$1:$1,0))</f>
        <v>-</v>
      </c>
      <c r="AC264" s="36" t="str">
        <f t="array" ref="AC264">INDEX(Sheet1DATA!$1:$1048576,MATCH(SUMMARY!$A264,Sheet1DATA!$A:$A,0),MATCH(SUMMARY!AC$1,Sheet1DATA!$1:$1,0))</f>
        <v>-</v>
      </c>
      <c r="AD264" s="36" t="str">
        <f t="array" ref="AD264">INDEX(Sheet1DATA!$1:$1048576,MATCH(SUMMARY!$A264,Sheet1DATA!$A:$A,0),MATCH(SUMMARY!AD$1,Sheet1DATA!$1:$1,0))</f>
        <v>-</v>
      </c>
    </row>
    <row r="265" ht="14.25" hidden="1" customHeight="1">
      <c r="A265" s="114" t="s">
        <v>1039</v>
      </c>
      <c r="B265" s="114" t="str">
        <f t="array" ref="B265">INDEX('2020 Candidates'!F:F,MATCH(SUMMARY!A265,'2020 Candidates'!G:G,0))</f>
        <v>Sinn Fein</v>
      </c>
      <c r="C265" s="114" t="str">
        <f t="array" ref="C265">INDEX('2020 Candidates'!A:A,MATCH(SUMMARY!A265,'2020 Candidates'!G:G,0))</f>
        <v>Louth (5 seats)</v>
      </c>
      <c r="D265" s="115">
        <f>VLOOKUP(B265,PartyScore!A:D,4,0)</f>
        <v>0.3109221466</v>
      </c>
      <c r="E265" s="16" t="b">
        <f t="shared" si="1"/>
        <v>0</v>
      </c>
      <c r="F265" s="36">
        <f t="shared" si="2"/>
        <v>0</v>
      </c>
      <c r="G265" s="36">
        <f t="shared" si="3"/>
        <v>0</v>
      </c>
      <c r="H265" s="36">
        <f t="shared" si="4"/>
        <v>0</v>
      </c>
      <c r="I265" s="116" t="str">
        <f t="shared" si="5"/>
        <v>-</v>
      </c>
      <c r="J265" s="36" t="str">
        <f t="array" ref="J265">INDEX(Sheet1DATA!$1:$1048576,MATCH(SUMMARY!$A265,Sheet1DATA!$A:$A,0),MATCH(SUMMARY!J$1,Sheet1DATA!$1:$1,0))</f>
        <v>-</v>
      </c>
      <c r="K265" s="36" t="str">
        <f t="array" ref="K265">INDEX(Sheet1DATA!$1:$1048576,MATCH(SUMMARY!$A265,Sheet1DATA!$A:$A,0),MATCH(SUMMARY!K$1,Sheet1DATA!$1:$1,0))</f>
        <v>-</v>
      </c>
      <c r="L265" s="36" t="str">
        <f t="array" ref="L265">INDEX(Sheet1DATA!$1:$1048576,MATCH(SUMMARY!$A265,Sheet1DATA!$A:$A,0),MATCH(SUMMARY!L$1,Sheet1DATA!$1:$1,0))</f>
        <v>-</v>
      </c>
      <c r="M265" s="36" t="str">
        <f t="array" ref="M265">INDEX(Sheet1DATA!$1:$1048576,MATCH(SUMMARY!$A265,Sheet1DATA!$A:$A,0),MATCH(SUMMARY!M$1,Sheet1DATA!$1:$1,0))</f>
        <v>-</v>
      </c>
      <c r="N265" s="36" t="str">
        <f t="array" ref="N265">INDEX(Sheet1DATA!$1:$1048576,MATCH(SUMMARY!$A265,Sheet1DATA!$A:$A,0),MATCH(SUMMARY!N$1,Sheet1DATA!$1:$1,0))</f>
        <v>-</v>
      </c>
      <c r="O265" s="36" t="str">
        <f t="array" ref="O265">INDEX(Sheet1DATA!$1:$1048576,MATCH(SUMMARY!$A265,Sheet1DATA!$A:$A,0),MATCH(SUMMARY!O$1,Sheet1DATA!$1:$1,0))</f>
        <v>-</v>
      </c>
      <c r="P265" s="36" t="str">
        <f t="array" ref="P265">INDEX(Sheet1DATA!$1:$1048576,MATCH(SUMMARY!$A265,Sheet1DATA!$A:$A,0),MATCH(SUMMARY!P$1,Sheet1DATA!$1:$1,0))</f>
        <v>-</v>
      </c>
      <c r="Q265" s="36" t="str">
        <f t="array" ref="Q265">INDEX(Sheet1DATA!$1:$1048576,MATCH(SUMMARY!$A265,Sheet1DATA!$A:$A,0),MATCH(SUMMARY!Q$1,Sheet1DATA!$1:$1,0))</f>
        <v>-</v>
      </c>
      <c r="R265" s="36" t="str">
        <f t="array" ref="R265">INDEX(Sheet1DATA!$1:$1048576,MATCH(SUMMARY!$A265,Sheet1DATA!$A:$A,0),MATCH(SUMMARY!R$1,Sheet1DATA!$1:$1,0))</f>
        <v>-</v>
      </c>
      <c r="S265" s="36" t="str">
        <f t="array" ref="S265">INDEX(Sheet1DATA!$1:$1048576,MATCH(SUMMARY!$A265,Sheet1DATA!$A:$A,0),MATCH(SUMMARY!S$1,Sheet1DATA!$1:$1,0))</f>
        <v>-</v>
      </c>
      <c r="T265" s="36" t="str">
        <f t="array" ref="T265">INDEX(Sheet1DATA!$1:$1048576,MATCH(SUMMARY!$A265,Sheet1DATA!$A:$A,0),MATCH(SUMMARY!T$1,Sheet1DATA!$1:$1,0))</f>
        <v>-</v>
      </c>
      <c r="U265" s="36" t="str">
        <f t="array" ref="U265">INDEX(Sheet1DATA!$1:$1048576,MATCH(SUMMARY!$A265,Sheet1DATA!$A:$A,0),MATCH(SUMMARY!U$1,Sheet1DATA!$1:$1,0))</f>
        <v>-</v>
      </c>
      <c r="V265" s="36" t="str">
        <f t="array" ref="V265">INDEX(Sheet1DATA!$1:$1048576,MATCH(SUMMARY!$A265,Sheet1DATA!$A:$A,0),MATCH(SUMMARY!V$1,Sheet1DATA!$1:$1,0))</f>
        <v>-</v>
      </c>
      <c r="W265" s="36" t="str">
        <f t="array" ref="W265">INDEX(Sheet1DATA!$1:$1048576,MATCH(SUMMARY!$A265,Sheet1DATA!$A:$A,0),MATCH(SUMMARY!W$1,Sheet1DATA!$1:$1,0))</f>
        <v>-</v>
      </c>
      <c r="X265" s="36" t="str">
        <f t="array" ref="X265">INDEX(Sheet1DATA!$1:$1048576,MATCH(SUMMARY!$A265,Sheet1DATA!$A:$A,0),MATCH(SUMMARY!X$1,Sheet1DATA!$1:$1,0))</f>
        <v>-</v>
      </c>
      <c r="Y265" s="36" t="str">
        <f t="array" ref="Y265">INDEX(Sheet1DATA!$1:$1048576,MATCH(SUMMARY!$A265,Sheet1DATA!$A:$A,0),MATCH(SUMMARY!Y$1,Sheet1DATA!$1:$1,0))</f>
        <v>-</v>
      </c>
      <c r="Z265" s="36" t="str">
        <f t="array" ref="Z265">INDEX(Sheet1DATA!$1:$1048576,MATCH(SUMMARY!$A265,Sheet1DATA!$A:$A,0),MATCH(SUMMARY!Z$1,Sheet1DATA!$1:$1,0))</f>
        <v>-</v>
      </c>
      <c r="AA265" s="36" t="str">
        <f t="array" ref="AA265">INDEX(Sheet1DATA!$1:$1048576,MATCH(SUMMARY!$A265,Sheet1DATA!$A:$A,0),MATCH(SUMMARY!AA$1,Sheet1DATA!$1:$1,0))</f>
        <v>-</v>
      </c>
      <c r="AB265" s="36" t="str">
        <f t="array" ref="AB265">INDEX(Sheet1DATA!$1:$1048576,MATCH(SUMMARY!$A265,Sheet1DATA!$A:$A,0),MATCH(SUMMARY!AB$1,Sheet1DATA!$1:$1,0))</f>
        <v>-</v>
      </c>
      <c r="AC265" s="36" t="str">
        <f t="array" ref="AC265">INDEX(Sheet1DATA!$1:$1048576,MATCH(SUMMARY!$A265,Sheet1DATA!$A:$A,0),MATCH(SUMMARY!AC$1,Sheet1DATA!$1:$1,0))</f>
        <v>-</v>
      </c>
      <c r="AD265" s="36" t="str">
        <f t="array" ref="AD265">INDEX(Sheet1DATA!$1:$1048576,MATCH(SUMMARY!$A265,Sheet1DATA!$A:$A,0),MATCH(SUMMARY!AD$1,Sheet1DATA!$1:$1,0))</f>
        <v>-</v>
      </c>
    </row>
    <row r="266" ht="14.25" hidden="1" customHeight="1">
      <c r="A266" s="114" t="s">
        <v>536</v>
      </c>
      <c r="B266" s="114" t="str">
        <f t="array" ref="B266">INDEX('2020 Candidates'!F:F,MATCH(SUMMARY!A266,'2020 Candidates'!G:G,0))</f>
        <v>Labour Party</v>
      </c>
      <c r="C266" s="114" t="str">
        <f t="array" ref="C266">INDEX('2020 Candidates'!A:A,MATCH(SUMMARY!A266,'2020 Candidates'!G:G,0))</f>
        <v>Dublin Bay North (5 seats)</v>
      </c>
      <c r="D266" s="115">
        <f>VLOOKUP(B266,PartyScore!A:D,4,0)</f>
        <v>0.0993987494</v>
      </c>
      <c r="E266" s="16" t="b">
        <f t="shared" si="1"/>
        <v>0</v>
      </c>
      <c r="F266" s="36">
        <f t="shared" si="2"/>
        <v>0</v>
      </c>
      <c r="G266" s="36">
        <f t="shared" si="3"/>
        <v>2</v>
      </c>
      <c r="H266" s="36">
        <f t="shared" si="4"/>
        <v>11</v>
      </c>
      <c r="I266" s="116">
        <f t="shared" si="5"/>
        <v>0</v>
      </c>
      <c r="J266" s="36" t="str">
        <f t="array" ref="J266">INDEX(Sheet1DATA!$1:$1048576,MATCH(SUMMARY!$A266,Sheet1DATA!$A:$A,0),MATCH(SUMMARY!J$1,Sheet1DATA!$1:$1,0))</f>
        <v>-</v>
      </c>
      <c r="K266" s="36" t="str">
        <f t="array" ref="K266">INDEX(Sheet1DATA!$1:$1048576,MATCH(SUMMARY!$A266,Sheet1DATA!$A:$A,0),MATCH(SUMMARY!K$1,Sheet1DATA!$1:$1,0))</f>
        <v>-</v>
      </c>
      <c r="L266" s="36" t="str">
        <f t="array" ref="L266">INDEX(Sheet1DATA!$1:$1048576,MATCH(SUMMARY!$A266,Sheet1DATA!$A:$A,0),MATCH(SUMMARY!L$1,Sheet1DATA!$1:$1,0))</f>
        <v>-</v>
      </c>
      <c r="M266" s="36" t="str">
        <f t="array" ref="M266">INDEX(Sheet1DATA!$1:$1048576,MATCH(SUMMARY!$A266,Sheet1DATA!$A:$A,0),MATCH(SUMMARY!M$1,Sheet1DATA!$1:$1,0))</f>
        <v>-</v>
      </c>
      <c r="N266" s="36" t="str">
        <f t="array" ref="N266">INDEX(Sheet1DATA!$1:$1048576,MATCH(SUMMARY!$A266,Sheet1DATA!$A:$A,0),MATCH(SUMMARY!N$1,Sheet1DATA!$1:$1,0))</f>
        <v>-</v>
      </c>
      <c r="O266" s="36" t="str">
        <f t="array" ref="O266">INDEX(Sheet1DATA!$1:$1048576,MATCH(SUMMARY!$A266,Sheet1DATA!$A:$A,0),MATCH(SUMMARY!O$1,Sheet1DATA!$1:$1,0))</f>
        <v>-</v>
      </c>
      <c r="P266" s="36" t="str">
        <f t="array" ref="P266">INDEX(Sheet1DATA!$1:$1048576,MATCH(SUMMARY!$A266,Sheet1DATA!$A:$A,0),MATCH(SUMMARY!P$1,Sheet1DATA!$1:$1,0))</f>
        <v>-</v>
      </c>
      <c r="Q266" s="36" t="str">
        <f t="array" ref="Q266">INDEX(Sheet1DATA!$1:$1048576,MATCH(SUMMARY!$A266,Sheet1DATA!$A:$A,0),MATCH(SUMMARY!Q$1,Sheet1DATA!$1:$1,0))</f>
        <v>Ø</v>
      </c>
      <c r="R266" s="36" t="str">
        <f t="array" ref="R266">INDEX(Sheet1DATA!$1:$1048576,MATCH(SUMMARY!$A266,Sheet1DATA!$A:$A,0),MATCH(SUMMARY!R$1,Sheet1DATA!$1:$1,0))</f>
        <v>Ø</v>
      </c>
      <c r="S266" s="36" t="str">
        <f t="array" ref="S266">INDEX(Sheet1DATA!$1:$1048576,MATCH(SUMMARY!$A266,Sheet1DATA!$A:$A,0),MATCH(SUMMARY!S$1,Sheet1DATA!$1:$1,0))</f>
        <v>Ø</v>
      </c>
      <c r="T266" s="36" t="str">
        <f t="array" ref="T266">INDEX(Sheet1DATA!$1:$1048576,MATCH(SUMMARY!$A266,Sheet1DATA!$A:$A,0),MATCH(SUMMARY!T$1,Sheet1DATA!$1:$1,0))</f>
        <v>Ø</v>
      </c>
      <c r="U266" s="36" t="str">
        <f t="array" ref="U266">INDEX(Sheet1DATA!$1:$1048576,MATCH(SUMMARY!$A266,Sheet1DATA!$A:$A,0),MATCH(SUMMARY!U$1,Sheet1DATA!$1:$1,0))</f>
        <v>Ø</v>
      </c>
      <c r="V266" s="36" t="str">
        <f t="array" ref="V266">INDEX(Sheet1DATA!$1:$1048576,MATCH(SUMMARY!$A266,Sheet1DATA!$A:$A,0),MATCH(SUMMARY!V$1,Sheet1DATA!$1:$1,0))</f>
        <v>Ø</v>
      </c>
      <c r="W266" s="36" t="str">
        <f t="array" ref="W266">INDEX(Sheet1DATA!$1:$1048576,MATCH(SUMMARY!$A266,Sheet1DATA!$A:$A,0),MATCH(SUMMARY!W$1,Sheet1DATA!$1:$1,0))</f>
        <v>Ø</v>
      </c>
      <c r="X266" s="36" t="str">
        <f t="array" ref="X266">INDEX(Sheet1DATA!$1:$1048576,MATCH(SUMMARY!$A266,Sheet1DATA!$A:$A,0),MATCH(SUMMARY!X$1,Sheet1DATA!$1:$1,0))</f>
        <v>Ø</v>
      </c>
      <c r="Y266" s="36" t="str">
        <f t="array" ref="Y266">INDEX(Sheet1DATA!$1:$1048576,MATCH(SUMMARY!$A266,Sheet1DATA!$A:$A,0),MATCH(SUMMARY!Y$1,Sheet1DATA!$1:$1,0))</f>
        <v>Ø</v>
      </c>
      <c r="Z266" s="36" t="str">
        <f t="array" ref="Z266">INDEX(Sheet1DATA!$1:$1048576,MATCH(SUMMARY!$A266,Sheet1DATA!$A:$A,0),MATCH(SUMMARY!Z$1,Sheet1DATA!$1:$1,0))</f>
        <v>×</v>
      </c>
      <c r="AA266" s="36" t="str">
        <f t="array" ref="AA266">INDEX(Sheet1DATA!$1:$1048576,MATCH(SUMMARY!$A266,Sheet1DATA!$A:$A,0),MATCH(SUMMARY!AA$1,Sheet1DATA!$1:$1,0))</f>
        <v>Ø</v>
      </c>
      <c r="AB266" s="36" t="str">
        <f t="array" ref="AB266">INDEX(Sheet1DATA!$1:$1048576,MATCH(SUMMARY!$A266,Sheet1DATA!$A:$A,0),MATCH(SUMMARY!AB$1,Sheet1DATA!$1:$1,0))</f>
        <v>Ø</v>
      </c>
      <c r="AC266" s="36" t="str">
        <f t="array" ref="AC266">INDEX(Sheet1DATA!$1:$1048576,MATCH(SUMMARY!$A266,Sheet1DATA!$A:$A,0),MATCH(SUMMARY!AC$1,Sheet1DATA!$1:$1,0))</f>
        <v>×</v>
      </c>
      <c r="AD266" s="36" t="str">
        <f t="array" ref="AD266">INDEX(Sheet1DATA!$1:$1048576,MATCH(SUMMARY!$A266,Sheet1DATA!$A:$A,0),MATCH(SUMMARY!AD$1,Sheet1DATA!$1:$1,0))</f>
        <v>-</v>
      </c>
    </row>
    <row r="267" ht="14.25" customHeight="1">
      <c r="A267" s="114" t="s">
        <v>611</v>
      </c>
      <c r="B267" s="114" t="str">
        <f t="array" ref="B267">INDEX('2020 Candidates'!F:F,MATCH(SUMMARY!A267,'2020 Candidates'!G:G,0))</f>
        <v>Sinn Fein</v>
      </c>
      <c r="C267" s="114" t="str">
        <f t="array" ref="C267">INDEX('2020 Candidates'!A:A,MATCH(SUMMARY!A267,'2020 Candidates'!G:G,0))</f>
        <v>Dublin South-Central (4 seats)</v>
      </c>
      <c r="D267" s="115">
        <f>VLOOKUP(B267,PartyScore!A:D,4,0)</f>
        <v>0.3109221466</v>
      </c>
      <c r="E267" s="16" t="b">
        <f t="shared" si="1"/>
        <v>1</v>
      </c>
      <c r="F267" s="36">
        <f t="shared" si="2"/>
        <v>14</v>
      </c>
      <c r="G267" s="36">
        <f t="shared" si="3"/>
        <v>4</v>
      </c>
      <c r="H267" s="36">
        <f t="shared" si="4"/>
        <v>3</v>
      </c>
      <c r="I267" s="116">
        <f t="shared" si="5"/>
        <v>0.7777777778</v>
      </c>
      <c r="J267" s="36" t="str">
        <f t="array" ref="J267">INDEX(Sheet1DATA!$1:$1048576,MATCH(SUMMARY!$A267,Sheet1DATA!$A:$A,0),MATCH(SUMMARY!J$1,Sheet1DATA!$1:$1,0))</f>
        <v>√</v>
      </c>
      <c r="K267" s="36" t="str">
        <f t="array" ref="K267">INDEX(Sheet1DATA!$1:$1048576,MATCH(SUMMARY!$A267,Sheet1DATA!$A:$A,0),MATCH(SUMMARY!K$1,Sheet1DATA!$1:$1,0))</f>
        <v>√</v>
      </c>
      <c r="L267" s="36" t="str">
        <f t="array" ref="L267">INDEX(Sheet1DATA!$1:$1048576,MATCH(SUMMARY!$A267,Sheet1DATA!$A:$A,0),MATCH(SUMMARY!L$1,Sheet1DATA!$1:$1,0))</f>
        <v>√</v>
      </c>
      <c r="M267" s="36" t="str">
        <f t="array" ref="M267">INDEX(Sheet1DATA!$1:$1048576,MATCH(SUMMARY!$A267,Sheet1DATA!$A:$A,0),MATCH(SUMMARY!M$1,Sheet1DATA!$1:$1,0))</f>
        <v>×</v>
      </c>
      <c r="N267" s="36" t="str">
        <f t="array" ref="N267">INDEX(Sheet1DATA!$1:$1048576,MATCH(SUMMARY!$A267,Sheet1DATA!$A:$A,0),MATCH(SUMMARY!N$1,Sheet1DATA!$1:$1,0))</f>
        <v>×</v>
      </c>
      <c r="O267" s="36" t="str">
        <f t="array" ref="O267">INDEX(Sheet1DATA!$1:$1048576,MATCH(SUMMARY!$A267,Sheet1DATA!$A:$A,0),MATCH(SUMMARY!O$1,Sheet1DATA!$1:$1,0))</f>
        <v>×</v>
      </c>
      <c r="P267" s="36" t="str">
        <f t="array" ref="P267">INDEX(Sheet1DATA!$1:$1048576,MATCH(SUMMARY!$A267,Sheet1DATA!$A:$A,0),MATCH(SUMMARY!P$1,Sheet1DATA!$1:$1,0))</f>
        <v>×</v>
      </c>
      <c r="Q267" s="36" t="str">
        <f t="array" ref="Q267">INDEX(Sheet1DATA!$1:$1048576,MATCH(SUMMARY!$A267,Sheet1DATA!$A:$A,0),MATCH(SUMMARY!Q$1,Sheet1DATA!$1:$1,0))</f>
        <v>√</v>
      </c>
      <c r="R267" s="36" t="str">
        <f t="array" ref="R267">INDEX(Sheet1DATA!$1:$1048576,MATCH(SUMMARY!$A267,Sheet1DATA!$A:$A,0),MATCH(SUMMARY!R$1,Sheet1DATA!$1:$1,0))</f>
        <v>Ø</v>
      </c>
      <c r="S267" s="36" t="str">
        <f t="array" ref="S267">INDEX(Sheet1DATA!$1:$1048576,MATCH(SUMMARY!$A267,Sheet1DATA!$A:$A,0),MATCH(SUMMARY!S$1,Sheet1DATA!$1:$1,0))</f>
        <v>√</v>
      </c>
      <c r="T267" s="36" t="str">
        <f t="array" ref="T267">INDEX(Sheet1DATA!$1:$1048576,MATCH(SUMMARY!$A267,Sheet1DATA!$A:$A,0),MATCH(SUMMARY!T$1,Sheet1DATA!$1:$1,0))</f>
        <v>√</v>
      </c>
      <c r="U267" s="36" t="str">
        <f t="array" ref="U267">INDEX(Sheet1DATA!$1:$1048576,MATCH(SUMMARY!$A267,Sheet1DATA!$A:$A,0),MATCH(SUMMARY!U$1,Sheet1DATA!$1:$1,0))</f>
        <v>√</v>
      </c>
      <c r="V267" s="36" t="str">
        <f t="array" ref="V267">INDEX(Sheet1DATA!$1:$1048576,MATCH(SUMMARY!$A267,Sheet1DATA!$A:$A,0),MATCH(SUMMARY!V$1,Sheet1DATA!$1:$1,0))</f>
        <v>√</v>
      </c>
      <c r="W267" s="36" t="str">
        <f t="array" ref="W267">INDEX(Sheet1DATA!$1:$1048576,MATCH(SUMMARY!$A267,Sheet1DATA!$A:$A,0),MATCH(SUMMARY!W$1,Sheet1DATA!$1:$1,0))</f>
        <v>√</v>
      </c>
      <c r="X267" s="36" t="str">
        <f t="array" ref="X267">INDEX(Sheet1DATA!$1:$1048576,MATCH(SUMMARY!$A267,Sheet1DATA!$A:$A,0),MATCH(SUMMARY!X$1,Sheet1DATA!$1:$1,0))</f>
        <v>√</v>
      </c>
      <c r="Y267" s="36" t="str">
        <f t="array" ref="Y267">INDEX(Sheet1DATA!$1:$1048576,MATCH(SUMMARY!$A267,Sheet1DATA!$A:$A,0),MATCH(SUMMARY!Y$1,Sheet1DATA!$1:$1,0))</f>
        <v>Ø</v>
      </c>
      <c r="Z267" s="36" t="str">
        <f t="array" ref="Z267">INDEX(Sheet1DATA!$1:$1048576,MATCH(SUMMARY!$A267,Sheet1DATA!$A:$A,0),MATCH(SUMMARY!Z$1,Sheet1DATA!$1:$1,0))</f>
        <v>√</v>
      </c>
      <c r="AA267" s="36" t="str">
        <f t="array" ref="AA267">INDEX(Sheet1DATA!$1:$1048576,MATCH(SUMMARY!$A267,Sheet1DATA!$A:$A,0),MATCH(SUMMARY!AA$1,Sheet1DATA!$1:$1,0))</f>
        <v>√</v>
      </c>
      <c r="AB267" s="36" t="str">
        <f t="array" ref="AB267">INDEX(Sheet1DATA!$1:$1048576,MATCH(SUMMARY!$A267,Sheet1DATA!$A:$A,0),MATCH(SUMMARY!AB$1,Sheet1DATA!$1:$1,0))</f>
        <v>Ø</v>
      </c>
      <c r="AC267" s="36" t="str">
        <f t="array" ref="AC267">INDEX(Sheet1DATA!$1:$1048576,MATCH(SUMMARY!$A267,Sheet1DATA!$A:$A,0),MATCH(SUMMARY!AC$1,Sheet1DATA!$1:$1,0))</f>
        <v>√</v>
      </c>
      <c r="AD267" s="36" t="str">
        <f t="array" ref="AD267">INDEX(Sheet1DATA!$1:$1048576,MATCH(SUMMARY!$A267,Sheet1DATA!$A:$A,0),MATCH(SUMMARY!AD$1,Sheet1DATA!$1:$1,0))</f>
        <v>√</v>
      </c>
    </row>
    <row r="268" ht="14.25" hidden="1" customHeight="1">
      <c r="A268" s="114" t="s">
        <v>1046</v>
      </c>
      <c r="B268" s="114" t="str">
        <f t="array" ref="B268">INDEX('2020 Candidates'!F:F,MATCH(SUMMARY!A268,'2020 Candidates'!G:G,0))</f>
        <v>Social Democrats</v>
      </c>
      <c r="C268" s="114" t="str">
        <f t="array" ref="C268">INDEX('2020 Candidates'!A:A,MATCH(SUMMARY!A268,'2020 Candidates'!G:G,0))</f>
        <v>Galway West (5 seats)</v>
      </c>
      <c r="D268" s="115">
        <f>VLOOKUP(B268,PartyScore!A:D,4,0)</f>
        <v>0.09523809524</v>
      </c>
      <c r="E268" s="16" t="b">
        <f t="shared" si="1"/>
        <v>0</v>
      </c>
      <c r="F268" s="36">
        <f t="shared" si="2"/>
        <v>0</v>
      </c>
      <c r="G268" s="36">
        <f t="shared" si="3"/>
        <v>0</v>
      </c>
      <c r="H268" s="36">
        <f t="shared" si="4"/>
        <v>0</v>
      </c>
      <c r="I268" s="116" t="str">
        <f t="shared" si="5"/>
        <v>-</v>
      </c>
      <c r="J268" s="36" t="str">
        <f t="array" ref="J268">INDEX(Sheet1DATA!$1:$1048576,MATCH(SUMMARY!$A268,Sheet1DATA!$A:$A,0),MATCH(SUMMARY!J$1,Sheet1DATA!$1:$1,0))</f>
        <v>-</v>
      </c>
      <c r="K268" s="36" t="str">
        <f t="array" ref="K268">INDEX(Sheet1DATA!$1:$1048576,MATCH(SUMMARY!$A268,Sheet1DATA!$A:$A,0),MATCH(SUMMARY!K$1,Sheet1DATA!$1:$1,0))</f>
        <v>-</v>
      </c>
      <c r="L268" s="36" t="str">
        <f t="array" ref="L268">INDEX(Sheet1DATA!$1:$1048576,MATCH(SUMMARY!$A268,Sheet1DATA!$A:$A,0),MATCH(SUMMARY!L$1,Sheet1DATA!$1:$1,0))</f>
        <v>-</v>
      </c>
      <c r="M268" s="36" t="str">
        <f t="array" ref="M268">INDEX(Sheet1DATA!$1:$1048576,MATCH(SUMMARY!$A268,Sheet1DATA!$A:$A,0),MATCH(SUMMARY!M$1,Sheet1DATA!$1:$1,0))</f>
        <v>-</v>
      </c>
      <c r="N268" s="36" t="str">
        <f t="array" ref="N268">INDEX(Sheet1DATA!$1:$1048576,MATCH(SUMMARY!$A268,Sheet1DATA!$A:$A,0),MATCH(SUMMARY!N$1,Sheet1DATA!$1:$1,0))</f>
        <v>-</v>
      </c>
      <c r="O268" s="36" t="str">
        <f t="array" ref="O268">INDEX(Sheet1DATA!$1:$1048576,MATCH(SUMMARY!$A268,Sheet1DATA!$A:$A,0),MATCH(SUMMARY!O$1,Sheet1DATA!$1:$1,0))</f>
        <v>-</v>
      </c>
      <c r="P268" s="36" t="str">
        <f t="array" ref="P268">INDEX(Sheet1DATA!$1:$1048576,MATCH(SUMMARY!$A268,Sheet1DATA!$A:$A,0),MATCH(SUMMARY!P$1,Sheet1DATA!$1:$1,0))</f>
        <v>-</v>
      </c>
      <c r="Q268" s="36" t="str">
        <f t="array" ref="Q268">INDEX(Sheet1DATA!$1:$1048576,MATCH(SUMMARY!$A268,Sheet1DATA!$A:$A,0),MATCH(SUMMARY!Q$1,Sheet1DATA!$1:$1,0))</f>
        <v>-</v>
      </c>
      <c r="R268" s="36" t="str">
        <f t="array" ref="R268">INDEX(Sheet1DATA!$1:$1048576,MATCH(SUMMARY!$A268,Sheet1DATA!$A:$A,0),MATCH(SUMMARY!R$1,Sheet1DATA!$1:$1,0))</f>
        <v>-</v>
      </c>
      <c r="S268" s="36" t="str">
        <f t="array" ref="S268">INDEX(Sheet1DATA!$1:$1048576,MATCH(SUMMARY!$A268,Sheet1DATA!$A:$A,0),MATCH(SUMMARY!S$1,Sheet1DATA!$1:$1,0))</f>
        <v>-</v>
      </c>
      <c r="T268" s="36" t="str">
        <f t="array" ref="T268">INDEX(Sheet1DATA!$1:$1048576,MATCH(SUMMARY!$A268,Sheet1DATA!$A:$A,0),MATCH(SUMMARY!T$1,Sheet1DATA!$1:$1,0))</f>
        <v>-</v>
      </c>
      <c r="U268" s="36" t="str">
        <f t="array" ref="U268">INDEX(Sheet1DATA!$1:$1048576,MATCH(SUMMARY!$A268,Sheet1DATA!$A:$A,0),MATCH(SUMMARY!U$1,Sheet1DATA!$1:$1,0))</f>
        <v>-</v>
      </c>
      <c r="V268" s="36" t="str">
        <f t="array" ref="V268">INDEX(Sheet1DATA!$1:$1048576,MATCH(SUMMARY!$A268,Sheet1DATA!$A:$A,0),MATCH(SUMMARY!V$1,Sheet1DATA!$1:$1,0))</f>
        <v>-</v>
      </c>
      <c r="W268" s="36" t="str">
        <f t="array" ref="W268">INDEX(Sheet1DATA!$1:$1048576,MATCH(SUMMARY!$A268,Sheet1DATA!$A:$A,0),MATCH(SUMMARY!W$1,Sheet1DATA!$1:$1,0))</f>
        <v>-</v>
      </c>
      <c r="X268" s="36" t="str">
        <f t="array" ref="X268">INDEX(Sheet1DATA!$1:$1048576,MATCH(SUMMARY!$A268,Sheet1DATA!$A:$A,0),MATCH(SUMMARY!X$1,Sheet1DATA!$1:$1,0))</f>
        <v>-</v>
      </c>
      <c r="Y268" s="36" t="str">
        <f t="array" ref="Y268">INDEX(Sheet1DATA!$1:$1048576,MATCH(SUMMARY!$A268,Sheet1DATA!$A:$A,0),MATCH(SUMMARY!Y$1,Sheet1DATA!$1:$1,0))</f>
        <v>-</v>
      </c>
      <c r="Z268" s="36" t="str">
        <f t="array" ref="Z268">INDEX(Sheet1DATA!$1:$1048576,MATCH(SUMMARY!$A268,Sheet1DATA!$A:$A,0),MATCH(SUMMARY!Z$1,Sheet1DATA!$1:$1,0))</f>
        <v>-</v>
      </c>
      <c r="AA268" s="36" t="str">
        <f t="array" ref="AA268">INDEX(Sheet1DATA!$1:$1048576,MATCH(SUMMARY!$A268,Sheet1DATA!$A:$A,0),MATCH(SUMMARY!AA$1,Sheet1DATA!$1:$1,0))</f>
        <v>-</v>
      </c>
      <c r="AB268" s="36" t="str">
        <f t="array" ref="AB268">INDEX(Sheet1DATA!$1:$1048576,MATCH(SUMMARY!$A268,Sheet1DATA!$A:$A,0),MATCH(SUMMARY!AB$1,Sheet1DATA!$1:$1,0))</f>
        <v>-</v>
      </c>
      <c r="AC268" s="36" t="str">
        <f t="array" ref="AC268">INDEX(Sheet1DATA!$1:$1048576,MATCH(SUMMARY!$A268,Sheet1DATA!$A:$A,0),MATCH(SUMMARY!AC$1,Sheet1DATA!$1:$1,0))</f>
        <v>-</v>
      </c>
      <c r="AD268" s="36" t="str">
        <f t="array" ref="AD268">INDEX(Sheet1DATA!$1:$1048576,MATCH(SUMMARY!$A268,Sheet1DATA!$A:$A,0),MATCH(SUMMARY!AD$1,Sheet1DATA!$1:$1,0))</f>
        <v>-</v>
      </c>
    </row>
    <row r="269" ht="14.25" hidden="1" customHeight="1">
      <c r="A269" s="114" t="s">
        <v>1049</v>
      </c>
      <c r="B269" s="114" t="str">
        <f t="array" ref="B269">INDEX('2020 Candidates'!F:F,MATCH(SUMMARY!A269,'2020 Candidates'!G:G,0))</f>
        <v>People Before Profit</v>
      </c>
      <c r="C269" s="114" t="str">
        <f t="array" ref="C269">INDEX('2020 Candidates'!A:A,MATCH(SUMMARY!A269,'2020 Candidates'!G:G,0))</f>
        <v>Sligo-Leitrim (4 seats)</v>
      </c>
      <c r="D269" s="115">
        <f>VLOOKUP(B269,PartyScore!A:D,4,0)</f>
        <v>0.1875</v>
      </c>
      <c r="E269" s="16" t="b">
        <f t="shared" si="1"/>
        <v>0</v>
      </c>
      <c r="F269" s="36">
        <f t="shared" si="2"/>
        <v>0</v>
      </c>
      <c r="G269" s="36">
        <f t="shared" si="3"/>
        <v>0</v>
      </c>
      <c r="H269" s="36">
        <f t="shared" si="4"/>
        <v>0</v>
      </c>
      <c r="I269" s="116" t="str">
        <f t="shared" si="5"/>
        <v>-</v>
      </c>
      <c r="J269" s="36" t="str">
        <f t="array" ref="J269">INDEX(Sheet1DATA!$1:$1048576,MATCH(SUMMARY!$A269,Sheet1DATA!$A:$A,0),MATCH(SUMMARY!J$1,Sheet1DATA!$1:$1,0))</f>
        <v>-</v>
      </c>
      <c r="K269" s="36" t="str">
        <f t="array" ref="K269">INDEX(Sheet1DATA!$1:$1048576,MATCH(SUMMARY!$A269,Sheet1DATA!$A:$A,0),MATCH(SUMMARY!K$1,Sheet1DATA!$1:$1,0))</f>
        <v>-</v>
      </c>
      <c r="L269" s="36" t="str">
        <f t="array" ref="L269">INDEX(Sheet1DATA!$1:$1048576,MATCH(SUMMARY!$A269,Sheet1DATA!$A:$A,0),MATCH(SUMMARY!L$1,Sheet1DATA!$1:$1,0))</f>
        <v>-</v>
      </c>
      <c r="M269" s="36" t="str">
        <f t="array" ref="M269">INDEX(Sheet1DATA!$1:$1048576,MATCH(SUMMARY!$A269,Sheet1DATA!$A:$A,0),MATCH(SUMMARY!M$1,Sheet1DATA!$1:$1,0))</f>
        <v>-</v>
      </c>
      <c r="N269" s="36" t="str">
        <f t="array" ref="N269">INDEX(Sheet1DATA!$1:$1048576,MATCH(SUMMARY!$A269,Sheet1DATA!$A:$A,0),MATCH(SUMMARY!N$1,Sheet1DATA!$1:$1,0))</f>
        <v>-</v>
      </c>
      <c r="O269" s="36" t="str">
        <f t="array" ref="O269">INDEX(Sheet1DATA!$1:$1048576,MATCH(SUMMARY!$A269,Sheet1DATA!$A:$A,0),MATCH(SUMMARY!O$1,Sheet1DATA!$1:$1,0))</f>
        <v>-</v>
      </c>
      <c r="P269" s="36" t="str">
        <f t="array" ref="P269">INDEX(Sheet1DATA!$1:$1048576,MATCH(SUMMARY!$A269,Sheet1DATA!$A:$A,0),MATCH(SUMMARY!P$1,Sheet1DATA!$1:$1,0))</f>
        <v>-</v>
      </c>
      <c r="Q269" s="36" t="str">
        <f t="array" ref="Q269">INDEX(Sheet1DATA!$1:$1048576,MATCH(SUMMARY!$A269,Sheet1DATA!$A:$A,0),MATCH(SUMMARY!Q$1,Sheet1DATA!$1:$1,0))</f>
        <v>-</v>
      </c>
      <c r="R269" s="36" t="str">
        <f t="array" ref="R269">INDEX(Sheet1DATA!$1:$1048576,MATCH(SUMMARY!$A269,Sheet1DATA!$A:$A,0),MATCH(SUMMARY!R$1,Sheet1DATA!$1:$1,0))</f>
        <v>-</v>
      </c>
      <c r="S269" s="36" t="str">
        <f t="array" ref="S269">INDEX(Sheet1DATA!$1:$1048576,MATCH(SUMMARY!$A269,Sheet1DATA!$A:$A,0),MATCH(SUMMARY!S$1,Sheet1DATA!$1:$1,0))</f>
        <v>-</v>
      </c>
      <c r="T269" s="36" t="str">
        <f t="array" ref="T269">INDEX(Sheet1DATA!$1:$1048576,MATCH(SUMMARY!$A269,Sheet1DATA!$A:$A,0),MATCH(SUMMARY!T$1,Sheet1DATA!$1:$1,0))</f>
        <v>-</v>
      </c>
      <c r="U269" s="36" t="str">
        <f t="array" ref="U269">INDEX(Sheet1DATA!$1:$1048576,MATCH(SUMMARY!$A269,Sheet1DATA!$A:$A,0),MATCH(SUMMARY!U$1,Sheet1DATA!$1:$1,0))</f>
        <v>-</v>
      </c>
      <c r="V269" s="36" t="str">
        <f t="array" ref="V269">INDEX(Sheet1DATA!$1:$1048576,MATCH(SUMMARY!$A269,Sheet1DATA!$A:$A,0),MATCH(SUMMARY!V$1,Sheet1DATA!$1:$1,0))</f>
        <v>-</v>
      </c>
      <c r="W269" s="36" t="str">
        <f t="array" ref="W269">INDEX(Sheet1DATA!$1:$1048576,MATCH(SUMMARY!$A269,Sheet1DATA!$A:$A,0),MATCH(SUMMARY!W$1,Sheet1DATA!$1:$1,0))</f>
        <v>-</v>
      </c>
      <c r="X269" s="36" t="str">
        <f t="array" ref="X269">INDEX(Sheet1DATA!$1:$1048576,MATCH(SUMMARY!$A269,Sheet1DATA!$A:$A,0),MATCH(SUMMARY!X$1,Sheet1DATA!$1:$1,0))</f>
        <v>-</v>
      </c>
      <c r="Y269" s="36" t="str">
        <f t="array" ref="Y269">INDEX(Sheet1DATA!$1:$1048576,MATCH(SUMMARY!$A269,Sheet1DATA!$A:$A,0),MATCH(SUMMARY!Y$1,Sheet1DATA!$1:$1,0))</f>
        <v>-</v>
      </c>
      <c r="Z269" s="36" t="str">
        <f t="array" ref="Z269">INDEX(Sheet1DATA!$1:$1048576,MATCH(SUMMARY!$A269,Sheet1DATA!$A:$A,0),MATCH(SUMMARY!Z$1,Sheet1DATA!$1:$1,0))</f>
        <v>-</v>
      </c>
      <c r="AA269" s="36" t="str">
        <f t="array" ref="AA269">INDEX(Sheet1DATA!$1:$1048576,MATCH(SUMMARY!$A269,Sheet1DATA!$A:$A,0),MATCH(SUMMARY!AA$1,Sheet1DATA!$1:$1,0))</f>
        <v>-</v>
      </c>
      <c r="AB269" s="36" t="str">
        <f t="array" ref="AB269">INDEX(Sheet1DATA!$1:$1048576,MATCH(SUMMARY!$A269,Sheet1DATA!$A:$A,0),MATCH(SUMMARY!AB$1,Sheet1DATA!$1:$1,0))</f>
        <v>-</v>
      </c>
      <c r="AC269" s="36" t="str">
        <f t="array" ref="AC269">INDEX(Sheet1DATA!$1:$1048576,MATCH(SUMMARY!$A269,Sheet1DATA!$A:$A,0),MATCH(SUMMARY!AC$1,Sheet1DATA!$1:$1,0))</f>
        <v>-</v>
      </c>
      <c r="AD269" s="36" t="str">
        <f t="array" ref="AD269">INDEX(Sheet1DATA!$1:$1048576,MATCH(SUMMARY!$A269,Sheet1DATA!$A:$A,0),MATCH(SUMMARY!AD$1,Sheet1DATA!$1:$1,0))</f>
        <v>-</v>
      </c>
    </row>
    <row r="270" ht="14.25" customHeight="1">
      <c r="A270" s="114" t="s">
        <v>493</v>
      </c>
      <c r="B270" s="114" t="str">
        <f t="array" ref="B270">INDEX('2020 Candidates'!F:F,MATCH(SUMMARY!A270,'2020 Candidates'!G:G,0))</f>
        <v>Fianna Fail</v>
      </c>
      <c r="C270" s="114" t="str">
        <f t="array" ref="C270">INDEX('2020 Candidates'!A:A,MATCH(SUMMARY!A270,'2020 Candidates'!G:G,0))</f>
        <v>Dublin Fingal (5 seats)</v>
      </c>
      <c r="D270" s="115">
        <f>VLOOKUP(B270,PartyScore!A:D,4,0)</f>
        <v>0.3502904352</v>
      </c>
      <c r="E270" s="16" t="b">
        <f t="shared" si="1"/>
        <v>1</v>
      </c>
      <c r="F270" s="36">
        <f t="shared" si="2"/>
        <v>3</v>
      </c>
      <c r="G270" s="36">
        <f t="shared" si="3"/>
        <v>4</v>
      </c>
      <c r="H270" s="36">
        <f t="shared" si="4"/>
        <v>0</v>
      </c>
      <c r="I270" s="116">
        <f t="shared" si="5"/>
        <v>0.4285714286</v>
      </c>
      <c r="J270" s="36" t="str">
        <f t="array" ref="J270">INDEX(Sheet1DATA!$1:$1048576,MATCH(SUMMARY!$A270,Sheet1DATA!$A:$A,0),MATCH(SUMMARY!J$1,Sheet1DATA!$1:$1,0))</f>
        <v>√</v>
      </c>
      <c r="K270" s="36" t="str">
        <f t="array" ref="K270">INDEX(Sheet1DATA!$1:$1048576,MATCH(SUMMARY!$A270,Sheet1DATA!$A:$A,0),MATCH(SUMMARY!K$1,Sheet1DATA!$1:$1,0))</f>
        <v>√</v>
      </c>
      <c r="L270" s="36" t="str">
        <f t="array" ref="L270">INDEX(Sheet1DATA!$1:$1048576,MATCH(SUMMARY!$A270,Sheet1DATA!$A:$A,0),MATCH(SUMMARY!L$1,Sheet1DATA!$1:$1,0))</f>
        <v>√</v>
      </c>
      <c r="M270" s="36" t="str">
        <f t="array" ref="M270">INDEX(Sheet1DATA!$1:$1048576,MATCH(SUMMARY!$A270,Sheet1DATA!$A:$A,0),MATCH(SUMMARY!M$1,Sheet1DATA!$1:$1,0))</f>
        <v>×</v>
      </c>
      <c r="N270" s="36" t="str">
        <f t="array" ref="N270">INDEX(Sheet1DATA!$1:$1048576,MATCH(SUMMARY!$A270,Sheet1DATA!$A:$A,0),MATCH(SUMMARY!N$1,Sheet1DATA!$1:$1,0))</f>
        <v>×</v>
      </c>
      <c r="O270" s="36" t="str">
        <f t="array" ref="O270">INDEX(Sheet1DATA!$1:$1048576,MATCH(SUMMARY!$A270,Sheet1DATA!$A:$A,0),MATCH(SUMMARY!O$1,Sheet1DATA!$1:$1,0))</f>
        <v>×</v>
      </c>
      <c r="P270" s="36" t="str">
        <f t="array" ref="P270">INDEX(Sheet1DATA!$1:$1048576,MATCH(SUMMARY!$A270,Sheet1DATA!$A:$A,0),MATCH(SUMMARY!P$1,Sheet1DATA!$1:$1,0))</f>
        <v>×</v>
      </c>
      <c r="Q270" s="36" t="str">
        <f t="array" ref="Q270">INDEX(Sheet1DATA!$1:$1048576,MATCH(SUMMARY!$A270,Sheet1DATA!$A:$A,0),MATCH(SUMMARY!Q$1,Sheet1DATA!$1:$1,0))</f>
        <v>-</v>
      </c>
      <c r="R270" s="36" t="str">
        <f t="array" ref="R270">INDEX(Sheet1DATA!$1:$1048576,MATCH(SUMMARY!$A270,Sheet1DATA!$A:$A,0),MATCH(SUMMARY!R$1,Sheet1DATA!$1:$1,0))</f>
        <v>-</v>
      </c>
      <c r="S270" s="36" t="str">
        <f t="array" ref="S270">INDEX(Sheet1DATA!$1:$1048576,MATCH(SUMMARY!$A270,Sheet1DATA!$A:$A,0),MATCH(SUMMARY!S$1,Sheet1DATA!$1:$1,0))</f>
        <v>-</v>
      </c>
      <c r="T270" s="36" t="str">
        <f t="array" ref="T270">INDEX(Sheet1DATA!$1:$1048576,MATCH(SUMMARY!$A270,Sheet1DATA!$A:$A,0),MATCH(SUMMARY!T$1,Sheet1DATA!$1:$1,0))</f>
        <v>-</v>
      </c>
      <c r="U270" s="36" t="str">
        <f t="array" ref="U270">INDEX(Sheet1DATA!$1:$1048576,MATCH(SUMMARY!$A270,Sheet1DATA!$A:$A,0),MATCH(SUMMARY!U$1,Sheet1DATA!$1:$1,0))</f>
        <v>-</v>
      </c>
      <c r="V270" s="36" t="str">
        <f t="array" ref="V270">INDEX(Sheet1DATA!$1:$1048576,MATCH(SUMMARY!$A270,Sheet1DATA!$A:$A,0),MATCH(SUMMARY!V$1,Sheet1DATA!$1:$1,0))</f>
        <v>-</v>
      </c>
      <c r="W270" s="36" t="str">
        <f t="array" ref="W270">INDEX(Sheet1DATA!$1:$1048576,MATCH(SUMMARY!$A270,Sheet1DATA!$A:$A,0),MATCH(SUMMARY!W$1,Sheet1DATA!$1:$1,0))</f>
        <v>-</v>
      </c>
      <c r="X270" s="36" t="str">
        <f t="array" ref="X270">INDEX(Sheet1DATA!$1:$1048576,MATCH(SUMMARY!$A270,Sheet1DATA!$A:$A,0),MATCH(SUMMARY!X$1,Sheet1DATA!$1:$1,0))</f>
        <v>-</v>
      </c>
      <c r="Y270" s="36" t="str">
        <f t="array" ref="Y270">INDEX(Sheet1DATA!$1:$1048576,MATCH(SUMMARY!$A270,Sheet1DATA!$A:$A,0),MATCH(SUMMARY!Y$1,Sheet1DATA!$1:$1,0))</f>
        <v>-</v>
      </c>
      <c r="Z270" s="36" t="str">
        <f t="array" ref="Z270">INDEX(Sheet1DATA!$1:$1048576,MATCH(SUMMARY!$A270,Sheet1DATA!$A:$A,0),MATCH(SUMMARY!Z$1,Sheet1DATA!$1:$1,0))</f>
        <v>-</v>
      </c>
      <c r="AA270" s="36" t="str">
        <f t="array" ref="AA270">INDEX(Sheet1DATA!$1:$1048576,MATCH(SUMMARY!$A270,Sheet1DATA!$A:$A,0),MATCH(SUMMARY!AA$1,Sheet1DATA!$1:$1,0))</f>
        <v>-</v>
      </c>
      <c r="AB270" s="36" t="str">
        <f t="array" ref="AB270">INDEX(Sheet1DATA!$1:$1048576,MATCH(SUMMARY!$A270,Sheet1DATA!$A:$A,0),MATCH(SUMMARY!AB$1,Sheet1DATA!$1:$1,0))</f>
        <v>-</v>
      </c>
      <c r="AC270" s="36" t="str">
        <f t="array" ref="AC270">INDEX(Sheet1DATA!$1:$1048576,MATCH(SUMMARY!$A270,Sheet1DATA!$A:$A,0),MATCH(SUMMARY!AC$1,Sheet1DATA!$1:$1,0))</f>
        <v>-</v>
      </c>
      <c r="AD270" s="36" t="str">
        <f t="array" ref="AD270">INDEX(Sheet1DATA!$1:$1048576,MATCH(SUMMARY!$A270,Sheet1DATA!$A:$A,0),MATCH(SUMMARY!AD$1,Sheet1DATA!$1:$1,0))</f>
        <v>-</v>
      </c>
    </row>
    <row r="271" ht="14.25" hidden="1" customHeight="1">
      <c r="A271" s="114" t="s">
        <v>1060</v>
      </c>
      <c r="B271" s="114" t="str">
        <f t="array" ref="B271">INDEX('2020 Candidates'!F:F,MATCH(SUMMARY!A271,'2020 Candidates'!G:G,0))</f>
        <v>Green Party</v>
      </c>
      <c r="C271" s="114" t="str">
        <f t="array" ref="C271">INDEX('2020 Candidates'!A:A,MATCH(SUMMARY!A271,'2020 Candidates'!G:G,0))</f>
        <v>Dublin Fingal (5 seats)</v>
      </c>
      <c r="D271" s="115">
        <f>VLOOKUP(B271,PartyScore!A:D,4,0)</f>
        <v>0.05714285714</v>
      </c>
      <c r="E271" s="16" t="b">
        <f t="shared" si="1"/>
        <v>0</v>
      </c>
      <c r="F271" s="36">
        <f t="shared" si="2"/>
        <v>0</v>
      </c>
      <c r="G271" s="36">
        <f t="shared" si="3"/>
        <v>0</v>
      </c>
      <c r="H271" s="36">
        <f t="shared" si="4"/>
        <v>7</v>
      </c>
      <c r="I271" s="116">
        <f t="shared" si="5"/>
        <v>0</v>
      </c>
      <c r="J271" s="36" t="str">
        <f t="array" ref="J271">INDEX(Sheet1DATA!$1:$1048576,MATCH(SUMMARY!$A271,Sheet1DATA!$A:$A,0),MATCH(SUMMARY!J$1,Sheet1DATA!$1:$1,0))</f>
        <v>Ø</v>
      </c>
      <c r="K271" s="36" t="str">
        <f t="array" ref="K271">INDEX(Sheet1DATA!$1:$1048576,MATCH(SUMMARY!$A271,Sheet1DATA!$A:$A,0),MATCH(SUMMARY!K$1,Sheet1DATA!$1:$1,0))</f>
        <v>Ø</v>
      </c>
      <c r="L271" s="36" t="str">
        <f t="array" ref="L271">INDEX(Sheet1DATA!$1:$1048576,MATCH(SUMMARY!$A271,Sheet1DATA!$A:$A,0),MATCH(SUMMARY!L$1,Sheet1DATA!$1:$1,0))</f>
        <v>Ø</v>
      </c>
      <c r="M271" s="36" t="str">
        <f t="array" ref="M271">INDEX(Sheet1DATA!$1:$1048576,MATCH(SUMMARY!$A271,Sheet1DATA!$A:$A,0),MATCH(SUMMARY!M$1,Sheet1DATA!$1:$1,0))</f>
        <v>Ø</v>
      </c>
      <c r="N271" s="36" t="str">
        <f t="array" ref="N271">INDEX(Sheet1DATA!$1:$1048576,MATCH(SUMMARY!$A271,Sheet1DATA!$A:$A,0),MATCH(SUMMARY!N$1,Sheet1DATA!$1:$1,0))</f>
        <v>Ø</v>
      </c>
      <c r="O271" s="36" t="str">
        <f t="array" ref="O271">INDEX(Sheet1DATA!$1:$1048576,MATCH(SUMMARY!$A271,Sheet1DATA!$A:$A,0),MATCH(SUMMARY!O$1,Sheet1DATA!$1:$1,0))</f>
        <v>Ø</v>
      </c>
      <c r="P271" s="36" t="str">
        <f t="array" ref="P271">INDEX(Sheet1DATA!$1:$1048576,MATCH(SUMMARY!$A271,Sheet1DATA!$A:$A,0),MATCH(SUMMARY!P$1,Sheet1DATA!$1:$1,0))</f>
        <v>Ø</v>
      </c>
      <c r="Q271" s="36" t="str">
        <f t="array" ref="Q271">INDEX(Sheet1DATA!$1:$1048576,MATCH(SUMMARY!$A271,Sheet1DATA!$A:$A,0),MATCH(SUMMARY!Q$1,Sheet1DATA!$1:$1,0))</f>
        <v>-</v>
      </c>
      <c r="R271" s="36" t="str">
        <f t="array" ref="R271">INDEX(Sheet1DATA!$1:$1048576,MATCH(SUMMARY!$A271,Sheet1DATA!$A:$A,0),MATCH(SUMMARY!R$1,Sheet1DATA!$1:$1,0))</f>
        <v>-</v>
      </c>
      <c r="S271" s="36" t="str">
        <f t="array" ref="S271">INDEX(Sheet1DATA!$1:$1048576,MATCH(SUMMARY!$A271,Sheet1DATA!$A:$A,0),MATCH(SUMMARY!S$1,Sheet1DATA!$1:$1,0))</f>
        <v>-</v>
      </c>
      <c r="T271" s="36" t="str">
        <f t="array" ref="T271">INDEX(Sheet1DATA!$1:$1048576,MATCH(SUMMARY!$A271,Sheet1DATA!$A:$A,0),MATCH(SUMMARY!T$1,Sheet1DATA!$1:$1,0))</f>
        <v>-</v>
      </c>
      <c r="U271" s="36" t="str">
        <f t="array" ref="U271">INDEX(Sheet1DATA!$1:$1048576,MATCH(SUMMARY!$A271,Sheet1DATA!$A:$A,0),MATCH(SUMMARY!U$1,Sheet1DATA!$1:$1,0))</f>
        <v>-</v>
      </c>
      <c r="V271" s="36" t="str">
        <f t="array" ref="V271">INDEX(Sheet1DATA!$1:$1048576,MATCH(SUMMARY!$A271,Sheet1DATA!$A:$A,0),MATCH(SUMMARY!V$1,Sheet1DATA!$1:$1,0))</f>
        <v>-</v>
      </c>
      <c r="W271" s="36" t="str">
        <f t="array" ref="W271">INDEX(Sheet1DATA!$1:$1048576,MATCH(SUMMARY!$A271,Sheet1DATA!$A:$A,0),MATCH(SUMMARY!W$1,Sheet1DATA!$1:$1,0))</f>
        <v>-</v>
      </c>
      <c r="X271" s="36" t="str">
        <f t="array" ref="X271">INDEX(Sheet1DATA!$1:$1048576,MATCH(SUMMARY!$A271,Sheet1DATA!$A:$A,0),MATCH(SUMMARY!X$1,Sheet1DATA!$1:$1,0))</f>
        <v>-</v>
      </c>
      <c r="Y271" s="36" t="str">
        <f t="array" ref="Y271">INDEX(Sheet1DATA!$1:$1048576,MATCH(SUMMARY!$A271,Sheet1DATA!$A:$A,0),MATCH(SUMMARY!Y$1,Sheet1DATA!$1:$1,0))</f>
        <v>-</v>
      </c>
      <c r="Z271" s="36" t="str">
        <f t="array" ref="Z271">INDEX(Sheet1DATA!$1:$1048576,MATCH(SUMMARY!$A271,Sheet1DATA!$A:$A,0),MATCH(SUMMARY!Z$1,Sheet1DATA!$1:$1,0))</f>
        <v>-</v>
      </c>
      <c r="AA271" s="36" t="str">
        <f t="array" ref="AA271">INDEX(Sheet1DATA!$1:$1048576,MATCH(SUMMARY!$A271,Sheet1DATA!$A:$A,0),MATCH(SUMMARY!AA$1,Sheet1DATA!$1:$1,0))</f>
        <v>-</v>
      </c>
      <c r="AB271" s="36" t="str">
        <f t="array" ref="AB271">INDEX(Sheet1DATA!$1:$1048576,MATCH(SUMMARY!$A271,Sheet1DATA!$A:$A,0),MATCH(SUMMARY!AB$1,Sheet1DATA!$1:$1,0))</f>
        <v>-</v>
      </c>
      <c r="AC271" s="36" t="str">
        <f t="array" ref="AC271">INDEX(Sheet1DATA!$1:$1048576,MATCH(SUMMARY!$A271,Sheet1DATA!$A:$A,0),MATCH(SUMMARY!AC$1,Sheet1DATA!$1:$1,0))</f>
        <v>-</v>
      </c>
      <c r="AD271" s="36" t="str">
        <f t="array" ref="AD271">INDEX(Sheet1DATA!$1:$1048576,MATCH(SUMMARY!$A271,Sheet1DATA!$A:$A,0),MATCH(SUMMARY!AD$1,Sheet1DATA!$1:$1,0))</f>
        <v>-</v>
      </c>
    </row>
    <row r="272" ht="14.25" hidden="1" customHeight="1">
      <c r="A272" s="114" t="s">
        <v>1070</v>
      </c>
      <c r="B272" s="114" t="str">
        <f t="array" ref="B272">INDEX('2020 Candidates'!F:F,MATCH(SUMMARY!A272,'2020 Candidates'!G:G,0))</f>
        <v>Labour Party</v>
      </c>
      <c r="C272" s="114" t="str">
        <f t="array" ref="C272">INDEX('2020 Candidates'!A:A,MATCH(SUMMARY!A272,'2020 Candidates'!G:G,0))</f>
        <v>Wicklow</v>
      </c>
      <c r="D272" s="115">
        <f>VLOOKUP(B272,PartyScore!A:D,4,0)</f>
        <v>0.0993987494</v>
      </c>
      <c r="E272" s="16" t="b">
        <f t="shared" si="1"/>
        <v>0</v>
      </c>
      <c r="F272" s="36">
        <f t="shared" si="2"/>
        <v>0</v>
      </c>
      <c r="G272" s="36">
        <f t="shared" si="3"/>
        <v>0</v>
      </c>
      <c r="H272" s="36">
        <f t="shared" si="4"/>
        <v>0</v>
      </c>
      <c r="I272" s="116" t="str">
        <f t="shared" si="5"/>
        <v>-</v>
      </c>
      <c r="J272" s="36" t="str">
        <f t="array" ref="J272">INDEX(Sheet1DATA!$1:$1048576,MATCH(SUMMARY!$A272,Sheet1DATA!$A:$A,0),MATCH(SUMMARY!J$1,Sheet1DATA!$1:$1,0))</f>
        <v>-</v>
      </c>
      <c r="K272" s="36" t="str">
        <f t="array" ref="K272">INDEX(Sheet1DATA!$1:$1048576,MATCH(SUMMARY!$A272,Sheet1DATA!$A:$A,0),MATCH(SUMMARY!K$1,Sheet1DATA!$1:$1,0))</f>
        <v>-</v>
      </c>
      <c r="L272" s="36" t="str">
        <f t="array" ref="L272">INDEX(Sheet1DATA!$1:$1048576,MATCH(SUMMARY!$A272,Sheet1DATA!$A:$A,0),MATCH(SUMMARY!L$1,Sheet1DATA!$1:$1,0))</f>
        <v>-</v>
      </c>
      <c r="M272" s="36" t="str">
        <f t="array" ref="M272">INDEX(Sheet1DATA!$1:$1048576,MATCH(SUMMARY!$A272,Sheet1DATA!$A:$A,0),MATCH(SUMMARY!M$1,Sheet1DATA!$1:$1,0))</f>
        <v>-</v>
      </c>
      <c r="N272" s="36" t="str">
        <f t="array" ref="N272">INDEX(Sheet1DATA!$1:$1048576,MATCH(SUMMARY!$A272,Sheet1DATA!$A:$A,0),MATCH(SUMMARY!N$1,Sheet1DATA!$1:$1,0))</f>
        <v>-</v>
      </c>
      <c r="O272" s="36" t="str">
        <f t="array" ref="O272">INDEX(Sheet1DATA!$1:$1048576,MATCH(SUMMARY!$A272,Sheet1DATA!$A:$A,0),MATCH(SUMMARY!O$1,Sheet1DATA!$1:$1,0))</f>
        <v>-</v>
      </c>
      <c r="P272" s="36" t="str">
        <f t="array" ref="P272">INDEX(Sheet1DATA!$1:$1048576,MATCH(SUMMARY!$A272,Sheet1DATA!$A:$A,0),MATCH(SUMMARY!P$1,Sheet1DATA!$1:$1,0))</f>
        <v>-</v>
      </c>
      <c r="Q272" s="36" t="str">
        <f t="array" ref="Q272">INDEX(Sheet1DATA!$1:$1048576,MATCH(SUMMARY!$A272,Sheet1DATA!$A:$A,0),MATCH(SUMMARY!Q$1,Sheet1DATA!$1:$1,0))</f>
        <v>-</v>
      </c>
      <c r="R272" s="36" t="str">
        <f t="array" ref="R272">INDEX(Sheet1DATA!$1:$1048576,MATCH(SUMMARY!$A272,Sheet1DATA!$A:$A,0),MATCH(SUMMARY!R$1,Sheet1DATA!$1:$1,0))</f>
        <v>-</v>
      </c>
      <c r="S272" s="36" t="str">
        <f t="array" ref="S272">INDEX(Sheet1DATA!$1:$1048576,MATCH(SUMMARY!$A272,Sheet1DATA!$A:$A,0),MATCH(SUMMARY!S$1,Sheet1DATA!$1:$1,0))</f>
        <v>-</v>
      </c>
      <c r="T272" s="36" t="str">
        <f t="array" ref="T272">INDEX(Sheet1DATA!$1:$1048576,MATCH(SUMMARY!$A272,Sheet1DATA!$A:$A,0),MATCH(SUMMARY!T$1,Sheet1DATA!$1:$1,0))</f>
        <v>-</v>
      </c>
      <c r="U272" s="36" t="str">
        <f t="array" ref="U272">INDEX(Sheet1DATA!$1:$1048576,MATCH(SUMMARY!$A272,Sheet1DATA!$A:$A,0),MATCH(SUMMARY!U$1,Sheet1DATA!$1:$1,0))</f>
        <v>-</v>
      </c>
      <c r="V272" s="36" t="str">
        <f t="array" ref="V272">INDEX(Sheet1DATA!$1:$1048576,MATCH(SUMMARY!$A272,Sheet1DATA!$A:$A,0),MATCH(SUMMARY!V$1,Sheet1DATA!$1:$1,0))</f>
        <v>-</v>
      </c>
      <c r="W272" s="36" t="str">
        <f t="array" ref="W272">INDEX(Sheet1DATA!$1:$1048576,MATCH(SUMMARY!$A272,Sheet1DATA!$A:$A,0),MATCH(SUMMARY!W$1,Sheet1DATA!$1:$1,0))</f>
        <v>-</v>
      </c>
      <c r="X272" s="36" t="str">
        <f t="array" ref="X272">INDEX(Sheet1DATA!$1:$1048576,MATCH(SUMMARY!$A272,Sheet1DATA!$A:$A,0),MATCH(SUMMARY!X$1,Sheet1DATA!$1:$1,0))</f>
        <v>-</v>
      </c>
      <c r="Y272" s="36" t="str">
        <f t="array" ref="Y272">INDEX(Sheet1DATA!$1:$1048576,MATCH(SUMMARY!$A272,Sheet1DATA!$A:$A,0),MATCH(SUMMARY!Y$1,Sheet1DATA!$1:$1,0))</f>
        <v>-</v>
      </c>
      <c r="Z272" s="36" t="str">
        <f t="array" ref="Z272">INDEX(Sheet1DATA!$1:$1048576,MATCH(SUMMARY!$A272,Sheet1DATA!$A:$A,0),MATCH(SUMMARY!Z$1,Sheet1DATA!$1:$1,0))</f>
        <v>-</v>
      </c>
      <c r="AA272" s="36" t="str">
        <f t="array" ref="AA272">INDEX(Sheet1DATA!$1:$1048576,MATCH(SUMMARY!$A272,Sheet1DATA!$A:$A,0),MATCH(SUMMARY!AA$1,Sheet1DATA!$1:$1,0))</f>
        <v>-</v>
      </c>
      <c r="AB272" s="36" t="str">
        <f t="array" ref="AB272">INDEX(Sheet1DATA!$1:$1048576,MATCH(SUMMARY!$A272,Sheet1DATA!$A:$A,0),MATCH(SUMMARY!AB$1,Sheet1DATA!$1:$1,0))</f>
        <v>-</v>
      </c>
      <c r="AC272" s="36" t="str">
        <f t="array" ref="AC272">INDEX(Sheet1DATA!$1:$1048576,MATCH(SUMMARY!$A272,Sheet1DATA!$A:$A,0),MATCH(SUMMARY!AC$1,Sheet1DATA!$1:$1,0))</f>
        <v>-</v>
      </c>
      <c r="AD272" s="36" t="str">
        <f t="array" ref="AD272">INDEX(Sheet1DATA!$1:$1048576,MATCH(SUMMARY!$A272,Sheet1DATA!$A:$A,0),MATCH(SUMMARY!AD$1,Sheet1DATA!$1:$1,0))</f>
        <v>-</v>
      </c>
    </row>
    <row r="273" ht="14.25" hidden="1" customHeight="1">
      <c r="A273" s="114" t="s">
        <v>1068</v>
      </c>
      <c r="B273" s="114" t="str">
        <f t="array" ref="B273">INDEX('2020 Candidates'!F:F,MATCH(SUMMARY!A273,'2020 Candidates'!G:G,0))</f>
        <v>Sinn Fein</v>
      </c>
      <c r="C273" s="114" t="str">
        <f t="array" ref="C273">INDEX('2020 Candidates'!A:A,MATCH(SUMMARY!A273,'2020 Candidates'!G:G,0))</f>
        <v>Dun Laoghaire (4 seats)</v>
      </c>
      <c r="D273" s="115">
        <f>VLOOKUP(B273,PartyScore!A:D,4,0)</f>
        <v>0.3109221466</v>
      </c>
      <c r="E273" s="16" t="b">
        <f t="shared" si="1"/>
        <v>0</v>
      </c>
      <c r="F273" s="36">
        <f t="shared" si="2"/>
        <v>0</v>
      </c>
      <c r="G273" s="36">
        <f t="shared" si="3"/>
        <v>0</v>
      </c>
      <c r="H273" s="36">
        <f t="shared" si="4"/>
        <v>0</v>
      </c>
      <c r="I273" s="116" t="str">
        <f t="shared" si="5"/>
        <v>-</v>
      </c>
      <c r="J273" s="36" t="str">
        <f t="array" ref="J273">INDEX(Sheet1DATA!$1:$1048576,MATCH(SUMMARY!$A273,Sheet1DATA!$A:$A,0),MATCH(SUMMARY!J$1,Sheet1DATA!$1:$1,0))</f>
        <v>-</v>
      </c>
      <c r="K273" s="36" t="str">
        <f t="array" ref="K273">INDEX(Sheet1DATA!$1:$1048576,MATCH(SUMMARY!$A273,Sheet1DATA!$A:$A,0),MATCH(SUMMARY!K$1,Sheet1DATA!$1:$1,0))</f>
        <v>-</v>
      </c>
      <c r="L273" s="36" t="str">
        <f t="array" ref="L273">INDEX(Sheet1DATA!$1:$1048576,MATCH(SUMMARY!$A273,Sheet1DATA!$A:$A,0),MATCH(SUMMARY!L$1,Sheet1DATA!$1:$1,0))</f>
        <v>-</v>
      </c>
      <c r="M273" s="36" t="str">
        <f t="array" ref="M273">INDEX(Sheet1DATA!$1:$1048576,MATCH(SUMMARY!$A273,Sheet1DATA!$A:$A,0),MATCH(SUMMARY!M$1,Sheet1DATA!$1:$1,0))</f>
        <v>-</v>
      </c>
      <c r="N273" s="36" t="str">
        <f t="array" ref="N273">INDEX(Sheet1DATA!$1:$1048576,MATCH(SUMMARY!$A273,Sheet1DATA!$A:$A,0),MATCH(SUMMARY!N$1,Sheet1DATA!$1:$1,0))</f>
        <v>-</v>
      </c>
      <c r="O273" s="36" t="str">
        <f t="array" ref="O273">INDEX(Sheet1DATA!$1:$1048576,MATCH(SUMMARY!$A273,Sheet1DATA!$A:$A,0),MATCH(SUMMARY!O$1,Sheet1DATA!$1:$1,0))</f>
        <v>-</v>
      </c>
      <c r="P273" s="36" t="str">
        <f t="array" ref="P273">INDEX(Sheet1DATA!$1:$1048576,MATCH(SUMMARY!$A273,Sheet1DATA!$A:$A,0),MATCH(SUMMARY!P$1,Sheet1DATA!$1:$1,0))</f>
        <v>-</v>
      </c>
      <c r="Q273" s="36" t="str">
        <f t="array" ref="Q273">INDEX(Sheet1DATA!$1:$1048576,MATCH(SUMMARY!$A273,Sheet1DATA!$A:$A,0),MATCH(SUMMARY!Q$1,Sheet1DATA!$1:$1,0))</f>
        <v>-</v>
      </c>
      <c r="R273" s="36" t="str">
        <f t="array" ref="R273">INDEX(Sheet1DATA!$1:$1048576,MATCH(SUMMARY!$A273,Sheet1DATA!$A:$A,0),MATCH(SUMMARY!R$1,Sheet1DATA!$1:$1,0))</f>
        <v>-</v>
      </c>
      <c r="S273" s="36" t="str">
        <f t="array" ref="S273">INDEX(Sheet1DATA!$1:$1048576,MATCH(SUMMARY!$A273,Sheet1DATA!$A:$A,0),MATCH(SUMMARY!S$1,Sheet1DATA!$1:$1,0))</f>
        <v>-</v>
      </c>
      <c r="T273" s="36" t="str">
        <f t="array" ref="T273">INDEX(Sheet1DATA!$1:$1048576,MATCH(SUMMARY!$A273,Sheet1DATA!$A:$A,0),MATCH(SUMMARY!T$1,Sheet1DATA!$1:$1,0))</f>
        <v>-</v>
      </c>
      <c r="U273" s="36" t="str">
        <f t="array" ref="U273">INDEX(Sheet1DATA!$1:$1048576,MATCH(SUMMARY!$A273,Sheet1DATA!$A:$A,0),MATCH(SUMMARY!U$1,Sheet1DATA!$1:$1,0))</f>
        <v>-</v>
      </c>
      <c r="V273" s="36" t="str">
        <f t="array" ref="V273">INDEX(Sheet1DATA!$1:$1048576,MATCH(SUMMARY!$A273,Sheet1DATA!$A:$A,0),MATCH(SUMMARY!V$1,Sheet1DATA!$1:$1,0))</f>
        <v>-</v>
      </c>
      <c r="W273" s="36" t="str">
        <f t="array" ref="W273">INDEX(Sheet1DATA!$1:$1048576,MATCH(SUMMARY!$A273,Sheet1DATA!$A:$A,0),MATCH(SUMMARY!W$1,Sheet1DATA!$1:$1,0))</f>
        <v>-</v>
      </c>
      <c r="X273" s="36" t="str">
        <f t="array" ref="X273">INDEX(Sheet1DATA!$1:$1048576,MATCH(SUMMARY!$A273,Sheet1DATA!$A:$A,0),MATCH(SUMMARY!X$1,Sheet1DATA!$1:$1,0))</f>
        <v>-</v>
      </c>
      <c r="Y273" s="36" t="str">
        <f t="array" ref="Y273">INDEX(Sheet1DATA!$1:$1048576,MATCH(SUMMARY!$A273,Sheet1DATA!$A:$A,0),MATCH(SUMMARY!Y$1,Sheet1DATA!$1:$1,0))</f>
        <v>-</v>
      </c>
      <c r="Z273" s="36" t="str">
        <f t="array" ref="Z273">INDEX(Sheet1DATA!$1:$1048576,MATCH(SUMMARY!$A273,Sheet1DATA!$A:$A,0),MATCH(SUMMARY!Z$1,Sheet1DATA!$1:$1,0))</f>
        <v>-</v>
      </c>
      <c r="AA273" s="36" t="str">
        <f t="array" ref="AA273">INDEX(Sheet1DATA!$1:$1048576,MATCH(SUMMARY!$A273,Sheet1DATA!$A:$A,0),MATCH(SUMMARY!AA$1,Sheet1DATA!$1:$1,0))</f>
        <v>-</v>
      </c>
      <c r="AB273" s="36" t="str">
        <f t="array" ref="AB273">INDEX(Sheet1DATA!$1:$1048576,MATCH(SUMMARY!$A273,Sheet1DATA!$A:$A,0),MATCH(SUMMARY!AB$1,Sheet1DATA!$1:$1,0))</f>
        <v>-</v>
      </c>
      <c r="AC273" s="36" t="str">
        <f t="array" ref="AC273">INDEX(Sheet1DATA!$1:$1048576,MATCH(SUMMARY!$A273,Sheet1DATA!$A:$A,0),MATCH(SUMMARY!AC$1,Sheet1DATA!$1:$1,0))</f>
        <v>-</v>
      </c>
      <c r="AD273" s="36" t="str">
        <f t="array" ref="AD273">INDEX(Sheet1DATA!$1:$1048576,MATCH(SUMMARY!$A273,Sheet1DATA!$A:$A,0),MATCH(SUMMARY!AD$1,Sheet1DATA!$1:$1,0))</f>
        <v>-</v>
      </c>
    </row>
    <row r="274" ht="14.25" hidden="1" customHeight="1">
      <c r="A274" s="114" t="s">
        <v>1073</v>
      </c>
      <c r="B274" s="114" t="str">
        <f t="array" ref="B274">INDEX('2020 Candidates'!F:F,MATCH(SUMMARY!A274,'2020 Candidates'!G:G,0))</f>
        <v>Social Democrats</v>
      </c>
      <c r="C274" s="114" t="str">
        <f t="array" ref="C274">INDEX('2020 Candidates'!A:A,MATCH(SUMMARY!A274,'2020 Candidates'!G:G,0))</f>
        <v>Dublin Bay North (5 seats)</v>
      </c>
      <c r="D274" s="115">
        <f>VLOOKUP(B274,PartyScore!A:D,4,0)</f>
        <v>0.09523809524</v>
      </c>
      <c r="E274" s="16" t="b">
        <f t="shared" si="1"/>
        <v>0</v>
      </c>
      <c r="F274" s="36">
        <f t="shared" si="2"/>
        <v>0</v>
      </c>
      <c r="G274" s="36">
        <f t="shared" si="3"/>
        <v>0</v>
      </c>
      <c r="H274" s="36">
        <f t="shared" si="4"/>
        <v>0</v>
      </c>
      <c r="I274" s="116" t="str">
        <f t="shared" si="5"/>
        <v>-</v>
      </c>
      <c r="J274" s="36" t="str">
        <f t="array" ref="J274">INDEX(Sheet1DATA!$1:$1048576,MATCH(SUMMARY!$A274,Sheet1DATA!$A:$A,0),MATCH(SUMMARY!J$1,Sheet1DATA!$1:$1,0))</f>
        <v>-</v>
      </c>
      <c r="K274" s="36" t="str">
        <f t="array" ref="K274">INDEX(Sheet1DATA!$1:$1048576,MATCH(SUMMARY!$A274,Sheet1DATA!$A:$A,0),MATCH(SUMMARY!K$1,Sheet1DATA!$1:$1,0))</f>
        <v>-</v>
      </c>
      <c r="L274" s="36" t="str">
        <f t="array" ref="L274">INDEX(Sheet1DATA!$1:$1048576,MATCH(SUMMARY!$A274,Sheet1DATA!$A:$A,0),MATCH(SUMMARY!L$1,Sheet1DATA!$1:$1,0))</f>
        <v>-</v>
      </c>
      <c r="M274" s="36" t="str">
        <f t="array" ref="M274">INDEX(Sheet1DATA!$1:$1048576,MATCH(SUMMARY!$A274,Sheet1DATA!$A:$A,0),MATCH(SUMMARY!M$1,Sheet1DATA!$1:$1,0))</f>
        <v>-</v>
      </c>
      <c r="N274" s="36" t="str">
        <f t="array" ref="N274">INDEX(Sheet1DATA!$1:$1048576,MATCH(SUMMARY!$A274,Sheet1DATA!$A:$A,0),MATCH(SUMMARY!N$1,Sheet1DATA!$1:$1,0))</f>
        <v>-</v>
      </c>
      <c r="O274" s="36" t="str">
        <f t="array" ref="O274">INDEX(Sheet1DATA!$1:$1048576,MATCH(SUMMARY!$A274,Sheet1DATA!$A:$A,0),MATCH(SUMMARY!O$1,Sheet1DATA!$1:$1,0))</f>
        <v>-</v>
      </c>
      <c r="P274" s="36" t="str">
        <f t="array" ref="P274">INDEX(Sheet1DATA!$1:$1048576,MATCH(SUMMARY!$A274,Sheet1DATA!$A:$A,0),MATCH(SUMMARY!P$1,Sheet1DATA!$1:$1,0))</f>
        <v>-</v>
      </c>
      <c r="Q274" s="36" t="str">
        <f t="array" ref="Q274">INDEX(Sheet1DATA!$1:$1048576,MATCH(SUMMARY!$A274,Sheet1DATA!$A:$A,0),MATCH(SUMMARY!Q$1,Sheet1DATA!$1:$1,0))</f>
        <v>-</v>
      </c>
      <c r="R274" s="36" t="str">
        <f t="array" ref="R274">INDEX(Sheet1DATA!$1:$1048576,MATCH(SUMMARY!$A274,Sheet1DATA!$A:$A,0),MATCH(SUMMARY!R$1,Sheet1DATA!$1:$1,0))</f>
        <v>-</v>
      </c>
      <c r="S274" s="36" t="str">
        <f t="array" ref="S274">INDEX(Sheet1DATA!$1:$1048576,MATCH(SUMMARY!$A274,Sheet1DATA!$A:$A,0),MATCH(SUMMARY!S$1,Sheet1DATA!$1:$1,0))</f>
        <v>-</v>
      </c>
      <c r="T274" s="36" t="str">
        <f t="array" ref="T274">INDEX(Sheet1DATA!$1:$1048576,MATCH(SUMMARY!$A274,Sheet1DATA!$A:$A,0),MATCH(SUMMARY!T$1,Sheet1DATA!$1:$1,0))</f>
        <v>-</v>
      </c>
      <c r="U274" s="36" t="str">
        <f t="array" ref="U274">INDEX(Sheet1DATA!$1:$1048576,MATCH(SUMMARY!$A274,Sheet1DATA!$A:$A,0),MATCH(SUMMARY!U$1,Sheet1DATA!$1:$1,0))</f>
        <v>-</v>
      </c>
      <c r="V274" s="36" t="str">
        <f t="array" ref="V274">INDEX(Sheet1DATA!$1:$1048576,MATCH(SUMMARY!$A274,Sheet1DATA!$A:$A,0),MATCH(SUMMARY!V$1,Sheet1DATA!$1:$1,0))</f>
        <v>-</v>
      </c>
      <c r="W274" s="36" t="str">
        <f t="array" ref="W274">INDEX(Sheet1DATA!$1:$1048576,MATCH(SUMMARY!$A274,Sheet1DATA!$A:$A,0),MATCH(SUMMARY!W$1,Sheet1DATA!$1:$1,0))</f>
        <v>-</v>
      </c>
      <c r="X274" s="36" t="str">
        <f t="array" ref="X274">INDEX(Sheet1DATA!$1:$1048576,MATCH(SUMMARY!$A274,Sheet1DATA!$A:$A,0),MATCH(SUMMARY!X$1,Sheet1DATA!$1:$1,0))</f>
        <v>-</v>
      </c>
      <c r="Y274" s="36" t="str">
        <f t="array" ref="Y274">INDEX(Sheet1DATA!$1:$1048576,MATCH(SUMMARY!$A274,Sheet1DATA!$A:$A,0),MATCH(SUMMARY!Y$1,Sheet1DATA!$1:$1,0))</f>
        <v>-</v>
      </c>
      <c r="Z274" s="36" t="str">
        <f t="array" ref="Z274">INDEX(Sheet1DATA!$1:$1048576,MATCH(SUMMARY!$A274,Sheet1DATA!$A:$A,0),MATCH(SUMMARY!Z$1,Sheet1DATA!$1:$1,0))</f>
        <v>-</v>
      </c>
      <c r="AA274" s="36" t="str">
        <f t="array" ref="AA274">INDEX(Sheet1DATA!$1:$1048576,MATCH(SUMMARY!$A274,Sheet1DATA!$A:$A,0),MATCH(SUMMARY!AA$1,Sheet1DATA!$1:$1,0))</f>
        <v>-</v>
      </c>
      <c r="AB274" s="36" t="str">
        <f t="array" ref="AB274">INDEX(Sheet1DATA!$1:$1048576,MATCH(SUMMARY!$A274,Sheet1DATA!$A:$A,0),MATCH(SUMMARY!AB$1,Sheet1DATA!$1:$1,0))</f>
        <v>-</v>
      </c>
      <c r="AC274" s="36" t="str">
        <f t="array" ref="AC274">INDEX(Sheet1DATA!$1:$1048576,MATCH(SUMMARY!$A274,Sheet1DATA!$A:$A,0),MATCH(SUMMARY!AC$1,Sheet1DATA!$1:$1,0))</f>
        <v>-</v>
      </c>
      <c r="AD274" s="36" t="str">
        <f t="array" ref="AD274">INDEX(Sheet1DATA!$1:$1048576,MATCH(SUMMARY!$A274,Sheet1DATA!$A:$A,0),MATCH(SUMMARY!AD$1,Sheet1DATA!$1:$1,0))</f>
        <v>-</v>
      </c>
    </row>
    <row r="275" ht="14.25" customHeight="1">
      <c r="A275" s="114" t="s">
        <v>651</v>
      </c>
      <c r="B275" s="114" t="str">
        <f t="array" ref="B275">INDEX('2020 Candidates'!F:F,MATCH(SUMMARY!A275,'2020 Candidates'!G:G,0))</f>
        <v>Fianna Fail</v>
      </c>
      <c r="C275" s="114" t="str">
        <f t="array" ref="C275">INDEX('2020 Candidates'!A:A,MATCH(SUMMARY!A275,'2020 Candidates'!G:G,0))</f>
        <v>Dublin Bay South (4 seats)</v>
      </c>
      <c r="D275" s="115">
        <f>VLOOKUP(B275,PartyScore!A:D,4,0)</f>
        <v>0.3502904352</v>
      </c>
      <c r="E275" s="16" t="b">
        <f t="shared" si="1"/>
        <v>1</v>
      </c>
      <c r="F275" s="36">
        <f t="shared" si="2"/>
        <v>3</v>
      </c>
      <c r="G275" s="36">
        <f t="shared" si="3"/>
        <v>1</v>
      </c>
      <c r="H275" s="36">
        <f t="shared" si="4"/>
        <v>3</v>
      </c>
      <c r="I275" s="116">
        <f t="shared" si="5"/>
        <v>0.75</v>
      </c>
      <c r="J275" s="36" t="str">
        <f t="array" ref="J275">INDEX(Sheet1DATA!$1:$1048576,MATCH(SUMMARY!$A275,Sheet1DATA!$A:$A,0),MATCH(SUMMARY!J$1,Sheet1DATA!$1:$1,0))</f>
        <v>√</v>
      </c>
      <c r="K275" s="36" t="str">
        <f t="array" ref="K275">INDEX(Sheet1DATA!$1:$1048576,MATCH(SUMMARY!$A275,Sheet1DATA!$A:$A,0),MATCH(SUMMARY!K$1,Sheet1DATA!$1:$1,0))</f>
        <v>√</v>
      </c>
      <c r="L275" s="36" t="str">
        <f t="array" ref="L275">INDEX(Sheet1DATA!$1:$1048576,MATCH(SUMMARY!$A275,Sheet1DATA!$A:$A,0),MATCH(SUMMARY!L$1,Sheet1DATA!$1:$1,0))</f>
        <v>√</v>
      </c>
      <c r="M275" s="36" t="str">
        <f t="array" ref="M275">INDEX(Sheet1DATA!$1:$1048576,MATCH(SUMMARY!$A275,Sheet1DATA!$A:$A,0),MATCH(SUMMARY!M$1,Sheet1DATA!$1:$1,0))</f>
        <v>Ø</v>
      </c>
      <c r="N275" s="36" t="str">
        <f t="array" ref="N275">INDEX(Sheet1DATA!$1:$1048576,MATCH(SUMMARY!$A275,Sheet1DATA!$A:$A,0),MATCH(SUMMARY!N$1,Sheet1DATA!$1:$1,0))</f>
        <v>Ø</v>
      </c>
      <c r="O275" s="36" t="str">
        <f t="array" ref="O275">INDEX(Sheet1DATA!$1:$1048576,MATCH(SUMMARY!$A275,Sheet1DATA!$A:$A,0),MATCH(SUMMARY!O$1,Sheet1DATA!$1:$1,0))</f>
        <v>Ø</v>
      </c>
      <c r="P275" s="36" t="str">
        <f t="array" ref="P275">INDEX(Sheet1DATA!$1:$1048576,MATCH(SUMMARY!$A275,Sheet1DATA!$A:$A,0),MATCH(SUMMARY!P$1,Sheet1DATA!$1:$1,0))</f>
        <v>×</v>
      </c>
      <c r="Q275" s="36" t="str">
        <f t="array" ref="Q275">INDEX(Sheet1DATA!$1:$1048576,MATCH(SUMMARY!$A275,Sheet1DATA!$A:$A,0),MATCH(SUMMARY!Q$1,Sheet1DATA!$1:$1,0))</f>
        <v>-</v>
      </c>
      <c r="R275" s="36" t="str">
        <f t="array" ref="R275">INDEX(Sheet1DATA!$1:$1048576,MATCH(SUMMARY!$A275,Sheet1DATA!$A:$A,0),MATCH(SUMMARY!R$1,Sheet1DATA!$1:$1,0))</f>
        <v>-</v>
      </c>
      <c r="S275" s="36" t="str">
        <f t="array" ref="S275">INDEX(Sheet1DATA!$1:$1048576,MATCH(SUMMARY!$A275,Sheet1DATA!$A:$A,0),MATCH(SUMMARY!S$1,Sheet1DATA!$1:$1,0))</f>
        <v>-</v>
      </c>
      <c r="T275" s="36" t="str">
        <f t="array" ref="T275">INDEX(Sheet1DATA!$1:$1048576,MATCH(SUMMARY!$A275,Sheet1DATA!$A:$A,0),MATCH(SUMMARY!T$1,Sheet1DATA!$1:$1,0))</f>
        <v>-</v>
      </c>
      <c r="U275" s="36" t="str">
        <f t="array" ref="U275">INDEX(Sheet1DATA!$1:$1048576,MATCH(SUMMARY!$A275,Sheet1DATA!$A:$A,0),MATCH(SUMMARY!U$1,Sheet1DATA!$1:$1,0))</f>
        <v>-</v>
      </c>
      <c r="V275" s="36" t="str">
        <f t="array" ref="V275">INDEX(Sheet1DATA!$1:$1048576,MATCH(SUMMARY!$A275,Sheet1DATA!$A:$A,0),MATCH(SUMMARY!V$1,Sheet1DATA!$1:$1,0))</f>
        <v>-</v>
      </c>
      <c r="W275" s="36" t="str">
        <f t="array" ref="W275">INDEX(Sheet1DATA!$1:$1048576,MATCH(SUMMARY!$A275,Sheet1DATA!$A:$A,0),MATCH(SUMMARY!W$1,Sheet1DATA!$1:$1,0))</f>
        <v>-</v>
      </c>
      <c r="X275" s="36" t="str">
        <f t="array" ref="X275">INDEX(Sheet1DATA!$1:$1048576,MATCH(SUMMARY!$A275,Sheet1DATA!$A:$A,0),MATCH(SUMMARY!X$1,Sheet1DATA!$1:$1,0))</f>
        <v>-</v>
      </c>
      <c r="Y275" s="36" t="str">
        <f t="array" ref="Y275">INDEX(Sheet1DATA!$1:$1048576,MATCH(SUMMARY!$A275,Sheet1DATA!$A:$A,0),MATCH(SUMMARY!Y$1,Sheet1DATA!$1:$1,0))</f>
        <v>-</v>
      </c>
      <c r="Z275" s="36" t="str">
        <f t="array" ref="Z275">INDEX(Sheet1DATA!$1:$1048576,MATCH(SUMMARY!$A275,Sheet1DATA!$A:$A,0),MATCH(SUMMARY!Z$1,Sheet1DATA!$1:$1,0))</f>
        <v>-</v>
      </c>
      <c r="AA275" s="36" t="str">
        <f t="array" ref="AA275">INDEX(Sheet1DATA!$1:$1048576,MATCH(SUMMARY!$A275,Sheet1DATA!$A:$A,0),MATCH(SUMMARY!AA$1,Sheet1DATA!$1:$1,0))</f>
        <v>-</v>
      </c>
      <c r="AB275" s="36" t="str">
        <f t="array" ref="AB275">INDEX(Sheet1DATA!$1:$1048576,MATCH(SUMMARY!$A275,Sheet1DATA!$A:$A,0),MATCH(SUMMARY!AB$1,Sheet1DATA!$1:$1,0))</f>
        <v>-</v>
      </c>
      <c r="AC275" s="36" t="str">
        <f t="array" ref="AC275">INDEX(Sheet1DATA!$1:$1048576,MATCH(SUMMARY!$A275,Sheet1DATA!$A:$A,0),MATCH(SUMMARY!AC$1,Sheet1DATA!$1:$1,0))</f>
        <v>-</v>
      </c>
      <c r="AD275" s="36" t="str">
        <f t="array" ref="AD275">INDEX(Sheet1DATA!$1:$1048576,MATCH(SUMMARY!$A275,Sheet1DATA!$A:$A,0),MATCH(SUMMARY!AD$1,Sheet1DATA!$1:$1,0))</f>
        <v>-</v>
      </c>
    </row>
    <row r="276" ht="14.25" customHeight="1">
      <c r="A276" s="114" t="s">
        <v>647</v>
      </c>
      <c r="B276" s="114" t="str">
        <f t="array" ref="B276">INDEX('2020 Candidates'!F:F,MATCH(SUMMARY!A276,'2020 Candidates'!G:G,0))</f>
        <v>Fine Gael</v>
      </c>
      <c r="C276" s="114" t="str">
        <f t="array" ref="C276">INDEX('2020 Candidates'!A:A,MATCH(SUMMARY!A276,'2020 Candidates'!G:G,0))</f>
        <v>Dublin Bay South (4 seats)</v>
      </c>
      <c r="D276" s="115">
        <f>VLOOKUP(B276,PartyScore!A:D,4,0)</f>
        <v>0.01425972402</v>
      </c>
      <c r="E276" s="16" t="b">
        <f t="shared" si="1"/>
        <v>1</v>
      </c>
      <c r="F276" s="36">
        <f t="shared" si="2"/>
        <v>0</v>
      </c>
      <c r="G276" s="36">
        <f t="shared" si="3"/>
        <v>7</v>
      </c>
      <c r="H276" s="36">
        <f t="shared" si="4"/>
        <v>0</v>
      </c>
      <c r="I276" s="116">
        <f t="shared" si="5"/>
        <v>0</v>
      </c>
      <c r="J276" s="36" t="str">
        <f t="array" ref="J276">INDEX(Sheet1DATA!$1:$1048576,MATCH(SUMMARY!$A276,Sheet1DATA!$A:$A,0),MATCH(SUMMARY!J$1,Sheet1DATA!$1:$1,0))</f>
        <v>×</v>
      </c>
      <c r="K276" s="36" t="str">
        <f t="array" ref="K276">INDEX(Sheet1DATA!$1:$1048576,MATCH(SUMMARY!$A276,Sheet1DATA!$A:$A,0),MATCH(SUMMARY!K$1,Sheet1DATA!$1:$1,0))</f>
        <v>×</v>
      </c>
      <c r="L276" s="36" t="str">
        <f t="array" ref="L276">INDEX(Sheet1DATA!$1:$1048576,MATCH(SUMMARY!$A276,Sheet1DATA!$A:$A,0),MATCH(SUMMARY!L$1,Sheet1DATA!$1:$1,0))</f>
        <v>×</v>
      </c>
      <c r="M276" s="36" t="str">
        <f t="array" ref="M276">INDEX(Sheet1DATA!$1:$1048576,MATCH(SUMMARY!$A276,Sheet1DATA!$A:$A,0),MATCH(SUMMARY!M$1,Sheet1DATA!$1:$1,0))</f>
        <v>×</v>
      </c>
      <c r="N276" s="36" t="str">
        <f t="array" ref="N276">INDEX(Sheet1DATA!$1:$1048576,MATCH(SUMMARY!$A276,Sheet1DATA!$A:$A,0),MATCH(SUMMARY!N$1,Sheet1DATA!$1:$1,0))</f>
        <v>×</v>
      </c>
      <c r="O276" s="36" t="str">
        <f t="array" ref="O276">INDEX(Sheet1DATA!$1:$1048576,MATCH(SUMMARY!$A276,Sheet1DATA!$A:$A,0),MATCH(SUMMARY!O$1,Sheet1DATA!$1:$1,0))</f>
        <v>×</v>
      </c>
      <c r="P276" s="36" t="str">
        <f t="array" ref="P276">INDEX(Sheet1DATA!$1:$1048576,MATCH(SUMMARY!$A276,Sheet1DATA!$A:$A,0),MATCH(SUMMARY!P$1,Sheet1DATA!$1:$1,0))</f>
        <v>×</v>
      </c>
      <c r="Q276" s="36" t="str">
        <f t="array" ref="Q276">INDEX(Sheet1DATA!$1:$1048576,MATCH(SUMMARY!$A276,Sheet1DATA!$A:$A,0),MATCH(SUMMARY!Q$1,Sheet1DATA!$1:$1,0))</f>
        <v>-</v>
      </c>
      <c r="R276" s="36" t="str">
        <f t="array" ref="R276">INDEX(Sheet1DATA!$1:$1048576,MATCH(SUMMARY!$A276,Sheet1DATA!$A:$A,0),MATCH(SUMMARY!R$1,Sheet1DATA!$1:$1,0))</f>
        <v>-</v>
      </c>
      <c r="S276" s="36" t="str">
        <f t="array" ref="S276">INDEX(Sheet1DATA!$1:$1048576,MATCH(SUMMARY!$A276,Sheet1DATA!$A:$A,0),MATCH(SUMMARY!S$1,Sheet1DATA!$1:$1,0))</f>
        <v>-</v>
      </c>
      <c r="T276" s="36" t="str">
        <f t="array" ref="T276">INDEX(Sheet1DATA!$1:$1048576,MATCH(SUMMARY!$A276,Sheet1DATA!$A:$A,0),MATCH(SUMMARY!T$1,Sheet1DATA!$1:$1,0))</f>
        <v>-</v>
      </c>
      <c r="U276" s="36" t="str">
        <f t="array" ref="U276">INDEX(Sheet1DATA!$1:$1048576,MATCH(SUMMARY!$A276,Sheet1DATA!$A:$A,0),MATCH(SUMMARY!U$1,Sheet1DATA!$1:$1,0))</f>
        <v>-</v>
      </c>
      <c r="V276" s="36" t="str">
        <f t="array" ref="V276">INDEX(Sheet1DATA!$1:$1048576,MATCH(SUMMARY!$A276,Sheet1DATA!$A:$A,0),MATCH(SUMMARY!V$1,Sheet1DATA!$1:$1,0))</f>
        <v>-</v>
      </c>
      <c r="W276" s="36" t="str">
        <f t="array" ref="W276">INDEX(Sheet1DATA!$1:$1048576,MATCH(SUMMARY!$A276,Sheet1DATA!$A:$A,0),MATCH(SUMMARY!W$1,Sheet1DATA!$1:$1,0))</f>
        <v>-</v>
      </c>
      <c r="X276" s="36" t="str">
        <f t="array" ref="X276">INDEX(Sheet1DATA!$1:$1048576,MATCH(SUMMARY!$A276,Sheet1DATA!$A:$A,0),MATCH(SUMMARY!X$1,Sheet1DATA!$1:$1,0))</f>
        <v>-</v>
      </c>
      <c r="Y276" s="36" t="str">
        <f t="array" ref="Y276">INDEX(Sheet1DATA!$1:$1048576,MATCH(SUMMARY!$A276,Sheet1DATA!$A:$A,0),MATCH(SUMMARY!Y$1,Sheet1DATA!$1:$1,0))</f>
        <v>-</v>
      </c>
      <c r="Z276" s="36" t="str">
        <f t="array" ref="Z276">INDEX(Sheet1DATA!$1:$1048576,MATCH(SUMMARY!$A276,Sheet1DATA!$A:$A,0),MATCH(SUMMARY!Z$1,Sheet1DATA!$1:$1,0))</f>
        <v>-</v>
      </c>
      <c r="AA276" s="36" t="str">
        <f t="array" ref="AA276">INDEX(Sheet1DATA!$1:$1048576,MATCH(SUMMARY!$A276,Sheet1DATA!$A:$A,0),MATCH(SUMMARY!AA$1,Sheet1DATA!$1:$1,0))</f>
        <v>-</v>
      </c>
      <c r="AB276" s="36" t="str">
        <f t="array" ref="AB276">INDEX(Sheet1DATA!$1:$1048576,MATCH(SUMMARY!$A276,Sheet1DATA!$A:$A,0),MATCH(SUMMARY!AB$1,Sheet1DATA!$1:$1,0))</f>
        <v>-</v>
      </c>
      <c r="AC276" s="36" t="str">
        <f t="array" ref="AC276">INDEX(Sheet1DATA!$1:$1048576,MATCH(SUMMARY!$A276,Sheet1DATA!$A:$A,0),MATCH(SUMMARY!AC$1,Sheet1DATA!$1:$1,0))</f>
        <v>-</v>
      </c>
      <c r="AD276" s="36" t="str">
        <f t="array" ref="AD276">INDEX(Sheet1DATA!$1:$1048576,MATCH(SUMMARY!$A276,Sheet1DATA!$A:$A,0),MATCH(SUMMARY!AD$1,Sheet1DATA!$1:$1,0))</f>
        <v>-</v>
      </c>
    </row>
    <row r="277" ht="14.25" hidden="1" customHeight="1">
      <c r="A277" s="114" t="s">
        <v>1078</v>
      </c>
      <c r="B277" s="114" t="str">
        <f t="array" ref="B277">INDEX('2020 Candidates'!F:F,MATCH(SUMMARY!A277,'2020 Candidates'!G:G,0))</f>
        <v>Fianna Fail</v>
      </c>
      <c r="C277" s="114" t="str">
        <f t="array" ref="C277">INDEX('2020 Candidates'!A:A,MATCH(SUMMARY!A277,'2020 Candidates'!G:G,0))</f>
        <v>Dublin South-West (5 seats)</v>
      </c>
      <c r="D277" s="115">
        <f>VLOOKUP(B277,PartyScore!A:D,4,0)</f>
        <v>0.3502904352</v>
      </c>
      <c r="E277" s="16" t="b">
        <f t="shared" si="1"/>
        <v>0</v>
      </c>
      <c r="F277" s="36">
        <f t="shared" si="2"/>
        <v>0</v>
      </c>
      <c r="G277" s="36">
        <f t="shared" si="3"/>
        <v>1</v>
      </c>
      <c r="H277" s="36">
        <f t="shared" si="4"/>
        <v>0</v>
      </c>
      <c r="I277" s="116">
        <f t="shared" si="5"/>
        <v>0</v>
      </c>
      <c r="J277" s="36" t="str">
        <f t="array" ref="J277">INDEX(Sheet1DATA!$1:$1048576,MATCH(SUMMARY!$A277,Sheet1DATA!$A:$A,0),MATCH(SUMMARY!J$1,Sheet1DATA!$1:$1,0))</f>
        <v>-</v>
      </c>
      <c r="K277" s="36" t="str">
        <f t="array" ref="K277">INDEX(Sheet1DATA!$1:$1048576,MATCH(SUMMARY!$A277,Sheet1DATA!$A:$A,0),MATCH(SUMMARY!K$1,Sheet1DATA!$1:$1,0))</f>
        <v>-</v>
      </c>
      <c r="L277" s="36" t="str">
        <f t="array" ref="L277">INDEX(Sheet1DATA!$1:$1048576,MATCH(SUMMARY!$A277,Sheet1DATA!$A:$A,0),MATCH(SUMMARY!L$1,Sheet1DATA!$1:$1,0))</f>
        <v>-</v>
      </c>
      <c r="M277" s="36" t="str">
        <f t="array" ref="M277">INDEX(Sheet1DATA!$1:$1048576,MATCH(SUMMARY!$A277,Sheet1DATA!$A:$A,0),MATCH(SUMMARY!M$1,Sheet1DATA!$1:$1,0))</f>
        <v>-</v>
      </c>
      <c r="N277" s="36" t="str">
        <f t="array" ref="N277">INDEX(Sheet1DATA!$1:$1048576,MATCH(SUMMARY!$A277,Sheet1DATA!$A:$A,0),MATCH(SUMMARY!N$1,Sheet1DATA!$1:$1,0))</f>
        <v>-</v>
      </c>
      <c r="O277" s="36" t="str">
        <f t="array" ref="O277">INDEX(Sheet1DATA!$1:$1048576,MATCH(SUMMARY!$A277,Sheet1DATA!$A:$A,0),MATCH(SUMMARY!O$1,Sheet1DATA!$1:$1,0))</f>
        <v>-</v>
      </c>
      <c r="P277" s="36" t="str">
        <f t="array" ref="P277">INDEX(Sheet1DATA!$1:$1048576,MATCH(SUMMARY!$A277,Sheet1DATA!$A:$A,0),MATCH(SUMMARY!P$1,Sheet1DATA!$1:$1,0))</f>
        <v>-</v>
      </c>
      <c r="Q277" s="36" t="str">
        <f t="array" ref="Q277">INDEX(Sheet1DATA!$1:$1048576,MATCH(SUMMARY!$A277,Sheet1DATA!$A:$A,0),MATCH(SUMMARY!Q$1,Sheet1DATA!$1:$1,0))</f>
        <v>-</v>
      </c>
      <c r="R277" s="36" t="str">
        <f t="array" ref="R277">INDEX(Sheet1DATA!$1:$1048576,MATCH(SUMMARY!$A277,Sheet1DATA!$A:$A,0),MATCH(SUMMARY!R$1,Sheet1DATA!$1:$1,0))</f>
        <v>-</v>
      </c>
      <c r="S277" s="36" t="str">
        <f t="array" ref="S277">INDEX(Sheet1DATA!$1:$1048576,MATCH(SUMMARY!$A277,Sheet1DATA!$A:$A,0),MATCH(SUMMARY!S$1,Sheet1DATA!$1:$1,0))</f>
        <v>-</v>
      </c>
      <c r="T277" s="36" t="str">
        <f t="array" ref="T277">INDEX(Sheet1DATA!$1:$1048576,MATCH(SUMMARY!$A277,Sheet1DATA!$A:$A,0),MATCH(SUMMARY!T$1,Sheet1DATA!$1:$1,0))</f>
        <v>-</v>
      </c>
      <c r="U277" s="36" t="str">
        <f t="array" ref="U277">INDEX(Sheet1DATA!$1:$1048576,MATCH(SUMMARY!$A277,Sheet1DATA!$A:$A,0),MATCH(SUMMARY!U$1,Sheet1DATA!$1:$1,0))</f>
        <v>-</v>
      </c>
      <c r="V277" s="36" t="str">
        <f t="array" ref="V277">INDEX(Sheet1DATA!$1:$1048576,MATCH(SUMMARY!$A277,Sheet1DATA!$A:$A,0),MATCH(SUMMARY!V$1,Sheet1DATA!$1:$1,0))</f>
        <v>-</v>
      </c>
      <c r="W277" s="36" t="str">
        <f t="array" ref="W277">INDEX(Sheet1DATA!$1:$1048576,MATCH(SUMMARY!$A277,Sheet1DATA!$A:$A,0),MATCH(SUMMARY!W$1,Sheet1DATA!$1:$1,0))</f>
        <v>-</v>
      </c>
      <c r="X277" s="36" t="str">
        <f t="array" ref="X277">INDEX(Sheet1DATA!$1:$1048576,MATCH(SUMMARY!$A277,Sheet1DATA!$A:$A,0),MATCH(SUMMARY!X$1,Sheet1DATA!$1:$1,0))</f>
        <v>-</v>
      </c>
      <c r="Y277" s="36" t="str">
        <f t="array" ref="Y277">INDEX(Sheet1DATA!$1:$1048576,MATCH(SUMMARY!$A277,Sheet1DATA!$A:$A,0),MATCH(SUMMARY!Y$1,Sheet1DATA!$1:$1,0))</f>
        <v>-</v>
      </c>
      <c r="Z277" s="36" t="str">
        <f t="array" ref="Z277">INDEX(Sheet1DATA!$1:$1048576,MATCH(SUMMARY!$A277,Sheet1DATA!$A:$A,0),MATCH(SUMMARY!Z$1,Sheet1DATA!$1:$1,0))</f>
        <v>-</v>
      </c>
      <c r="AA277" s="36" t="str">
        <f t="array" ref="AA277">INDEX(Sheet1DATA!$1:$1048576,MATCH(SUMMARY!$A277,Sheet1DATA!$A:$A,0),MATCH(SUMMARY!AA$1,Sheet1DATA!$1:$1,0))</f>
        <v>-</v>
      </c>
      <c r="AB277" s="36" t="str">
        <f t="array" ref="AB277">INDEX(Sheet1DATA!$1:$1048576,MATCH(SUMMARY!$A277,Sheet1DATA!$A:$A,0),MATCH(SUMMARY!AB$1,Sheet1DATA!$1:$1,0))</f>
        <v>-</v>
      </c>
      <c r="AC277" s="36" t="str">
        <f t="array" ref="AC277">INDEX(Sheet1DATA!$1:$1048576,MATCH(SUMMARY!$A277,Sheet1DATA!$A:$A,0),MATCH(SUMMARY!AC$1,Sheet1DATA!$1:$1,0))</f>
        <v>-</v>
      </c>
      <c r="AD277" s="36" t="str">
        <f t="array" ref="AD277">INDEX(Sheet1DATA!$1:$1048576,MATCH(SUMMARY!$A277,Sheet1DATA!$A:$A,0),MATCH(SUMMARY!AD$1,Sheet1DATA!$1:$1,0))</f>
        <v>×</v>
      </c>
    </row>
    <row r="278" ht="14.25" hidden="1" customHeight="1">
      <c r="A278" s="114" t="s">
        <v>1076</v>
      </c>
      <c r="B278" s="114" t="str">
        <f t="array" ref="B278">INDEX('2020 Candidates'!F:F,MATCH(SUMMARY!A278,'2020 Candidates'!G:G,0))</f>
        <v>Fianna Fail</v>
      </c>
      <c r="C278" s="114" t="str">
        <f t="array" ref="C278">INDEX('2020 Candidates'!A:A,MATCH(SUMMARY!A278,'2020 Candidates'!G:G,0))</f>
        <v>Cork East (4 seats)</v>
      </c>
      <c r="D278" s="115">
        <f>VLOOKUP(B278,PartyScore!A:D,4,0)</f>
        <v>0.3502904352</v>
      </c>
      <c r="E278" s="16" t="b">
        <f t="shared" si="1"/>
        <v>0</v>
      </c>
      <c r="F278" s="36">
        <f t="shared" si="2"/>
        <v>0</v>
      </c>
      <c r="G278" s="36">
        <f t="shared" si="3"/>
        <v>0</v>
      </c>
      <c r="H278" s="36">
        <f t="shared" si="4"/>
        <v>0</v>
      </c>
      <c r="I278" s="116" t="str">
        <f t="shared" si="5"/>
        <v>-</v>
      </c>
      <c r="J278" s="36" t="str">
        <f t="array" ref="J278">INDEX(Sheet1DATA!$1:$1048576,MATCH(SUMMARY!$A278,Sheet1DATA!$A:$A,0),MATCH(SUMMARY!J$1,Sheet1DATA!$1:$1,0))</f>
        <v>-</v>
      </c>
      <c r="K278" s="36" t="str">
        <f t="array" ref="K278">INDEX(Sheet1DATA!$1:$1048576,MATCH(SUMMARY!$A278,Sheet1DATA!$A:$A,0),MATCH(SUMMARY!K$1,Sheet1DATA!$1:$1,0))</f>
        <v>-</v>
      </c>
      <c r="L278" s="36" t="str">
        <f t="array" ref="L278">INDEX(Sheet1DATA!$1:$1048576,MATCH(SUMMARY!$A278,Sheet1DATA!$A:$A,0),MATCH(SUMMARY!L$1,Sheet1DATA!$1:$1,0))</f>
        <v>-</v>
      </c>
      <c r="M278" s="36" t="str">
        <f t="array" ref="M278">INDEX(Sheet1DATA!$1:$1048576,MATCH(SUMMARY!$A278,Sheet1DATA!$A:$A,0),MATCH(SUMMARY!M$1,Sheet1DATA!$1:$1,0))</f>
        <v>-</v>
      </c>
      <c r="N278" s="36" t="str">
        <f t="array" ref="N278">INDEX(Sheet1DATA!$1:$1048576,MATCH(SUMMARY!$A278,Sheet1DATA!$A:$A,0),MATCH(SUMMARY!N$1,Sheet1DATA!$1:$1,0))</f>
        <v>-</v>
      </c>
      <c r="O278" s="36" t="str">
        <f t="array" ref="O278">INDEX(Sheet1DATA!$1:$1048576,MATCH(SUMMARY!$A278,Sheet1DATA!$A:$A,0),MATCH(SUMMARY!O$1,Sheet1DATA!$1:$1,0))</f>
        <v>-</v>
      </c>
      <c r="P278" s="36" t="str">
        <f t="array" ref="P278">INDEX(Sheet1DATA!$1:$1048576,MATCH(SUMMARY!$A278,Sheet1DATA!$A:$A,0),MATCH(SUMMARY!P$1,Sheet1DATA!$1:$1,0))</f>
        <v>-</v>
      </c>
      <c r="Q278" s="36" t="str">
        <f t="array" ref="Q278">INDEX(Sheet1DATA!$1:$1048576,MATCH(SUMMARY!$A278,Sheet1DATA!$A:$A,0),MATCH(SUMMARY!Q$1,Sheet1DATA!$1:$1,0))</f>
        <v>-</v>
      </c>
      <c r="R278" s="36" t="str">
        <f t="array" ref="R278">INDEX(Sheet1DATA!$1:$1048576,MATCH(SUMMARY!$A278,Sheet1DATA!$A:$A,0),MATCH(SUMMARY!R$1,Sheet1DATA!$1:$1,0))</f>
        <v>-</v>
      </c>
      <c r="S278" s="36" t="str">
        <f t="array" ref="S278">INDEX(Sheet1DATA!$1:$1048576,MATCH(SUMMARY!$A278,Sheet1DATA!$A:$A,0),MATCH(SUMMARY!S$1,Sheet1DATA!$1:$1,0))</f>
        <v>-</v>
      </c>
      <c r="T278" s="36" t="str">
        <f t="array" ref="T278">INDEX(Sheet1DATA!$1:$1048576,MATCH(SUMMARY!$A278,Sheet1DATA!$A:$A,0),MATCH(SUMMARY!T$1,Sheet1DATA!$1:$1,0))</f>
        <v>-</v>
      </c>
      <c r="U278" s="36" t="str">
        <f t="array" ref="U278">INDEX(Sheet1DATA!$1:$1048576,MATCH(SUMMARY!$A278,Sheet1DATA!$A:$A,0),MATCH(SUMMARY!U$1,Sheet1DATA!$1:$1,0))</f>
        <v>-</v>
      </c>
      <c r="V278" s="36" t="str">
        <f t="array" ref="V278">INDEX(Sheet1DATA!$1:$1048576,MATCH(SUMMARY!$A278,Sheet1DATA!$A:$A,0),MATCH(SUMMARY!V$1,Sheet1DATA!$1:$1,0))</f>
        <v>-</v>
      </c>
      <c r="W278" s="36" t="str">
        <f t="array" ref="W278">INDEX(Sheet1DATA!$1:$1048576,MATCH(SUMMARY!$A278,Sheet1DATA!$A:$A,0),MATCH(SUMMARY!W$1,Sheet1DATA!$1:$1,0))</f>
        <v>-</v>
      </c>
      <c r="X278" s="36" t="str">
        <f t="array" ref="X278">INDEX(Sheet1DATA!$1:$1048576,MATCH(SUMMARY!$A278,Sheet1DATA!$A:$A,0),MATCH(SUMMARY!X$1,Sheet1DATA!$1:$1,0))</f>
        <v>-</v>
      </c>
      <c r="Y278" s="36" t="str">
        <f t="array" ref="Y278">INDEX(Sheet1DATA!$1:$1048576,MATCH(SUMMARY!$A278,Sheet1DATA!$A:$A,0),MATCH(SUMMARY!Y$1,Sheet1DATA!$1:$1,0))</f>
        <v>-</v>
      </c>
      <c r="Z278" s="36" t="str">
        <f t="array" ref="Z278">INDEX(Sheet1DATA!$1:$1048576,MATCH(SUMMARY!$A278,Sheet1DATA!$A:$A,0),MATCH(SUMMARY!Z$1,Sheet1DATA!$1:$1,0))</f>
        <v>-</v>
      </c>
      <c r="AA278" s="36" t="str">
        <f t="array" ref="AA278">INDEX(Sheet1DATA!$1:$1048576,MATCH(SUMMARY!$A278,Sheet1DATA!$A:$A,0),MATCH(SUMMARY!AA$1,Sheet1DATA!$1:$1,0))</f>
        <v>-</v>
      </c>
      <c r="AB278" s="36" t="str">
        <f t="array" ref="AB278">INDEX(Sheet1DATA!$1:$1048576,MATCH(SUMMARY!$A278,Sheet1DATA!$A:$A,0),MATCH(SUMMARY!AB$1,Sheet1DATA!$1:$1,0))</f>
        <v>-</v>
      </c>
      <c r="AC278" s="36" t="str">
        <f t="array" ref="AC278">INDEX(Sheet1DATA!$1:$1048576,MATCH(SUMMARY!$A278,Sheet1DATA!$A:$A,0),MATCH(SUMMARY!AC$1,Sheet1DATA!$1:$1,0))</f>
        <v>-</v>
      </c>
      <c r="AD278" s="36" t="str">
        <f t="array" ref="AD278">INDEX(Sheet1DATA!$1:$1048576,MATCH(SUMMARY!$A278,Sheet1DATA!$A:$A,0),MATCH(SUMMARY!AD$1,Sheet1DATA!$1:$1,0))</f>
        <v>-</v>
      </c>
    </row>
    <row r="279" ht="14.25" customHeight="1">
      <c r="A279" s="114" t="s">
        <v>943</v>
      </c>
      <c r="B279" s="114" t="str">
        <f t="array" ref="B279">INDEX('2020 Candidates'!F:F,MATCH(SUMMARY!A279,'2020 Candidates'!G:G,0))</f>
        <v>Fianna Fail</v>
      </c>
      <c r="C279" s="114" t="str">
        <f t="array" ref="C279">INDEX('2020 Candidates'!A:A,MATCH(SUMMARY!A279,'2020 Candidates'!G:G,0))</f>
        <v>Limerick City (4 seats)</v>
      </c>
      <c r="D279" s="115">
        <f>VLOOKUP(B279,PartyScore!A:D,4,0)</f>
        <v>0.3502904352</v>
      </c>
      <c r="E279" s="16" t="b">
        <f t="shared" si="1"/>
        <v>1</v>
      </c>
      <c r="F279" s="36">
        <f t="shared" si="2"/>
        <v>11</v>
      </c>
      <c r="G279" s="36">
        <f t="shared" si="3"/>
        <v>4</v>
      </c>
      <c r="H279" s="36">
        <f t="shared" si="4"/>
        <v>6</v>
      </c>
      <c r="I279" s="116">
        <f t="shared" si="5"/>
        <v>0.7333333333</v>
      </c>
      <c r="J279" s="36" t="str">
        <f t="array" ref="J279">INDEX(Sheet1DATA!$1:$1048576,MATCH(SUMMARY!$A279,Sheet1DATA!$A:$A,0),MATCH(SUMMARY!J$1,Sheet1DATA!$1:$1,0))</f>
        <v>Ø</v>
      </c>
      <c r="K279" s="36" t="str">
        <f t="array" ref="K279">INDEX(Sheet1DATA!$1:$1048576,MATCH(SUMMARY!$A279,Sheet1DATA!$A:$A,0),MATCH(SUMMARY!K$1,Sheet1DATA!$1:$1,0))</f>
        <v>√</v>
      </c>
      <c r="L279" s="36" t="str">
        <f t="array" ref="L279">INDEX(Sheet1DATA!$1:$1048576,MATCH(SUMMARY!$A279,Sheet1DATA!$A:$A,0),MATCH(SUMMARY!L$1,Sheet1DATA!$1:$1,0))</f>
        <v>√</v>
      </c>
      <c r="M279" s="36" t="str">
        <f t="array" ref="M279">INDEX(Sheet1DATA!$1:$1048576,MATCH(SUMMARY!$A279,Sheet1DATA!$A:$A,0),MATCH(SUMMARY!M$1,Sheet1DATA!$1:$1,0))</f>
        <v>×</v>
      </c>
      <c r="N279" s="36" t="str">
        <f t="array" ref="N279">INDEX(Sheet1DATA!$1:$1048576,MATCH(SUMMARY!$A279,Sheet1DATA!$A:$A,0),MATCH(SUMMARY!N$1,Sheet1DATA!$1:$1,0))</f>
        <v>×</v>
      </c>
      <c r="O279" s="36" t="str">
        <f t="array" ref="O279">INDEX(Sheet1DATA!$1:$1048576,MATCH(SUMMARY!$A279,Sheet1DATA!$A:$A,0),MATCH(SUMMARY!O$1,Sheet1DATA!$1:$1,0))</f>
        <v>×</v>
      </c>
      <c r="P279" s="36" t="str">
        <f t="array" ref="P279">INDEX(Sheet1DATA!$1:$1048576,MATCH(SUMMARY!$A279,Sheet1DATA!$A:$A,0),MATCH(SUMMARY!P$1,Sheet1DATA!$1:$1,0))</f>
        <v>×</v>
      </c>
      <c r="Q279" s="36" t="str">
        <f t="array" ref="Q279">INDEX(Sheet1DATA!$1:$1048576,MATCH(SUMMARY!$A279,Sheet1DATA!$A:$A,0),MATCH(SUMMARY!Q$1,Sheet1DATA!$1:$1,0))</f>
        <v>√</v>
      </c>
      <c r="R279" s="36" t="str">
        <f t="array" ref="R279">INDEX(Sheet1DATA!$1:$1048576,MATCH(SUMMARY!$A279,Sheet1DATA!$A:$A,0),MATCH(SUMMARY!R$1,Sheet1DATA!$1:$1,0))</f>
        <v>√</v>
      </c>
      <c r="S279" s="36" t="str">
        <f t="array" ref="S279">INDEX(Sheet1DATA!$1:$1048576,MATCH(SUMMARY!$A279,Sheet1DATA!$A:$A,0),MATCH(SUMMARY!S$1,Sheet1DATA!$1:$1,0))</f>
        <v>√</v>
      </c>
      <c r="T279" s="36" t="str">
        <f t="array" ref="T279">INDEX(Sheet1DATA!$1:$1048576,MATCH(SUMMARY!$A279,Sheet1DATA!$A:$A,0),MATCH(SUMMARY!T$1,Sheet1DATA!$1:$1,0))</f>
        <v>√</v>
      </c>
      <c r="U279" s="36" t="str">
        <f t="array" ref="U279">INDEX(Sheet1DATA!$1:$1048576,MATCH(SUMMARY!$A279,Sheet1DATA!$A:$A,0),MATCH(SUMMARY!U$1,Sheet1DATA!$1:$1,0))</f>
        <v>√</v>
      </c>
      <c r="V279" s="36" t="str">
        <f t="array" ref="V279">INDEX(Sheet1DATA!$1:$1048576,MATCH(SUMMARY!$A279,Sheet1DATA!$A:$A,0),MATCH(SUMMARY!V$1,Sheet1DATA!$1:$1,0))</f>
        <v>√</v>
      </c>
      <c r="W279" s="36" t="str">
        <f t="array" ref="W279">INDEX(Sheet1DATA!$1:$1048576,MATCH(SUMMARY!$A279,Sheet1DATA!$A:$A,0),MATCH(SUMMARY!W$1,Sheet1DATA!$1:$1,0))</f>
        <v>Ø</v>
      </c>
      <c r="X279" s="36" t="str">
        <f t="array" ref="X279">INDEX(Sheet1DATA!$1:$1048576,MATCH(SUMMARY!$A279,Sheet1DATA!$A:$A,0),MATCH(SUMMARY!X$1,Sheet1DATA!$1:$1,0))</f>
        <v>Ø</v>
      </c>
      <c r="Y279" s="36" t="str">
        <f t="array" ref="Y279">INDEX(Sheet1DATA!$1:$1048576,MATCH(SUMMARY!$A279,Sheet1DATA!$A:$A,0),MATCH(SUMMARY!Y$1,Sheet1DATA!$1:$1,0))</f>
        <v>Ø</v>
      </c>
      <c r="Z279" s="36" t="str">
        <f t="array" ref="Z279">INDEX(Sheet1DATA!$1:$1048576,MATCH(SUMMARY!$A279,Sheet1DATA!$A:$A,0),MATCH(SUMMARY!Z$1,Sheet1DATA!$1:$1,0))</f>
        <v>√</v>
      </c>
      <c r="AA279" s="36" t="str">
        <f t="array" ref="AA279">INDEX(Sheet1DATA!$1:$1048576,MATCH(SUMMARY!$A279,Sheet1DATA!$A:$A,0),MATCH(SUMMARY!AA$1,Sheet1DATA!$1:$1,0))</f>
        <v>√</v>
      </c>
      <c r="AB279" s="36" t="str">
        <f t="array" ref="AB279">INDEX(Sheet1DATA!$1:$1048576,MATCH(SUMMARY!$A279,Sheet1DATA!$A:$A,0),MATCH(SUMMARY!AB$1,Sheet1DATA!$1:$1,0))</f>
        <v>Ø</v>
      </c>
      <c r="AC279" s="36" t="str">
        <f t="array" ref="AC279">INDEX(Sheet1DATA!$1:$1048576,MATCH(SUMMARY!$A279,Sheet1DATA!$A:$A,0),MATCH(SUMMARY!AC$1,Sheet1DATA!$1:$1,0))</f>
        <v>√</v>
      </c>
      <c r="AD279" s="36" t="str">
        <f t="array" ref="AD279">INDEX(Sheet1DATA!$1:$1048576,MATCH(SUMMARY!$A279,Sheet1DATA!$A:$A,0),MATCH(SUMMARY!AD$1,Sheet1DATA!$1:$1,0))</f>
        <v>Ø</v>
      </c>
    </row>
    <row r="280" ht="14.25" customHeight="1">
      <c r="A280" s="114" t="s">
        <v>939</v>
      </c>
      <c r="B280" s="114" t="str">
        <f t="array" ref="B280">INDEX('2020 Candidates'!F:F,MATCH(SUMMARY!A280,'2020 Candidates'!G:G,0))</f>
        <v>Fine Gael</v>
      </c>
      <c r="C280" s="114" t="str">
        <f t="array" ref="C280">INDEX('2020 Candidates'!A:A,MATCH(SUMMARY!A280,'2020 Candidates'!G:G,0))</f>
        <v>Limerick City (4 seats)</v>
      </c>
      <c r="D280" s="115">
        <f>VLOOKUP(B280,PartyScore!A:D,4,0)</f>
        <v>0.01425972402</v>
      </c>
      <c r="E280" s="16" t="b">
        <f t="shared" si="1"/>
        <v>1</v>
      </c>
      <c r="F280" s="36">
        <f t="shared" si="2"/>
        <v>0</v>
      </c>
      <c r="G280" s="36">
        <f t="shared" si="3"/>
        <v>9</v>
      </c>
      <c r="H280" s="36">
        <f t="shared" si="4"/>
        <v>4</v>
      </c>
      <c r="I280" s="116">
        <f t="shared" si="5"/>
        <v>0</v>
      </c>
      <c r="J280" s="36" t="str">
        <f t="array" ref="J280">INDEX(Sheet1DATA!$1:$1048576,MATCH(SUMMARY!$A280,Sheet1DATA!$A:$A,0),MATCH(SUMMARY!J$1,Sheet1DATA!$1:$1,0))</f>
        <v>-</v>
      </c>
      <c r="K280" s="36" t="str">
        <f t="array" ref="K280">INDEX(Sheet1DATA!$1:$1048576,MATCH(SUMMARY!$A280,Sheet1DATA!$A:$A,0),MATCH(SUMMARY!K$1,Sheet1DATA!$1:$1,0))</f>
        <v>-</v>
      </c>
      <c r="L280" s="36" t="str">
        <f t="array" ref="L280">INDEX(Sheet1DATA!$1:$1048576,MATCH(SUMMARY!$A280,Sheet1DATA!$A:$A,0),MATCH(SUMMARY!L$1,Sheet1DATA!$1:$1,0))</f>
        <v>-</v>
      </c>
      <c r="M280" s="36" t="str">
        <f t="array" ref="M280">INDEX(Sheet1DATA!$1:$1048576,MATCH(SUMMARY!$A280,Sheet1DATA!$A:$A,0),MATCH(SUMMARY!M$1,Sheet1DATA!$1:$1,0))</f>
        <v>-</v>
      </c>
      <c r="N280" s="36" t="str">
        <f t="array" ref="N280">INDEX(Sheet1DATA!$1:$1048576,MATCH(SUMMARY!$A280,Sheet1DATA!$A:$A,0),MATCH(SUMMARY!N$1,Sheet1DATA!$1:$1,0))</f>
        <v>-</v>
      </c>
      <c r="O280" s="36" t="str">
        <f t="array" ref="O280">INDEX(Sheet1DATA!$1:$1048576,MATCH(SUMMARY!$A280,Sheet1DATA!$A:$A,0),MATCH(SUMMARY!O$1,Sheet1DATA!$1:$1,0))</f>
        <v>-</v>
      </c>
      <c r="P280" s="36" t="str">
        <f t="array" ref="P280">INDEX(Sheet1DATA!$1:$1048576,MATCH(SUMMARY!$A280,Sheet1DATA!$A:$A,0),MATCH(SUMMARY!P$1,Sheet1DATA!$1:$1,0))</f>
        <v>-</v>
      </c>
      <c r="Q280" s="36" t="str">
        <f t="array" ref="Q280">INDEX(Sheet1DATA!$1:$1048576,MATCH(SUMMARY!$A280,Sheet1DATA!$A:$A,0),MATCH(SUMMARY!Q$1,Sheet1DATA!$1:$1,0))</f>
        <v>×</v>
      </c>
      <c r="R280" s="36" t="str">
        <f t="array" ref="R280">INDEX(Sheet1DATA!$1:$1048576,MATCH(SUMMARY!$A280,Sheet1DATA!$A:$A,0),MATCH(SUMMARY!R$1,Sheet1DATA!$1:$1,0))</f>
        <v>×</v>
      </c>
      <c r="S280" s="36" t="str">
        <f t="array" ref="S280">INDEX(Sheet1DATA!$1:$1048576,MATCH(SUMMARY!$A280,Sheet1DATA!$A:$A,0),MATCH(SUMMARY!S$1,Sheet1DATA!$1:$1,0))</f>
        <v>×</v>
      </c>
      <c r="T280" s="36" t="str">
        <f t="array" ref="T280">INDEX(Sheet1DATA!$1:$1048576,MATCH(SUMMARY!$A280,Sheet1DATA!$A:$A,0),MATCH(SUMMARY!T$1,Sheet1DATA!$1:$1,0))</f>
        <v>×</v>
      </c>
      <c r="U280" s="36" t="str">
        <f t="array" ref="U280">INDEX(Sheet1DATA!$1:$1048576,MATCH(SUMMARY!$A280,Sheet1DATA!$A:$A,0),MATCH(SUMMARY!U$1,Sheet1DATA!$1:$1,0))</f>
        <v>×</v>
      </c>
      <c r="V280" s="36" t="str">
        <f t="array" ref="V280">INDEX(Sheet1DATA!$1:$1048576,MATCH(SUMMARY!$A280,Sheet1DATA!$A:$A,0),MATCH(SUMMARY!V$1,Sheet1DATA!$1:$1,0))</f>
        <v>×</v>
      </c>
      <c r="W280" s="36" t="str">
        <f t="array" ref="W280">INDEX(Sheet1DATA!$1:$1048576,MATCH(SUMMARY!$A280,Sheet1DATA!$A:$A,0),MATCH(SUMMARY!W$1,Sheet1DATA!$1:$1,0))</f>
        <v>×</v>
      </c>
      <c r="X280" s="36" t="str">
        <f t="array" ref="X280">INDEX(Sheet1DATA!$1:$1048576,MATCH(SUMMARY!$A280,Sheet1DATA!$A:$A,0),MATCH(SUMMARY!X$1,Sheet1DATA!$1:$1,0))</f>
        <v>Ø</v>
      </c>
      <c r="Y280" s="36" t="str">
        <f t="array" ref="Y280">INDEX(Sheet1DATA!$1:$1048576,MATCH(SUMMARY!$A280,Sheet1DATA!$A:$A,0),MATCH(SUMMARY!Y$1,Sheet1DATA!$1:$1,0))</f>
        <v>Ø</v>
      </c>
      <c r="Z280" s="36" t="str">
        <f t="array" ref="Z280">INDEX(Sheet1DATA!$1:$1048576,MATCH(SUMMARY!$A280,Sheet1DATA!$A:$A,0),MATCH(SUMMARY!Z$1,Sheet1DATA!$1:$1,0))</f>
        <v>Ø</v>
      </c>
      <c r="AA280" s="36" t="str">
        <f t="array" ref="AA280">INDEX(Sheet1DATA!$1:$1048576,MATCH(SUMMARY!$A280,Sheet1DATA!$A:$A,0),MATCH(SUMMARY!AA$1,Sheet1DATA!$1:$1,0))</f>
        <v>×</v>
      </c>
      <c r="AB280" s="36" t="str">
        <f t="array" ref="AB280">INDEX(Sheet1DATA!$1:$1048576,MATCH(SUMMARY!$A280,Sheet1DATA!$A:$A,0),MATCH(SUMMARY!AB$1,Sheet1DATA!$1:$1,0))</f>
        <v>×</v>
      </c>
      <c r="AC280" s="36" t="str">
        <f t="array" ref="AC280">INDEX(Sheet1DATA!$1:$1048576,MATCH(SUMMARY!$A280,Sheet1DATA!$A:$A,0),MATCH(SUMMARY!AC$1,Sheet1DATA!$1:$1,0))</f>
        <v>Ø</v>
      </c>
      <c r="AD280" s="36" t="str">
        <f t="array" ref="AD280">INDEX(Sheet1DATA!$1:$1048576,MATCH(SUMMARY!$A280,Sheet1DATA!$A:$A,0),MATCH(SUMMARY!AD$1,Sheet1DATA!$1:$1,0))</f>
        <v>-</v>
      </c>
    </row>
    <row r="281" ht="14.25" hidden="1" customHeight="1">
      <c r="A281" s="114" t="s">
        <v>1090</v>
      </c>
      <c r="B281" s="114" t="str">
        <f t="array" ref="B281">INDEX('2020 Candidates'!F:F,MATCH(SUMMARY!A281,'2020 Candidates'!G:G,0))</f>
        <v>Green Party</v>
      </c>
      <c r="C281" s="114" t="str">
        <f t="array" ref="C281">INDEX('2020 Candidates'!A:A,MATCH(SUMMARY!A281,'2020 Candidates'!G:G,0))</f>
        <v>Tipperary</v>
      </c>
      <c r="D281" s="115">
        <f>VLOOKUP(B281,PartyScore!A:D,4,0)</f>
        <v>0.05714285714</v>
      </c>
      <c r="E281" s="16" t="b">
        <f t="shared" si="1"/>
        <v>0</v>
      </c>
      <c r="F281" s="36">
        <f t="shared" si="2"/>
        <v>0</v>
      </c>
      <c r="G281" s="36">
        <f t="shared" si="3"/>
        <v>0</v>
      </c>
      <c r="H281" s="36">
        <f t="shared" si="4"/>
        <v>0</v>
      </c>
      <c r="I281" s="116" t="str">
        <f t="shared" si="5"/>
        <v>-</v>
      </c>
      <c r="J281" s="36" t="str">
        <f t="array" ref="J281">INDEX(Sheet1DATA!$1:$1048576,MATCH(SUMMARY!$A281,Sheet1DATA!$A:$A,0),MATCH(SUMMARY!J$1,Sheet1DATA!$1:$1,0))</f>
        <v>-</v>
      </c>
      <c r="K281" s="36" t="str">
        <f t="array" ref="K281">INDEX(Sheet1DATA!$1:$1048576,MATCH(SUMMARY!$A281,Sheet1DATA!$A:$A,0),MATCH(SUMMARY!K$1,Sheet1DATA!$1:$1,0))</f>
        <v>-</v>
      </c>
      <c r="L281" s="36" t="str">
        <f t="array" ref="L281">INDEX(Sheet1DATA!$1:$1048576,MATCH(SUMMARY!$A281,Sheet1DATA!$A:$A,0),MATCH(SUMMARY!L$1,Sheet1DATA!$1:$1,0))</f>
        <v>-</v>
      </c>
      <c r="M281" s="36" t="str">
        <f t="array" ref="M281">INDEX(Sheet1DATA!$1:$1048576,MATCH(SUMMARY!$A281,Sheet1DATA!$A:$A,0),MATCH(SUMMARY!M$1,Sheet1DATA!$1:$1,0))</f>
        <v>-</v>
      </c>
      <c r="N281" s="36" t="str">
        <f t="array" ref="N281">INDEX(Sheet1DATA!$1:$1048576,MATCH(SUMMARY!$A281,Sheet1DATA!$A:$A,0),MATCH(SUMMARY!N$1,Sheet1DATA!$1:$1,0))</f>
        <v>-</v>
      </c>
      <c r="O281" s="36" t="str">
        <f t="array" ref="O281">INDEX(Sheet1DATA!$1:$1048576,MATCH(SUMMARY!$A281,Sheet1DATA!$A:$A,0),MATCH(SUMMARY!O$1,Sheet1DATA!$1:$1,0))</f>
        <v>-</v>
      </c>
      <c r="P281" s="36" t="str">
        <f t="array" ref="P281">INDEX(Sheet1DATA!$1:$1048576,MATCH(SUMMARY!$A281,Sheet1DATA!$A:$A,0),MATCH(SUMMARY!P$1,Sheet1DATA!$1:$1,0))</f>
        <v>-</v>
      </c>
      <c r="Q281" s="36" t="str">
        <f t="array" ref="Q281">INDEX(Sheet1DATA!$1:$1048576,MATCH(SUMMARY!$A281,Sheet1DATA!$A:$A,0),MATCH(SUMMARY!Q$1,Sheet1DATA!$1:$1,0))</f>
        <v>-</v>
      </c>
      <c r="R281" s="36" t="str">
        <f t="array" ref="R281">INDEX(Sheet1DATA!$1:$1048576,MATCH(SUMMARY!$A281,Sheet1DATA!$A:$A,0),MATCH(SUMMARY!R$1,Sheet1DATA!$1:$1,0))</f>
        <v>-</v>
      </c>
      <c r="S281" s="36" t="str">
        <f t="array" ref="S281">INDEX(Sheet1DATA!$1:$1048576,MATCH(SUMMARY!$A281,Sheet1DATA!$A:$A,0),MATCH(SUMMARY!S$1,Sheet1DATA!$1:$1,0))</f>
        <v>-</v>
      </c>
      <c r="T281" s="36" t="str">
        <f t="array" ref="T281">INDEX(Sheet1DATA!$1:$1048576,MATCH(SUMMARY!$A281,Sheet1DATA!$A:$A,0),MATCH(SUMMARY!T$1,Sheet1DATA!$1:$1,0))</f>
        <v>-</v>
      </c>
      <c r="U281" s="36" t="str">
        <f t="array" ref="U281">INDEX(Sheet1DATA!$1:$1048576,MATCH(SUMMARY!$A281,Sheet1DATA!$A:$A,0),MATCH(SUMMARY!U$1,Sheet1DATA!$1:$1,0))</f>
        <v>-</v>
      </c>
      <c r="V281" s="36" t="str">
        <f t="array" ref="V281">INDEX(Sheet1DATA!$1:$1048576,MATCH(SUMMARY!$A281,Sheet1DATA!$A:$A,0),MATCH(SUMMARY!V$1,Sheet1DATA!$1:$1,0))</f>
        <v>-</v>
      </c>
      <c r="W281" s="36" t="str">
        <f t="array" ref="W281">INDEX(Sheet1DATA!$1:$1048576,MATCH(SUMMARY!$A281,Sheet1DATA!$A:$A,0),MATCH(SUMMARY!W$1,Sheet1DATA!$1:$1,0))</f>
        <v>-</v>
      </c>
      <c r="X281" s="36" t="str">
        <f t="array" ref="X281">INDEX(Sheet1DATA!$1:$1048576,MATCH(SUMMARY!$A281,Sheet1DATA!$A:$A,0),MATCH(SUMMARY!X$1,Sheet1DATA!$1:$1,0))</f>
        <v>-</v>
      </c>
      <c r="Y281" s="36" t="str">
        <f t="array" ref="Y281">INDEX(Sheet1DATA!$1:$1048576,MATCH(SUMMARY!$A281,Sheet1DATA!$A:$A,0),MATCH(SUMMARY!Y$1,Sheet1DATA!$1:$1,0))</f>
        <v>-</v>
      </c>
      <c r="Z281" s="36" t="str">
        <f t="array" ref="Z281">INDEX(Sheet1DATA!$1:$1048576,MATCH(SUMMARY!$A281,Sheet1DATA!$A:$A,0),MATCH(SUMMARY!Z$1,Sheet1DATA!$1:$1,0))</f>
        <v>-</v>
      </c>
      <c r="AA281" s="36" t="str">
        <f t="array" ref="AA281">INDEX(Sheet1DATA!$1:$1048576,MATCH(SUMMARY!$A281,Sheet1DATA!$A:$A,0),MATCH(SUMMARY!AA$1,Sheet1DATA!$1:$1,0))</f>
        <v>-</v>
      </c>
      <c r="AB281" s="36" t="str">
        <f t="array" ref="AB281">INDEX(Sheet1DATA!$1:$1048576,MATCH(SUMMARY!$A281,Sheet1DATA!$A:$A,0),MATCH(SUMMARY!AB$1,Sheet1DATA!$1:$1,0))</f>
        <v>-</v>
      </c>
      <c r="AC281" s="36" t="str">
        <f t="array" ref="AC281">INDEX(Sheet1DATA!$1:$1048576,MATCH(SUMMARY!$A281,Sheet1DATA!$A:$A,0),MATCH(SUMMARY!AC$1,Sheet1DATA!$1:$1,0))</f>
        <v>-</v>
      </c>
      <c r="AD281" s="36" t="str">
        <f t="array" ref="AD281">INDEX(Sheet1DATA!$1:$1048576,MATCH(SUMMARY!$A281,Sheet1DATA!$A:$A,0),MATCH(SUMMARY!AD$1,Sheet1DATA!$1:$1,0))</f>
        <v>-</v>
      </c>
    </row>
    <row r="282" ht="14.25" hidden="1" customHeight="1">
      <c r="A282" s="114" t="s">
        <v>1099</v>
      </c>
      <c r="B282" s="114" t="str">
        <f t="array" ref="B282">INDEX('2020 Candidates'!F:F,MATCH(SUMMARY!A282,'2020 Candidates'!G:G,0))</f>
        <v>Renua</v>
      </c>
      <c r="C282" s="114" t="str">
        <f t="array" ref="C282">INDEX('2020 Candidates'!A:A,MATCH(SUMMARY!A282,'2020 Candidates'!G:G,0))</f>
        <v>Wexford</v>
      </c>
      <c r="D282" s="115">
        <f>VLOOKUP(B282,PartyScore!A:D,4,0)</f>
        <v>0</v>
      </c>
      <c r="E282" s="16" t="b">
        <f t="shared" si="1"/>
        <v>0</v>
      </c>
      <c r="F282" s="36">
        <f t="shared" si="2"/>
        <v>0</v>
      </c>
      <c r="G282" s="36">
        <f t="shared" si="3"/>
        <v>0</v>
      </c>
      <c r="H282" s="36">
        <f t="shared" si="4"/>
        <v>0</v>
      </c>
      <c r="I282" s="116" t="str">
        <f t="shared" si="5"/>
        <v>-</v>
      </c>
      <c r="J282" s="36" t="str">
        <f t="array" ref="J282">INDEX(Sheet1DATA!$1:$1048576,MATCH(SUMMARY!$A282,Sheet1DATA!$A:$A,0),MATCH(SUMMARY!J$1,Sheet1DATA!$1:$1,0))</f>
        <v>-</v>
      </c>
      <c r="K282" s="36" t="str">
        <f t="array" ref="K282">INDEX(Sheet1DATA!$1:$1048576,MATCH(SUMMARY!$A282,Sheet1DATA!$A:$A,0),MATCH(SUMMARY!K$1,Sheet1DATA!$1:$1,0))</f>
        <v>-</v>
      </c>
      <c r="L282" s="36" t="str">
        <f t="array" ref="L282">INDEX(Sheet1DATA!$1:$1048576,MATCH(SUMMARY!$A282,Sheet1DATA!$A:$A,0),MATCH(SUMMARY!L$1,Sheet1DATA!$1:$1,0))</f>
        <v>-</v>
      </c>
      <c r="M282" s="36" t="str">
        <f t="array" ref="M282">INDEX(Sheet1DATA!$1:$1048576,MATCH(SUMMARY!$A282,Sheet1DATA!$A:$A,0),MATCH(SUMMARY!M$1,Sheet1DATA!$1:$1,0))</f>
        <v>-</v>
      </c>
      <c r="N282" s="36" t="str">
        <f t="array" ref="N282">INDEX(Sheet1DATA!$1:$1048576,MATCH(SUMMARY!$A282,Sheet1DATA!$A:$A,0),MATCH(SUMMARY!N$1,Sheet1DATA!$1:$1,0))</f>
        <v>-</v>
      </c>
      <c r="O282" s="36" t="str">
        <f t="array" ref="O282">INDEX(Sheet1DATA!$1:$1048576,MATCH(SUMMARY!$A282,Sheet1DATA!$A:$A,0),MATCH(SUMMARY!O$1,Sheet1DATA!$1:$1,0))</f>
        <v>-</v>
      </c>
      <c r="P282" s="36" t="str">
        <f t="array" ref="P282">INDEX(Sheet1DATA!$1:$1048576,MATCH(SUMMARY!$A282,Sheet1DATA!$A:$A,0),MATCH(SUMMARY!P$1,Sheet1DATA!$1:$1,0))</f>
        <v>-</v>
      </c>
      <c r="Q282" s="36" t="str">
        <f t="array" ref="Q282">INDEX(Sheet1DATA!$1:$1048576,MATCH(SUMMARY!$A282,Sheet1DATA!$A:$A,0),MATCH(SUMMARY!Q$1,Sheet1DATA!$1:$1,0))</f>
        <v>-</v>
      </c>
      <c r="R282" s="36" t="str">
        <f t="array" ref="R282">INDEX(Sheet1DATA!$1:$1048576,MATCH(SUMMARY!$A282,Sheet1DATA!$A:$A,0),MATCH(SUMMARY!R$1,Sheet1DATA!$1:$1,0))</f>
        <v>-</v>
      </c>
      <c r="S282" s="36" t="str">
        <f t="array" ref="S282">INDEX(Sheet1DATA!$1:$1048576,MATCH(SUMMARY!$A282,Sheet1DATA!$A:$A,0),MATCH(SUMMARY!S$1,Sheet1DATA!$1:$1,0))</f>
        <v>-</v>
      </c>
      <c r="T282" s="36" t="str">
        <f t="array" ref="T282">INDEX(Sheet1DATA!$1:$1048576,MATCH(SUMMARY!$A282,Sheet1DATA!$A:$A,0),MATCH(SUMMARY!T$1,Sheet1DATA!$1:$1,0))</f>
        <v>-</v>
      </c>
      <c r="U282" s="36" t="str">
        <f t="array" ref="U282">INDEX(Sheet1DATA!$1:$1048576,MATCH(SUMMARY!$A282,Sheet1DATA!$A:$A,0),MATCH(SUMMARY!U$1,Sheet1DATA!$1:$1,0))</f>
        <v>-</v>
      </c>
      <c r="V282" s="36" t="str">
        <f t="array" ref="V282">INDEX(Sheet1DATA!$1:$1048576,MATCH(SUMMARY!$A282,Sheet1DATA!$A:$A,0),MATCH(SUMMARY!V$1,Sheet1DATA!$1:$1,0))</f>
        <v>-</v>
      </c>
      <c r="W282" s="36" t="str">
        <f t="array" ref="W282">INDEX(Sheet1DATA!$1:$1048576,MATCH(SUMMARY!$A282,Sheet1DATA!$A:$A,0),MATCH(SUMMARY!W$1,Sheet1DATA!$1:$1,0))</f>
        <v>-</v>
      </c>
      <c r="X282" s="36" t="str">
        <f t="array" ref="X282">INDEX(Sheet1DATA!$1:$1048576,MATCH(SUMMARY!$A282,Sheet1DATA!$A:$A,0),MATCH(SUMMARY!X$1,Sheet1DATA!$1:$1,0))</f>
        <v>-</v>
      </c>
      <c r="Y282" s="36" t="str">
        <f t="array" ref="Y282">INDEX(Sheet1DATA!$1:$1048576,MATCH(SUMMARY!$A282,Sheet1DATA!$A:$A,0),MATCH(SUMMARY!Y$1,Sheet1DATA!$1:$1,0))</f>
        <v>-</v>
      </c>
      <c r="Z282" s="36" t="str">
        <f t="array" ref="Z282">INDEX(Sheet1DATA!$1:$1048576,MATCH(SUMMARY!$A282,Sheet1DATA!$A:$A,0),MATCH(SUMMARY!Z$1,Sheet1DATA!$1:$1,0))</f>
        <v>-</v>
      </c>
      <c r="AA282" s="36" t="str">
        <f t="array" ref="AA282">INDEX(Sheet1DATA!$1:$1048576,MATCH(SUMMARY!$A282,Sheet1DATA!$A:$A,0),MATCH(SUMMARY!AA$1,Sheet1DATA!$1:$1,0))</f>
        <v>-</v>
      </c>
      <c r="AB282" s="36" t="str">
        <f t="array" ref="AB282">INDEX(Sheet1DATA!$1:$1048576,MATCH(SUMMARY!$A282,Sheet1DATA!$A:$A,0),MATCH(SUMMARY!AB$1,Sheet1DATA!$1:$1,0))</f>
        <v>-</v>
      </c>
      <c r="AC282" s="36" t="str">
        <f t="array" ref="AC282">INDEX(Sheet1DATA!$1:$1048576,MATCH(SUMMARY!$A282,Sheet1DATA!$A:$A,0),MATCH(SUMMARY!AC$1,Sheet1DATA!$1:$1,0))</f>
        <v>-</v>
      </c>
      <c r="AD282" s="36" t="str">
        <f t="array" ref="AD282">INDEX(Sheet1DATA!$1:$1048576,MATCH(SUMMARY!$A282,Sheet1DATA!$A:$A,0),MATCH(SUMMARY!AD$1,Sheet1DATA!$1:$1,0))</f>
        <v>-</v>
      </c>
    </row>
    <row r="283" ht="14.25" hidden="1" customHeight="1">
      <c r="A283" s="114" t="s">
        <v>1096</v>
      </c>
      <c r="B283" s="114" t="str">
        <f t="array" ref="B283">INDEX('2020 Candidates'!F:F,MATCH(SUMMARY!A283,'2020 Candidates'!G:G,0))</f>
        <v>Green Party</v>
      </c>
      <c r="C283" s="114" t="str">
        <f t="array" ref="C283">INDEX('2020 Candidates'!A:A,MATCH(SUMMARY!A283,'2020 Candidates'!G:G,0))</f>
        <v>Roscommon-Galway (3 seats)</v>
      </c>
      <c r="D283" s="115">
        <f>VLOOKUP(B283,PartyScore!A:D,4,0)</f>
        <v>0.05714285714</v>
      </c>
      <c r="E283" s="16" t="b">
        <f t="shared" si="1"/>
        <v>0</v>
      </c>
      <c r="F283" s="36">
        <f t="shared" si="2"/>
        <v>0</v>
      </c>
      <c r="G283" s="36">
        <f t="shared" si="3"/>
        <v>0</v>
      </c>
      <c r="H283" s="36">
        <f t="shared" si="4"/>
        <v>0</v>
      </c>
      <c r="I283" s="116" t="str">
        <f t="shared" si="5"/>
        <v>-</v>
      </c>
      <c r="J283" s="36" t="str">
        <f t="array" ref="J283">INDEX(Sheet1DATA!$1:$1048576,MATCH(SUMMARY!$A283,Sheet1DATA!$A:$A,0),MATCH(SUMMARY!J$1,Sheet1DATA!$1:$1,0))</f>
        <v>-</v>
      </c>
      <c r="K283" s="36" t="str">
        <f t="array" ref="K283">INDEX(Sheet1DATA!$1:$1048576,MATCH(SUMMARY!$A283,Sheet1DATA!$A:$A,0),MATCH(SUMMARY!K$1,Sheet1DATA!$1:$1,0))</f>
        <v>-</v>
      </c>
      <c r="L283" s="36" t="str">
        <f t="array" ref="L283">INDEX(Sheet1DATA!$1:$1048576,MATCH(SUMMARY!$A283,Sheet1DATA!$A:$A,0),MATCH(SUMMARY!L$1,Sheet1DATA!$1:$1,0))</f>
        <v>-</v>
      </c>
      <c r="M283" s="36" t="str">
        <f t="array" ref="M283">INDEX(Sheet1DATA!$1:$1048576,MATCH(SUMMARY!$A283,Sheet1DATA!$A:$A,0),MATCH(SUMMARY!M$1,Sheet1DATA!$1:$1,0))</f>
        <v>-</v>
      </c>
      <c r="N283" s="36" t="str">
        <f t="array" ref="N283">INDEX(Sheet1DATA!$1:$1048576,MATCH(SUMMARY!$A283,Sheet1DATA!$A:$A,0),MATCH(SUMMARY!N$1,Sheet1DATA!$1:$1,0))</f>
        <v>-</v>
      </c>
      <c r="O283" s="36" t="str">
        <f t="array" ref="O283">INDEX(Sheet1DATA!$1:$1048576,MATCH(SUMMARY!$A283,Sheet1DATA!$A:$A,0),MATCH(SUMMARY!O$1,Sheet1DATA!$1:$1,0))</f>
        <v>-</v>
      </c>
      <c r="P283" s="36" t="str">
        <f t="array" ref="P283">INDEX(Sheet1DATA!$1:$1048576,MATCH(SUMMARY!$A283,Sheet1DATA!$A:$A,0),MATCH(SUMMARY!P$1,Sheet1DATA!$1:$1,0))</f>
        <v>-</v>
      </c>
      <c r="Q283" s="36" t="str">
        <f t="array" ref="Q283">INDEX(Sheet1DATA!$1:$1048576,MATCH(SUMMARY!$A283,Sheet1DATA!$A:$A,0),MATCH(SUMMARY!Q$1,Sheet1DATA!$1:$1,0))</f>
        <v>-</v>
      </c>
      <c r="R283" s="36" t="str">
        <f t="array" ref="R283">INDEX(Sheet1DATA!$1:$1048576,MATCH(SUMMARY!$A283,Sheet1DATA!$A:$A,0),MATCH(SUMMARY!R$1,Sheet1DATA!$1:$1,0))</f>
        <v>-</v>
      </c>
      <c r="S283" s="36" t="str">
        <f t="array" ref="S283">INDEX(Sheet1DATA!$1:$1048576,MATCH(SUMMARY!$A283,Sheet1DATA!$A:$A,0),MATCH(SUMMARY!S$1,Sheet1DATA!$1:$1,0))</f>
        <v>-</v>
      </c>
      <c r="T283" s="36" t="str">
        <f t="array" ref="T283">INDEX(Sheet1DATA!$1:$1048576,MATCH(SUMMARY!$A283,Sheet1DATA!$A:$A,0),MATCH(SUMMARY!T$1,Sheet1DATA!$1:$1,0))</f>
        <v>-</v>
      </c>
      <c r="U283" s="36" t="str">
        <f t="array" ref="U283">INDEX(Sheet1DATA!$1:$1048576,MATCH(SUMMARY!$A283,Sheet1DATA!$A:$A,0),MATCH(SUMMARY!U$1,Sheet1DATA!$1:$1,0))</f>
        <v>-</v>
      </c>
      <c r="V283" s="36" t="str">
        <f t="array" ref="V283">INDEX(Sheet1DATA!$1:$1048576,MATCH(SUMMARY!$A283,Sheet1DATA!$A:$A,0),MATCH(SUMMARY!V$1,Sheet1DATA!$1:$1,0))</f>
        <v>-</v>
      </c>
      <c r="W283" s="36" t="str">
        <f t="array" ref="W283">INDEX(Sheet1DATA!$1:$1048576,MATCH(SUMMARY!$A283,Sheet1DATA!$A:$A,0),MATCH(SUMMARY!W$1,Sheet1DATA!$1:$1,0))</f>
        <v>-</v>
      </c>
      <c r="X283" s="36" t="str">
        <f t="array" ref="X283">INDEX(Sheet1DATA!$1:$1048576,MATCH(SUMMARY!$A283,Sheet1DATA!$A:$A,0),MATCH(SUMMARY!X$1,Sheet1DATA!$1:$1,0))</f>
        <v>-</v>
      </c>
      <c r="Y283" s="36" t="str">
        <f t="array" ref="Y283">INDEX(Sheet1DATA!$1:$1048576,MATCH(SUMMARY!$A283,Sheet1DATA!$A:$A,0),MATCH(SUMMARY!Y$1,Sheet1DATA!$1:$1,0))</f>
        <v>-</v>
      </c>
      <c r="Z283" s="36" t="str">
        <f t="array" ref="Z283">INDEX(Sheet1DATA!$1:$1048576,MATCH(SUMMARY!$A283,Sheet1DATA!$A:$A,0),MATCH(SUMMARY!Z$1,Sheet1DATA!$1:$1,0))</f>
        <v>-</v>
      </c>
      <c r="AA283" s="36" t="str">
        <f t="array" ref="AA283">INDEX(Sheet1DATA!$1:$1048576,MATCH(SUMMARY!$A283,Sheet1DATA!$A:$A,0),MATCH(SUMMARY!AA$1,Sheet1DATA!$1:$1,0))</f>
        <v>-</v>
      </c>
      <c r="AB283" s="36" t="str">
        <f t="array" ref="AB283">INDEX(Sheet1DATA!$1:$1048576,MATCH(SUMMARY!$A283,Sheet1DATA!$A:$A,0),MATCH(SUMMARY!AB$1,Sheet1DATA!$1:$1,0))</f>
        <v>-</v>
      </c>
      <c r="AC283" s="36" t="str">
        <f t="array" ref="AC283">INDEX(Sheet1DATA!$1:$1048576,MATCH(SUMMARY!$A283,Sheet1DATA!$A:$A,0),MATCH(SUMMARY!AC$1,Sheet1DATA!$1:$1,0))</f>
        <v>-</v>
      </c>
      <c r="AD283" s="36" t="str">
        <f t="array" ref="AD283">INDEX(Sheet1DATA!$1:$1048576,MATCH(SUMMARY!$A283,Sheet1DATA!$A:$A,0),MATCH(SUMMARY!AD$1,Sheet1DATA!$1:$1,0))</f>
        <v>-</v>
      </c>
    </row>
    <row r="284" ht="14.25" hidden="1" customHeight="1">
      <c r="A284" s="114" t="s">
        <v>1093</v>
      </c>
      <c r="B284" s="114" t="str">
        <f t="array" ref="B284">INDEX('2020 Candidates'!F:F,MATCH(SUMMARY!A284,'2020 Candidates'!G:G,0))</f>
        <v>Independent</v>
      </c>
      <c r="C284" s="114" t="str">
        <f t="array" ref="C284">INDEX('2020 Candidates'!A:A,MATCH(SUMMARY!A284,'2020 Candidates'!G:G,0))</f>
        <v>Limerick County (3 seats)</v>
      </c>
      <c r="D284" s="115">
        <f>VLOOKUP(B284,PartyScore!A:D,4,0)</f>
        <v>0.2306361296</v>
      </c>
      <c r="E284" s="16" t="b">
        <f t="shared" si="1"/>
        <v>0</v>
      </c>
      <c r="F284" s="36">
        <f t="shared" si="2"/>
        <v>0</v>
      </c>
      <c r="G284" s="36">
        <f t="shared" si="3"/>
        <v>0</v>
      </c>
      <c r="H284" s="36">
        <f t="shared" si="4"/>
        <v>0</v>
      </c>
      <c r="I284" s="116" t="str">
        <f t="shared" si="5"/>
        <v>-</v>
      </c>
      <c r="J284" s="36" t="str">
        <f t="array" ref="J284">INDEX(Sheet1DATA!$1:$1048576,MATCH(SUMMARY!$A284,Sheet1DATA!$A:$A,0),MATCH(SUMMARY!J$1,Sheet1DATA!$1:$1,0))</f>
        <v>-</v>
      </c>
      <c r="K284" s="36" t="str">
        <f t="array" ref="K284">INDEX(Sheet1DATA!$1:$1048576,MATCH(SUMMARY!$A284,Sheet1DATA!$A:$A,0),MATCH(SUMMARY!K$1,Sheet1DATA!$1:$1,0))</f>
        <v>-</v>
      </c>
      <c r="L284" s="36" t="str">
        <f t="array" ref="L284">INDEX(Sheet1DATA!$1:$1048576,MATCH(SUMMARY!$A284,Sheet1DATA!$A:$A,0),MATCH(SUMMARY!L$1,Sheet1DATA!$1:$1,0))</f>
        <v>-</v>
      </c>
      <c r="M284" s="36" t="str">
        <f t="array" ref="M284">INDEX(Sheet1DATA!$1:$1048576,MATCH(SUMMARY!$A284,Sheet1DATA!$A:$A,0),MATCH(SUMMARY!M$1,Sheet1DATA!$1:$1,0))</f>
        <v>-</v>
      </c>
      <c r="N284" s="36" t="str">
        <f t="array" ref="N284">INDEX(Sheet1DATA!$1:$1048576,MATCH(SUMMARY!$A284,Sheet1DATA!$A:$A,0),MATCH(SUMMARY!N$1,Sheet1DATA!$1:$1,0))</f>
        <v>-</v>
      </c>
      <c r="O284" s="36" t="str">
        <f t="array" ref="O284">INDEX(Sheet1DATA!$1:$1048576,MATCH(SUMMARY!$A284,Sheet1DATA!$A:$A,0),MATCH(SUMMARY!O$1,Sheet1DATA!$1:$1,0))</f>
        <v>-</v>
      </c>
      <c r="P284" s="36" t="str">
        <f t="array" ref="P284">INDEX(Sheet1DATA!$1:$1048576,MATCH(SUMMARY!$A284,Sheet1DATA!$A:$A,0),MATCH(SUMMARY!P$1,Sheet1DATA!$1:$1,0))</f>
        <v>-</v>
      </c>
      <c r="Q284" s="36" t="str">
        <f t="array" ref="Q284">INDEX(Sheet1DATA!$1:$1048576,MATCH(SUMMARY!$A284,Sheet1DATA!$A:$A,0),MATCH(SUMMARY!Q$1,Sheet1DATA!$1:$1,0))</f>
        <v>-</v>
      </c>
      <c r="R284" s="36" t="str">
        <f t="array" ref="R284">INDEX(Sheet1DATA!$1:$1048576,MATCH(SUMMARY!$A284,Sheet1DATA!$A:$A,0),MATCH(SUMMARY!R$1,Sheet1DATA!$1:$1,0))</f>
        <v>-</v>
      </c>
      <c r="S284" s="36" t="str">
        <f t="array" ref="S284">INDEX(Sheet1DATA!$1:$1048576,MATCH(SUMMARY!$A284,Sheet1DATA!$A:$A,0),MATCH(SUMMARY!S$1,Sheet1DATA!$1:$1,0))</f>
        <v>-</v>
      </c>
      <c r="T284" s="36" t="str">
        <f t="array" ref="T284">INDEX(Sheet1DATA!$1:$1048576,MATCH(SUMMARY!$A284,Sheet1DATA!$A:$A,0),MATCH(SUMMARY!T$1,Sheet1DATA!$1:$1,0))</f>
        <v>-</v>
      </c>
      <c r="U284" s="36" t="str">
        <f t="array" ref="U284">INDEX(Sheet1DATA!$1:$1048576,MATCH(SUMMARY!$A284,Sheet1DATA!$A:$A,0),MATCH(SUMMARY!U$1,Sheet1DATA!$1:$1,0))</f>
        <v>-</v>
      </c>
      <c r="V284" s="36" t="str">
        <f t="array" ref="V284">INDEX(Sheet1DATA!$1:$1048576,MATCH(SUMMARY!$A284,Sheet1DATA!$A:$A,0),MATCH(SUMMARY!V$1,Sheet1DATA!$1:$1,0))</f>
        <v>-</v>
      </c>
      <c r="W284" s="36" t="str">
        <f t="array" ref="W284">INDEX(Sheet1DATA!$1:$1048576,MATCH(SUMMARY!$A284,Sheet1DATA!$A:$A,0),MATCH(SUMMARY!W$1,Sheet1DATA!$1:$1,0))</f>
        <v>-</v>
      </c>
      <c r="X284" s="36" t="str">
        <f t="array" ref="X284">INDEX(Sheet1DATA!$1:$1048576,MATCH(SUMMARY!$A284,Sheet1DATA!$A:$A,0),MATCH(SUMMARY!X$1,Sheet1DATA!$1:$1,0))</f>
        <v>-</v>
      </c>
      <c r="Y284" s="36" t="str">
        <f t="array" ref="Y284">INDEX(Sheet1DATA!$1:$1048576,MATCH(SUMMARY!$A284,Sheet1DATA!$A:$A,0),MATCH(SUMMARY!Y$1,Sheet1DATA!$1:$1,0))</f>
        <v>-</v>
      </c>
      <c r="Z284" s="36" t="str">
        <f t="array" ref="Z284">INDEX(Sheet1DATA!$1:$1048576,MATCH(SUMMARY!$A284,Sheet1DATA!$A:$A,0),MATCH(SUMMARY!Z$1,Sheet1DATA!$1:$1,0))</f>
        <v>-</v>
      </c>
      <c r="AA284" s="36" t="str">
        <f t="array" ref="AA284">INDEX(Sheet1DATA!$1:$1048576,MATCH(SUMMARY!$A284,Sheet1DATA!$A:$A,0),MATCH(SUMMARY!AA$1,Sheet1DATA!$1:$1,0))</f>
        <v>-</v>
      </c>
      <c r="AB284" s="36" t="str">
        <f t="array" ref="AB284">INDEX(Sheet1DATA!$1:$1048576,MATCH(SUMMARY!$A284,Sheet1DATA!$A:$A,0),MATCH(SUMMARY!AB$1,Sheet1DATA!$1:$1,0))</f>
        <v>-</v>
      </c>
      <c r="AC284" s="36" t="str">
        <f t="array" ref="AC284">INDEX(Sheet1DATA!$1:$1048576,MATCH(SUMMARY!$A284,Sheet1DATA!$A:$A,0),MATCH(SUMMARY!AC$1,Sheet1DATA!$1:$1,0))</f>
        <v>-</v>
      </c>
      <c r="AD284" s="36" t="str">
        <f t="array" ref="AD284">INDEX(Sheet1DATA!$1:$1048576,MATCH(SUMMARY!$A284,Sheet1DATA!$A:$A,0),MATCH(SUMMARY!AD$1,Sheet1DATA!$1:$1,0))</f>
        <v>-</v>
      </c>
    </row>
    <row r="285" ht="14.25" hidden="1" customHeight="1">
      <c r="A285" s="114" t="s">
        <v>1107</v>
      </c>
      <c r="B285" s="114" t="str">
        <f t="array" ref="B285">INDEX('2020 Candidates'!F:F,MATCH(SUMMARY!A285,'2020 Candidates'!G:G,0))</f>
        <v>Fianna Fail</v>
      </c>
      <c r="C285" s="114" t="str">
        <f t="array" ref="C285">INDEX('2020 Candidates'!A:A,MATCH(SUMMARY!A285,'2020 Candidates'!G:G,0))</f>
        <v>Dublin South-West (5 seats)</v>
      </c>
      <c r="D285" s="115">
        <f>VLOOKUP(B285,PartyScore!A:D,4,0)</f>
        <v>0.3502904352</v>
      </c>
      <c r="E285" s="16" t="b">
        <f t="shared" si="1"/>
        <v>0</v>
      </c>
      <c r="F285" s="36">
        <f t="shared" si="2"/>
        <v>0</v>
      </c>
      <c r="G285" s="36">
        <f t="shared" si="3"/>
        <v>0</v>
      </c>
      <c r="H285" s="36">
        <f t="shared" si="4"/>
        <v>0</v>
      </c>
      <c r="I285" s="116" t="str">
        <f t="shared" si="5"/>
        <v>-</v>
      </c>
      <c r="J285" s="36" t="str">
        <f t="array" ref="J285">INDEX(Sheet1DATA!$1:$1048576,MATCH(SUMMARY!$A285,Sheet1DATA!$A:$A,0),MATCH(SUMMARY!J$1,Sheet1DATA!$1:$1,0))</f>
        <v>-</v>
      </c>
      <c r="K285" s="36" t="str">
        <f t="array" ref="K285">INDEX(Sheet1DATA!$1:$1048576,MATCH(SUMMARY!$A285,Sheet1DATA!$A:$A,0),MATCH(SUMMARY!K$1,Sheet1DATA!$1:$1,0))</f>
        <v>-</v>
      </c>
      <c r="L285" s="36" t="str">
        <f t="array" ref="L285">INDEX(Sheet1DATA!$1:$1048576,MATCH(SUMMARY!$A285,Sheet1DATA!$A:$A,0),MATCH(SUMMARY!L$1,Sheet1DATA!$1:$1,0))</f>
        <v>-</v>
      </c>
      <c r="M285" s="36" t="str">
        <f t="array" ref="M285">INDEX(Sheet1DATA!$1:$1048576,MATCH(SUMMARY!$A285,Sheet1DATA!$A:$A,0),MATCH(SUMMARY!M$1,Sheet1DATA!$1:$1,0))</f>
        <v>-</v>
      </c>
      <c r="N285" s="36" t="str">
        <f t="array" ref="N285">INDEX(Sheet1DATA!$1:$1048576,MATCH(SUMMARY!$A285,Sheet1DATA!$A:$A,0),MATCH(SUMMARY!N$1,Sheet1DATA!$1:$1,0))</f>
        <v>-</v>
      </c>
      <c r="O285" s="36" t="str">
        <f t="array" ref="O285">INDEX(Sheet1DATA!$1:$1048576,MATCH(SUMMARY!$A285,Sheet1DATA!$A:$A,0),MATCH(SUMMARY!O$1,Sheet1DATA!$1:$1,0))</f>
        <v>-</v>
      </c>
      <c r="P285" s="36" t="str">
        <f t="array" ref="P285">INDEX(Sheet1DATA!$1:$1048576,MATCH(SUMMARY!$A285,Sheet1DATA!$A:$A,0),MATCH(SUMMARY!P$1,Sheet1DATA!$1:$1,0))</f>
        <v>-</v>
      </c>
      <c r="Q285" s="36" t="str">
        <f t="array" ref="Q285">INDEX(Sheet1DATA!$1:$1048576,MATCH(SUMMARY!$A285,Sheet1DATA!$A:$A,0),MATCH(SUMMARY!Q$1,Sheet1DATA!$1:$1,0))</f>
        <v>-</v>
      </c>
      <c r="R285" s="36" t="str">
        <f t="array" ref="R285">INDEX(Sheet1DATA!$1:$1048576,MATCH(SUMMARY!$A285,Sheet1DATA!$A:$A,0),MATCH(SUMMARY!R$1,Sheet1DATA!$1:$1,0))</f>
        <v>-</v>
      </c>
      <c r="S285" s="36" t="str">
        <f t="array" ref="S285">INDEX(Sheet1DATA!$1:$1048576,MATCH(SUMMARY!$A285,Sheet1DATA!$A:$A,0),MATCH(SUMMARY!S$1,Sheet1DATA!$1:$1,0))</f>
        <v>-</v>
      </c>
      <c r="T285" s="36" t="str">
        <f t="array" ref="T285">INDEX(Sheet1DATA!$1:$1048576,MATCH(SUMMARY!$A285,Sheet1DATA!$A:$A,0),MATCH(SUMMARY!T$1,Sheet1DATA!$1:$1,0))</f>
        <v>-</v>
      </c>
      <c r="U285" s="36" t="str">
        <f t="array" ref="U285">INDEX(Sheet1DATA!$1:$1048576,MATCH(SUMMARY!$A285,Sheet1DATA!$A:$A,0),MATCH(SUMMARY!U$1,Sheet1DATA!$1:$1,0))</f>
        <v>-</v>
      </c>
      <c r="V285" s="36" t="str">
        <f t="array" ref="V285">INDEX(Sheet1DATA!$1:$1048576,MATCH(SUMMARY!$A285,Sheet1DATA!$A:$A,0),MATCH(SUMMARY!V$1,Sheet1DATA!$1:$1,0))</f>
        <v>-</v>
      </c>
      <c r="W285" s="36" t="str">
        <f t="array" ref="W285">INDEX(Sheet1DATA!$1:$1048576,MATCH(SUMMARY!$A285,Sheet1DATA!$A:$A,0),MATCH(SUMMARY!W$1,Sheet1DATA!$1:$1,0))</f>
        <v>-</v>
      </c>
      <c r="X285" s="36" t="str">
        <f t="array" ref="X285">INDEX(Sheet1DATA!$1:$1048576,MATCH(SUMMARY!$A285,Sheet1DATA!$A:$A,0),MATCH(SUMMARY!X$1,Sheet1DATA!$1:$1,0))</f>
        <v>-</v>
      </c>
      <c r="Y285" s="36" t="str">
        <f t="array" ref="Y285">INDEX(Sheet1DATA!$1:$1048576,MATCH(SUMMARY!$A285,Sheet1DATA!$A:$A,0),MATCH(SUMMARY!Y$1,Sheet1DATA!$1:$1,0))</f>
        <v>-</v>
      </c>
      <c r="Z285" s="36" t="str">
        <f t="array" ref="Z285">INDEX(Sheet1DATA!$1:$1048576,MATCH(SUMMARY!$A285,Sheet1DATA!$A:$A,0),MATCH(SUMMARY!Z$1,Sheet1DATA!$1:$1,0))</f>
        <v>-</v>
      </c>
      <c r="AA285" s="36" t="str">
        <f t="array" ref="AA285">INDEX(Sheet1DATA!$1:$1048576,MATCH(SUMMARY!$A285,Sheet1DATA!$A:$A,0),MATCH(SUMMARY!AA$1,Sheet1DATA!$1:$1,0))</f>
        <v>-</v>
      </c>
      <c r="AB285" s="36" t="str">
        <f t="array" ref="AB285">INDEX(Sheet1DATA!$1:$1048576,MATCH(SUMMARY!$A285,Sheet1DATA!$A:$A,0),MATCH(SUMMARY!AB$1,Sheet1DATA!$1:$1,0))</f>
        <v>-</v>
      </c>
      <c r="AC285" s="36" t="str">
        <f t="array" ref="AC285">INDEX(Sheet1DATA!$1:$1048576,MATCH(SUMMARY!$A285,Sheet1DATA!$A:$A,0),MATCH(SUMMARY!AC$1,Sheet1DATA!$1:$1,0))</f>
        <v>-</v>
      </c>
      <c r="AD285" s="36" t="str">
        <f t="array" ref="AD285">INDEX(Sheet1DATA!$1:$1048576,MATCH(SUMMARY!$A285,Sheet1DATA!$A:$A,0),MATCH(SUMMARY!AD$1,Sheet1DATA!$1:$1,0))</f>
        <v>-</v>
      </c>
    </row>
    <row r="286" ht="14.25" customHeight="1">
      <c r="A286" s="114" t="s">
        <v>964</v>
      </c>
      <c r="B286" s="114" t="str">
        <f t="array" ref="B286">INDEX('2020 Candidates'!F:F,MATCH(SUMMARY!A286,'2020 Candidates'!G:G,0))</f>
        <v>Fine Gael</v>
      </c>
      <c r="C286" s="114" t="str">
        <f t="array" ref="C286">INDEX('2020 Candidates'!A:A,MATCH(SUMMARY!A286,'2020 Candidates'!G:G,0))</f>
        <v>Limerick County (3 seats)</v>
      </c>
      <c r="D286" s="115">
        <f>VLOOKUP(B286,PartyScore!A:D,4,0)</f>
        <v>0.01425972402</v>
      </c>
      <c r="E286" s="16" t="b">
        <f t="shared" si="1"/>
        <v>1</v>
      </c>
      <c r="F286" s="36">
        <f t="shared" si="2"/>
        <v>0</v>
      </c>
      <c r="G286" s="36">
        <f t="shared" si="3"/>
        <v>19</v>
      </c>
      <c r="H286" s="36">
        <f t="shared" si="4"/>
        <v>1</v>
      </c>
      <c r="I286" s="116">
        <f t="shared" si="5"/>
        <v>0</v>
      </c>
      <c r="J286" s="36" t="str">
        <f t="array" ref="J286">INDEX(Sheet1DATA!$1:$1048576,MATCH(SUMMARY!$A286,Sheet1DATA!$A:$A,0),MATCH(SUMMARY!J$1,Sheet1DATA!$1:$1,0))</f>
        <v>Ø</v>
      </c>
      <c r="K286" s="36" t="str">
        <f t="array" ref="K286">INDEX(Sheet1DATA!$1:$1048576,MATCH(SUMMARY!$A286,Sheet1DATA!$A:$A,0),MATCH(SUMMARY!K$1,Sheet1DATA!$1:$1,0))</f>
        <v>×</v>
      </c>
      <c r="L286" s="36" t="str">
        <f t="array" ref="L286">INDEX(Sheet1DATA!$1:$1048576,MATCH(SUMMARY!$A286,Sheet1DATA!$A:$A,0),MATCH(SUMMARY!L$1,Sheet1DATA!$1:$1,0))</f>
        <v>×</v>
      </c>
      <c r="M286" s="36" t="str">
        <f t="array" ref="M286">INDEX(Sheet1DATA!$1:$1048576,MATCH(SUMMARY!$A286,Sheet1DATA!$A:$A,0),MATCH(SUMMARY!M$1,Sheet1DATA!$1:$1,0))</f>
        <v>×</v>
      </c>
      <c r="N286" s="36" t="str">
        <f t="array" ref="N286">INDEX(Sheet1DATA!$1:$1048576,MATCH(SUMMARY!$A286,Sheet1DATA!$A:$A,0),MATCH(SUMMARY!N$1,Sheet1DATA!$1:$1,0))</f>
        <v>×</v>
      </c>
      <c r="O286" s="36" t="str">
        <f t="array" ref="O286">INDEX(Sheet1DATA!$1:$1048576,MATCH(SUMMARY!$A286,Sheet1DATA!$A:$A,0),MATCH(SUMMARY!O$1,Sheet1DATA!$1:$1,0))</f>
        <v>×</v>
      </c>
      <c r="P286" s="36" t="str">
        <f t="array" ref="P286">INDEX(Sheet1DATA!$1:$1048576,MATCH(SUMMARY!$A286,Sheet1DATA!$A:$A,0),MATCH(SUMMARY!P$1,Sheet1DATA!$1:$1,0))</f>
        <v>×</v>
      </c>
      <c r="Q286" s="36" t="str">
        <f t="array" ref="Q286">INDEX(Sheet1DATA!$1:$1048576,MATCH(SUMMARY!$A286,Sheet1DATA!$A:$A,0),MATCH(SUMMARY!Q$1,Sheet1DATA!$1:$1,0))</f>
        <v>×</v>
      </c>
      <c r="R286" s="36" t="str">
        <f t="array" ref="R286">INDEX(Sheet1DATA!$1:$1048576,MATCH(SUMMARY!$A286,Sheet1DATA!$A:$A,0),MATCH(SUMMARY!R$1,Sheet1DATA!$1:$1,0))</f>
        <v>×</v>
      </c>
      <c r="S286" s="36" t="str">
        <f t="array" ref="S286">INDEX(Sheet1DATA!$1:$1048576,MATCH(SUMMARY!$A286,Sheet1DATA!$A:$A,0),MATCH(SUMMARY!S$1,Sheet1DATA!$1:$1,0))</f>
        <v>×</v>
      </c>
      <c r="T286" s="36" t="str">
        <f t="array" ref="T286">INDEX(Sheet1DATA!$1:$1048576,MATCH(SUMMARY!$A286,Sheet1DATA!$A:$A,0),MATCH(SUMMARY!T$1,Sheet1DATA!$1:$1,0))</f>
        <v>×</v>
      </c>
      <c r="U286" s="36" t="str">
        <f t="array" ref="U286">INDEX(Sheet1DATA!$1:$1048576,MATCH(SUMMARY!$A286,Sheet1DATA!$A:$A,0),MATCH(SUMMARY!U$1,Sheet1DATA!$1:$1,0))</f>
        <v>×</v>
      </c>
      <c r="V286" s="36" t="str">
        <f t="array" ref="V286">INDEX(Sheet1DATA!$1:$1048576,MATCH(SUMMARY!$A286,Sheet1DATA!$A:$A,0),MATCH(SUMMARY!V$1,Sheet1DATA!$1:$1,0))</f>
        <v>×</v>
      </c>
      <c r="W286" s="36" t="str">
        <f t="array" ref="W286">INDEX(Sheet1DATA!$1:$1048576,MATCH(SUMMARY!$A286,Sheet1DATA!$A:$A,0),MATCH(SUMMARY!W$1,Sheet1DATA!$1:$1,0))</f>
        <v>×</v>
      </c>
      <c r="X286" s="36" t="str">
        <f t="array" ref="X286">INDEX(Sheet1DATA!$1:$1048576,MATCH(SUMMARY!$A286,Sheet1DATA!$A:$A,0),MATCH(SUMMARY!X$1,Sheet1DATA!$1:$1,0))</f>
        <v>×</v>
      </c>
      <c r="Y286" s="36" t="str">
        <f t="array" ref="Y286">INDEX(Sheet1DATA!$1:$1048576,MATCH(SUMMARY!$A286,Sheet1DATA!$A:$A,0),MATCH(SUMMARY!Y$1,Sheet1DATA!$1:$1,0))</f>
        <v>×</v>
      </c>
      <c r="Z286" s="36" t="str">
        <f t="array" ref="Z286">INDEX(Sheet1DATA!$1:$1048576,MATCH(SUMMARY!$A286,Sheet1DATA!$A:$A,0),MATCH(SUMMARY!Z$1,Sheet1DATA!$1:$1,0))</f>
        <v>×</v>
      </c>
      <c r="AA286" s="36" t="str">
        <f t="array" ref="AA286">INDEX(Sheet1DATA!$1:$1048576,MATCH(SUMMARY!$A286,Sheet1DATA!$A:$A,0),MATCH(SUMMARY!AA$1,Sheet1DATA!$1:$1,0))</f>
        <v>×</v>
      </c>
      <c r="AB286" s="36" t="str">
        <f t="array" ref="AB286">INDEX(Sheet1DATA!$1:$1048576,MATCH(SUMMARY!$A286,Sheet1DATA!$A:$A,0),MATCH(SUMMARY!AB$1,Sheet1DATA!$1:$1,0))</f>
        <v>×</v>
      </c>
      <c r="AC286" s="36" t="str">
        <f t="array" ref="AC286">INDEX(Sheet1DATA!$1:$1048576,MATCH(SUMMARY!$A286,Sheet1DATA!$A:$A,0),MATCH(SUMMARY!AC$1,Sheet1DATA!$1:$1,0))</f>
        <v>×</v>
      </c>
      <c r="AD286" s="36" t="str">
        <f t="array" ref="AD286">INDEX(Sheet1DATA!$1:$1048576,MATCH(SUMMARY!$A286,Sheet1DATA!$A:$A,0),MATCH(SUMMARY!AD$1,Sheet1DATA!$1:$1,0))</f>
        <v>-</v>
      </c>
    </row>
    <row r="287" ht="14.25" customHeight="1">
      <c r="A287" s="114" t="s">
        <v>1021</v>
      </c>
      <c r="B287" s="114" t="str">
        <f t="array" ref="B287">INDEX('2020 Candidates'!F:F,MATCH(SUMMARY!A287,'2020 Candidates'!G:G,0))</f>
        <v>Fine Gael</v>
      </c>
      <c r="C287" s="114" t="str">
        <f t="array" ref="C287">INDEX('2020 Candidates'!A:A,MATCH(SUMMARY!A287,'2020 Candidates'!G:G,0))</f>
        <v>Louth (5 seats)</v>
      </c>
      <c r="D287" s="115">
        <f>VLOOKUP(B287,PartyScore!A:D,4,0)</f>
        <v>0.01425972402</v>
      </c>
      <c r="E287" s="16" t="b">
        <f t="shared" si="1"/>
        <v>1</v>
      </c>
      <c r="F287" s="36">
        <f t="shared" si="2"/>
        <v>1</v>
      </c>
      <c r="G287" s="36">
        <f t="shared" si="3"/>
        <v>12</v>
      </c>
      <c r="H287" s="36">
        <f t="shared" si="4"/>
        <v>8</v>
      </c>
      <c r="I287" s="116">
        <f t="shared" si="5"/>
        <v>0.07692307692</v>
      </c>
      <c r="J287" s="36" t="str">
        <f t="array" ref="J287">INDEX(Sheet1DATA!$1:$1048576,MATCH(SUMMARY!$A287,Sheet1DATA!$A:$A,0),MATCH(SUMMARY!J$1,Sheet1DATA!$1:$1,0))</f>
        <v>×</v>
      </c>
      <c r="K287" s="36" t="str">
        <f t="array" ref="K287">INDEX(Sheet1DATA!$1:$1048576,MATCH(SUMMARY!$A287,Sheet1DATA!$A:$A,0),MATCH(SUMMARY!K$1,Sheet1DATA!$1:$1,0))</f>
        <v>×</v>
      </c>
      <c r="L287" s="36" t="str">
        <f t="array" ref="L287">INDEX(Sheet1DATA!$1:$1048576,MATCH(SUMMARY!$A287,Sheet1DATA!$A:$A,0),MATCH(SUMMARY!L$1,Sheet1DATA!$1:$1,0))</f>
        <v>×</v>
      </c>
      <c r="M287" s="36" t="str">
        <f t="array" ref="M287">INDEX(Sheet1DATA!$1:$1048576,MATCH(SUMMARY!$A287,Sheet1DATA!$A:$A,0),MATCH(SUMMARY!M$1,Sheet1DATA!$1:$1,0))</f>
        <v>×</v>
      </c>
      <c r="N287" s="36" t="str">
        <f t="array" ref="N287">INDEX(Sheet1DATA!$1:$1048576,MATCH(SUMMARY!$A287,Sheet1DATA!$A:$A,0),MATCH(SUMMARY!N$1,Sheet1DATA!$1:$1,0))</f>
        <v>×</v>
      </c>
      <c r="O287" s="36" t="str">
        <f t="array" ref="O287">INDEX(Sheet1DATA!$1:$1048576,MATCH(SUMMARY!$A287,Sheet1DATA!$A:$A,0),MATCH(SUMMARY!O$1,Sheet1DATA!$1:$1,0))</f>
        <v>×</v>
      </c>
      <c r="P287" s="36" t="str">
        <f t="array" ref="P287">INDEX(Sheet1DATA!$1:$1048576,MATCH(SUMMARY!$A287,Sheet1DATA!$A:$A,0),MATCH(SUMMARY!P$1,Sheet1DATA!$1:$1,0))</f>
        <v>×</v>
      </c>
      <c r="Q287" s="36" t="str">
        <f t="array" ref="Q287">INDEX(Sheet1DATA!$1:$1048576,MATCH(SUMMARY!$A287,Sheet1DATA!$A:$A,0),MATCH(SUMMARY!Q$1,Sheet1DATA!$1:$1,0))</f>
        <v>Ø</v>
      </c>
      <c r="R287" s="36" t="str">
        <f t="array" ref="R287">INDEX(Sheet1DATA!$1:$1048576,MATCH(SUMMARY!$A287,Sheet1DATA!$A:$A,0),MATCH(SUMMARY!R$1,Sheet1DATA!$1:$1,0))</f>
        <v>×</v>
      </c>
      <c r="S287" s="36" t="str">
        <f t="array" ref="S287">INDEX(Sheet1DATA!$1:$1048576,MATCH(SUMMARY!$A287,Sheet1DATA!$A:$A,0),MATCH(SUMMARY!S$1,Sheet1DATA!$1:$1,0))</f>
        <v>Ø</v>
      </c>
      <c r="T287" s="36" t="str">
        <f t="array" ref="T287">INDEX(Sheet1DATA!$1:$1048576,MATCH(SUMMARY!$A287,Sheet1DATA!$A:$A,0),MATCH(SUMMARY!T$1,Sheet1DATA!$1:$1,0))</f>
        <v>Ø</v>
      </c>
      <c r="U287" s="36" t="str">
        <f t="array" ref="U287">INDEX(Sheet1DATA!$1:$1048576,MATCH(SUMMARY!$A287,Sheet1DATA!$A:$A,0),MATCH(SUMMARY!U$1,Sheet1DATA!$1:$1,0))</f>
        <v>Ø</v>
      </c>
      <c r="V287" s="36" t="str">
        <f t="array" ref="V287">INDEX(Sheet1DATA!$1:$1048576,MATCH(SUMMARY!$A287,Sheet1DATA!$A:$A,0),MATCH(SUMMARY!V$1,Sheet1DATA!$1:$1,0))</f>
        <v>Ø</v>
      </c>
      <c r="W287" s="36" t="str">
        <f t="array" ref="W287">INDEX(Sheet1DATA!$1:$1048576,MATCH(SUMMARY!$A287,Sheet1DATA!$A:$A,0),MATCH(SUMMARY!W$1,Sheet1DATA!$1:$1,0))</f>
        <v>Ø</v>
      </c>
      <c r="X287" s="36" t="str">
        <f t="array" ref="X287">INDEX(Sheet1DATA!$1:$1048576,MATCH(SUMMARY!$A287,Sheet1DATA!$A:$A,0),MATCH(SUMMARY!X$1,Sheet1DATA!$1:$1,0))</f>
        <v>×</v>
      </c>
      <c r="Y287" s="36" t="str">
        <f t="array" ref="Y287">INDEX(Sheet1DATA!$1:$1048576,MATCH(SUMMARY!$A287,Sheet1DATA!$A:$A,0),MATCH(SUMMARY!Y$1,Sheet1DATA!$1:$1,0))</f>
        <v>×</v>
      </c>
      <c r="Z287" s="36" t="str">
        <f t="array" ref="Z287">INDEX(Sheet1DATA!$1:$1048576,MATCH(SUMMARY!$A287,Sheet1DATA!$A:$A,0),MATCH(SUMMARY!Z$1,Sheet1DATA!$1:$1,0))</f>
        <v>×</v>
      </c>
      <c r="AA287" s="36" t="str">
        <f t="array" ref="AA287">INDEX(Sheet1DATA!$1:$1048576,MATCH(SUMMARY!$A287,Sheet1DATA!$A:$A,0),MATCH(SUMMARY!AA$1,Sheet1DATA!$1:$1,0))</f>
        <v>Ø</v>
      </c>
      <c r="AB287" s="36" t="str">
        <f t="array" ref="AB287">INDEX(Sheet1DATA!$1:$1048576,MATCH(SUMMARY!$A287,Sheet1DATA!$A:$A,0),MATCH(SUMMARY!AB$1,Sheet1DATA!$1:$1,0))</f>
        <v>Ø</v>
      </c>
      <c r="AC287" s="36" t="str">
        <f t="array" ref="AC287">INDEX(Sheet1DATA!$1:$1048576,MATCH(SUMMARY!$A287,Sheet1DATA!$A:$A,0),MATCH(SUMMARY!AC$1,Sheet1DATA!$1:$1,0))</f>
        <v>×</v>
      </c>
      <c r="AD287" s="36" t="str">
        <f t="array" ref="AD287">INDEX(Sheet1DATA!$1:$1048576,MATCH(SUMMARY!$A287,Sheet1DATA!$A:$A,0),MATCH(SUMMARY!AD$1,Sheet1DATA!$1:$1,0))</f>
        <v>√</v>
      </c>
    </row>
    <row r="288" ht="14.25" hidden="1" customHeight="1">
      <c r="A288" s="114" t="s">
        <v>1110</v>
      </c>
      <c r="B288" s="114" t="str">
        <f t="array" ref="B288">INDEX('2020 Candidates'!F:F,MATCH(SUMMARY!A288,'2020 Candidates'!G:G,0))</f>
        <v>Fine Gael</v>
      </c>
      <c r="C288" s="114" t="str">
        <f t="array" ref="C288">INDEX('2020 Candidates'!A:A,MATCH(SUMMARY!A288,'2020 Candidates'!G:G,0))</f>
        <v>Cork East (4 seats)</v>
      </c>
      <c r="D288" s="115">
        <f>VLOOKUP(B288,PartyScore!A:D,4,0)</f>
        <v>0.01425972402</v>
      </c>
      <c r="E288" s="16" t="b">
        <f t="shared" si="1"/>
        <v>0</v>
      </c>
      <c r="F288" s="36">
        <f t="shared" si="2"/>
        <v>0</v>
      </c>
      <c r="G288" s="36">
        <f t="shared" si="3"/>
        <v>0</v>
      </c>
      <c r="H288" s="36">
        <f t="shared" si="4"/>
        <v>0</v>
      </c>
      <c r="I288" s="116" t="str">
        <f t="shared" si="5"/>
        <v>-</v>
      </c>
      <c r="J288" s="36" t="str">
        <f t="array" ref="J288">INDEX(Sheet1DATA!$1:$1048576,MATCH(SUMMARY!$A288,Sheet1DATA!$A:$A,0),MATCH(SUMMARY!J$1,Sheet1DATA!$1:$1,0))</f>
        <v>-</v>
      </c>
      <c r="K288" s="36" t="str">
        <f t="array" ref="K288">INDEX(Sheet1DATA!$1:$1048576,MATCH(SUMMARY!$A288,Sheet1DATA!$A:$A,0),MATCH(SUMMARY!K$1,Sheet1DATA!$1:$1,0))</f>
        <v>-</v>
      </c>
      <c r="L288" s="36" t="str">
        <f t="array" ref="L288">INDEX(Sheet1DATA!$1:$1048576,MATCH(SUMMARY!$A288,Sheet1DATA!$A:$A,0),MATCH(SUMMARY!L$1,Sheet1DATA!$1:$1,0))</f>
        <v>-</v>
      </c>
      <c r="M288" s="36" t="str">
        <f t="array" ref="M288">INDEX(Sheet1DATA!$1:$1048576,MATCH(SUMMARY!$A288,Sheet1DATA!$A:$A,0),MATCH(SUMMARY!M$1,Sheet1DATA!$1:$1,0))</f>
        <v>-</v>
      </c>
      <c r="N288" s="36" t="str">
        <f t="array" ref="N288">INDEX(Sheet1DATA!$1:$1048576,MATCH(SUMMARY!$A288,Sheet1DATA!$A:$A,0),MATCH(SUMMARY!N$1,Sheet1DATA!$1:$1,0))</f>
        <v>-</v>
      </c>
      <c r="O288" s="36" t="str">
        <f t="array" ref="O288">INDEX(Sheet1DATA!$1:$1048576,MATCH(SUMMARY!$A288,Sheet1DATA!$A:$A,0),MATCH(SUMMARY!O$1,Sheet1DATA!$1:$1,0))</f>
        <v>-</v>
      </c>
      <c r="P288" s="36" t="str">
        <f t="array" ref="P288">INDEX(Sheet1DATA!$1:$1048576,MATCH(SUMMARY!$A288,Sheet1DATA!$A:$A,0),MATCH(SUMMARY!P$1,Sheet1DATA!$1:$1,0))</f>
        <v>-</v>
      </c>
      <c r="Q288" s="36" t="str">
        <f t="array" ref="Q288">INDEX(Sheet1DATA!$1:$1048576,MATCH(SUMMARY!$A288,Sheet1DATA!$A:$A,0),MATCH(SUMMARY!Q$1,Sheet1DATA!$1:$1,0))</f>
        <v>-</v>
      </c>
      <c r="R288" s="36" t="str">
        <f t="array" ref="R288">INDEX(Sheet1DATA!$1:$1048576,MATCH(SUMMARY!$A288,Sheet1DATA!$A:$A,0),MATCH(SUMMARY!R$1,Sheet1DATA!$1:$1,0))</f>
        <v>-</v>
      </c>
      <c r="S288" s="36" t="str">
        <f t="array" ref="S288">INDEX(Sheet1DATA!$1:$1048576,MATCH(SUMMARY!$A288,Sheet1DATA!$A:$A,0),MATCH(SUMMARY!S$1,Sheet1DATA!$1:$1,0))</f>
        <v>-</v>
      </c>
      <c r="T288" s="36" t="str">
        <f t="array" ref="T288">INDEX(Sheet1DATA!$1:$1048576,MATCH(SUMMARY!$A288,Sheet1DATA!$A:$A,0),MATCH(SUMMARY!T$1,Sheet1DATA!$1:$1,0))</f>
        <v>-</v>
      </c>
      <c r="U288" s="36" t="str">
        <f t="array" ref="U288">INDEX(Sheet1DATA!$1:$1048576,MATCH(SUMMARY!$A288,Sheet1DATA!$A:$A,0),MATCH(SUMMARY!U$1,Sheet1DATA!$1:$1,0))</f>
        <v>-</v>
      </c>
      <c r="V288" s="36" t="str">
        <f t="array" ref="V288">INDEX(Sheet1DATA!$1:$1048576,MATCH(SUMMARY!$A288,Sheet1DATA!$A:$A,0),MATCH(SUMMARY!V$1,Sheet1DATA!$1:$1,0))</f>
        <v>-</v>
      </c>
      <c r="W288" s="36" t="str">
        <f t="array" ref="W288">INDEX(Sheet1DATA!$1:$1048576,MATCH(SUMMARY!$A288,Sheet1DATA!$A:$A,0),MATCH(SUMMARY!W$1,Sheet1DATA!$1:$1,0))</f>
        <v>-</v>
      </c>
      <c r="X288" s="36" t="str">
        <f t="array" ref="X288">INDEX(Sheet1DATA!$1:$1048576,MATCH(SUMMARY!$A288,Sheet1DATA!$A:$A,0),MATCH(SUMMARY!X$1,Sheet1DATA!$1:$1,0))</f>
        <v>-</v>
      </c>
      <c r="Y288" s="36" t="str">
        <f t="array" ref="Y288">INDEX(Sheet1DATA!$1:$1048576,MATCH(SUMMARY!$A288,Sheet1DATA!$A:$A,0),MATCH(SUMMARY!Y$1,Sheet1DATA!$1:$1,0))</f>
        <v>-</v>
      </c>
      <c r="Z288" s="36" t="str">
        <f t="array" ref="Z288">INDEX(Sheet1DATA!$1:$1048576,MATCH(SUMMARY!$A288,Sheet1DATA!$A:$A,0),MATCH(SUMMARY!Z$1,Sheet1DATA!$1:$1,0))</f>
        <v>-</v>
      </c>
      <c r="AA288" s="36" t="str">
        <f t="array" ref="AA288">INDEX(Sheet1DATA!$1:$1048576,MATCH(SUMMARY!$A288,Sheet1DATA!$A:$A,0),MATCH(SUMMARY!AA$1,Sheet1DATA!$1:$1,0))</f>
        <v>-</v>
      </c>
      <c r="AB288" s="36" t="str">
        <f t="array" ref="AB288">INDEX(Sheet1DATA!$1:$1048576,MATCH(SUMMARY!$A288,Sheet1DATA!$A:$A,0),MATCH(SUMMARY!AB$1,Sheet1DATA!$1:$1,0))</f>
        <v>-</v>
      </c>
      <c r="AC288" s="36" t="str">
        <f t="array" ref="AC288">INDEX(Sheet1DATA!$1:$1048576,MATCH(SUMMARY!$A288,Sheet1DATA!$A:$A,0),MATCH(SUMMARY!AC$1,Sheet1DATA!$1:$1,0))</f>
        <v>-</v>
      </c>
      <c r="AD288" s="36" t="str">
        <f t="array" ref="AD288">INDEX(Sheet1DATA!$1:$1048576,MATCH(SUMMARY!$A288,Sheet1DATA!$A:$A,0),MATCH(SUMMARY!AD$1,Sheet1DATA!$1:$1,0))</f>
        <v>-</v>
      </c>
    </row>
    <row r="289" ht="14.25" hidden="1" customHeight="1">
      <c r="A289" s="114" t="s">
        <v>1117</v>
      </c>
      <c r="B289" s="114" t="str">
        <f t="array" ref="B289">INDEX('2020 Candidates'!F:F,MATCH(SUMMARY!A289,'2020 Candidates'!G:G,0))</f>
        <v>Social Democrats</v>
      </c>
      <c r="C289" s="114" t="str">
        <f t="array" ref="C289">INDEX('2020 Candidates'!A:A,MATCH(SUMMARY!A289,'2020 Candidates'!G:G,0))</f>
        <v>Cork South-Central (4 seats)</v>
      </c>
      <c r="D289" s="115">
        <f>VLOOKUP(B289,PartyScore!A:D,4,0)</f>
        <v>0.09523809524</v>
      </c>
      <c r="E289" s="16" t="b">
        <f t="shared" si="1"/>
        <v>0</v>
      </c>
      <c r="F289" s="36">
        <f t="shared" si="2"/>
        <v>0</v>
      </c>
      <c r="G289" s="36">
        <f t="shared" si="3"/>
        <v>0</v>
      </c>
      <c r="H289" s="36">
        <f t="shared" si="4"/>
        <v>0</v>
      </c>
      <c r="I289" s="116" t="str">
        <f t="shared" si="5"/>
        <v>-</v>
      </c>
      <c r="J289" s="36" t="str">
        <f t="array" ref="J289">INDEX(Sheet1DATA!$1:$1048576,MATCH(SUMMARY!$A289,Sheet1DATA!$A:$A,0),MATCH(SUMMARY!J$1,Sheet1DATA!$1:$1,0))</f>
        <v>-</v>
      </c>
      <c r="K289" s="36" t="str">
        <f t="array" ref="K289">INDEX(Sheet1DATA!$1:$1048576,MATCH(SUMMARY!$A289,Sheet1DATA!$A:$A,0),MATCH(SUMMARY!K$1,Sheet1DATA!$1:$1,0))</f>
        <v>-</v>
      </c>
      <c r="L289" s="36" t="str">
        <f t="array" ref="L289">INDEX(Sheet1DATA!$1:$1048576,MATCH(SUMMARY!$A289,Sheet1DATA!$A:$A,0),MATCH(SUMMARY!L$1,Sheet1DATA!$1:$1,0))</f>
        <v>-</v>
      </c>
      <c r="M289" s="36" t="str">
        <f t="array" ref="M289">INDEX(Sheet1DATA!$1:$1048576,MATCH(SUMMARY!$A289,Sheet1DATA!$A:$A,0),MATCH(SUMMARY!M$1,Sheet1DATA!$1:$1,0))</f>
        <v>-</v>
      </c>
      <c r="N289" s="36" t="str">
        <f t="array" ref="N289">INDEX(Sheet1DATA!$1:$1048576,MATCH(SUMMARY!$A289,Sheet1DATA!$A:$A,0),MATCH(SUMMARY!N$1,Sheet1DATA!$1:$1,0))</f>
        <v>-</v>
      </c>
      <c r="O289" s="36" t="str">
        <f t="array" ref="O289">INDEX(Sheet1DATA!$1:$1048576,MATCH(SUMMARY!$A289,Sheet1DATA!$A:$A,0),MATCH(SUMMARY!O$1,Sheet1DATA!$1:$1,0))</f>
        <v>-</v>
      </c>
      <c r="P289" s="36" t="str">
        <f t="array" ref="P289">INDEX(Sheet1DATA!$1:$1048576,MATCH(SUMMARY!$A289,Sheet1DATA!$A:$A,0),MATCH(SUMMARY!P$1,Sheet1DATA!$1:$1,0))</f>
        <v>-</v>
      </c>
      <c r="Q289" s="36" t="str">
        <f t="array" ref="Q289">INDEX(Sheet1DATA!$1:$1048576,MATCH(SUMMARY!$A289,Sheet1DATA!$A:$A,0),MATCH(SUMMARY!Q$1,Sheet1DATA!$1:$1,0))</f>
        <v>-</v>
      </c>
      <c r="R289" s="36" t="str">
        <f t="array" ref="R289">INDEX(Sheet1DATA!$1:$1048576,MATCH(SUMMARY!$A289,Sheet1DATA!$A:$A,0),MATCH(SUMMARY!R$1,Sheet1DATA!$1:$1,0))</f>
        <v>-</v>
      </c>
      <c r="S289" s="36" t="str">
        <f t="array" ref="S289">INDEX(Sheet1DATA!$1:$1048576,MATCH(SUMMARY!$A289,Sheet1DATA!$A:$A,0),MATCH(SUMMARY!S$1,Sheet1DATA!$1:$1,0))</f>
        <v>-</v>
      </c>
      <c r="T289" s="36" t="str">
        <f t="array" ref="T289">INDEX(Sheet1DATA!$1:$1048576,MATCH(SUMMARY!$A289,Sheet1DATA!$A:$A,0),MATCH(SUMMARY!T$1,Sheet1DATA!$1:$1,0))</f>
        <v>-</v>
      </c>
      <c r="U289" s="36" t="str">
        <f t="array" ref="U289">INDEX(Sheet1DATA!$1:$1048576,MATCH(SUMMARY!$A289,Sheet1DATA!$A:$A,0),MATCH(SUMMARY!U$1,Sheet1DATA!$1:$1,0))</f>
        <v>-</v>
      </c>
      <c r="V289" s="36" t="str">
        <f t="array" ref="V289">INDEX(Sheet1DATA!$1:$1048576,MATCH(SUMMARY!$A289,Sheet1DATA!$A:$A,0),MATCH(SUMMARY!V$1,Sheet1DATA!$1:$1,0))</f>
        <v>-</v>
      </c>
      <c r="W289" s="36" t="str">
        <f t="array" ref="W289">INDEX(Sheet1DATA!$1:$1048576,MATCH(SUMMARY!$A289,Sheet1DATA!$A:$A,0),MATCH(SUMMARY!W$1,Sheet1DATA!$1:$1,0))</f>
        <v>-</v>
      </c>
      <c r="X289" s="36" t="str">
        <f t="array" ref="X289">INDEX(Sheet1DATA!$1:$1048576,MATCH(SUMMARY!$A289,Sheet1DATA!$A:$A,0),MATCH(SUMMARY!X$1,Sheet1DATA!$1:$1,0))</f>
        <v>-</v>
      </c>
      <c r="Y289" s="36" t="str">
        <f t="array" ref="Y289">INDEX(Sheet1DATA!$1:$1048576,MATCH(SUMMARY!$A289,Sheet1DATA!$A:$A,0),MATCH(SUMMARY!Y$1,Sheet1DATA!$1:$1,0))</f>
        <v>-</v>
      </c>
      <c r="Z289" s="36" t="str">
        <f t="array" ref="Z289">INDEX(Sheet1DATA!$1:$1048576,MATCH(SUMMARY!$A289,Sheet1DATA!$A:$A,0),MATCH(SUMMARY!Z$1,Sheet1DATA!$1:$1,0))</f>
        <v>-</v>
      </c>
      <c r="AA289" s="36" t="str">
        <f t="array" ref="AA289">INDEX(Sheet1DATA!$1:$1048576,MATCH(SUMMARY!$A289,Sheet1DATA!$A:$A,0),MATCH(SUMMARY!AA$1,Sheet1DATA!$1:$1,0))</f>
        <v>-</v>
      </c>
      <c r="AB289" s="36" t="str">
        <f t="array" ref="AB289">INDEX(Sheet1DATA!$1:$1048576,MATCH(SUMMARY!$A289,Sheet1DATA!$A:$A,0),MATCH(SUMMARY!AB$1,Sheet1DATA!$1:$1,0))</f>
        <v>-</v>
      </c>
      <c r="AC289" s="36" t="str">
        <f t="array" ref="AC289">INDEX(Sheet1DATA!$1:$1048576,MATCH(SUMMARY!$A289,Sheet1DATA!$A:$A,0),MATCH(SUMMARY!AC$1,Sheet1DATA!$1:$1,0))</f>
        <v>-</v>
      </c>
      <c r="AD289" s="36" t="str">
        <f t="array" ref="AD289">INDEX(Sheet1DATA!$1:$1048576,MATCH(SUMMARY!$A289,Sheet1DATA!$A:$A,0),MATCH(SUMMARY!AD$1,Sheet1DATA!$1:$1,0))</f>
        <v>-</v>
      </c>
    </row>
    <row r="290" ht="14.25" hidden="1" customHeight="1">
      <c r="A290" s="114" t="s">
        <v>1121</v>
      </c>
      <c r="B290" s="114" t="str">
        <f t="array" ref="B290">INDEX('2020 Candidates'!F:F,MATCH(SUMMARY!A290,'2020 Candidates'!G:G,0))</f>
        <v>Green Party</v>
      </c>
      <c r="C290" s="114" t="str">
        <f t="array" ref="C290">INDEX('2020 Candidates'!A:A,MATCH(SUMMARY!A290,'2020 Candidates'!G:G,0))</f>
        <v>Dublin West (4 seats)</v>
      </c>
      <c r="D290" s="115">
        <f>VLOOKUP(B290,PartyScore!A:D,4,0)</f>
        <v>0.05714285714</v>
      </c>
      <c r="E290" s="16" t="b">
        <f t="shared" si="1"/>
        <v>0</v>
      </c>
      <c r="F290" s="36">
        <f t="shared" si="2"/>
        <v>0</v>
      </c>
      <c r="G290" s="36">
        <f t="shared" si="3"/>
        <v>0</v>
      </c>
      <c r="H290" s="36">
        <f t="shared" si="4"/>
        <v>0</v>
      </c>
      <c r="I290" s="116" t="str">
        <f t="shared" si="5"/>
        <v>-</v>
      </c>
      <c r="J290" s="36" t="str">
        <f t="array" ref="J290">INDEX(Sheet1DATA!$1:$1048576,MATCH(SUMMARY!$A290,Sheet1DATA!$A:$A,0),MATCH(SUMMARY!J$1,Sheet1DATA!$1:$1,0))</f>
        <v>-</v>
      </c>
      <c r="K290" s="36" t="str">
        <f t="array" ref="K290">INDEX(Sheet1DATA!$1:$1048576,MATCH(SUMMARY!$A290,Sheet1DATA!$A:$A,0),MATCH(SUMMARY!K$1,Sheet1DATA!$1:$1,0))</f>
        <v>-</v>
      </c>
      <c r="L290" s="36" t="str">
        <f t="array" ref="L290">INDEX(Sheet1DATA!$1:$1048576,MATCH(SUMMARY!$A290,Sheet1DATA!$A:$A,0),MATCH(SUMMARY!L$1,Sheet1DATA!$1:$1,0))</f>
        <v>-</v>
      </c>
      <c r="M290" s="36" t="str">
        <f t="array" ref="M290">INDEX(Sheet1DATA!$1:$1048576,MATCH(SUMMARY!$A290,Sheet1DATA!$A:$A,0),MATCH(SUMMARY!M$1,Sheet1DATA!$1:$1,0))</f>
        <v>-</v>
      </c>
      <c r="N290" s="36" t="str">
        <f t="array" ref="N290">INDEX(Sheet1DATA!$1:$1048576,MATCH(SUMMARY!$A290,Sheet1DATA!$A:$A,0),MATCH(SUMMARY!N$1,Sheet1DATA!$1:$1,0))</f>
        <v>-</v>
      </c>
      <c r="O290" s="36" t="str">
        <f t="array" ref="O290">INDEX(Sheet1DATA!$1:$1048576,MATCH(SUMMARY!$A290,Sheet1DATA!$A:$A,0),MATCH(SUMMARY!O$1,Sheet1DATA!$1:$1,0))</f>
        <v>-</v>
      </c>
      <c r="P290" s="36" t="str">
        <f t="array" ref="P290">INDEX(Sheet1DATA!$1:$1048576,MATCH(SUMMARY!$A290,Sheet1DATA!$A:$A,0),MATCH(SUMMARY!P$1,Sheet1DATA!$1:$1,0))</f>
        <v>-</v>
      </c>
      <c r="Q290" s="36" t="str">
        <f t="array" ref="Q290">INDEX(Sheet1DATA!$1:$1048576,MATCH(SUMMARY!$A290,Sheet1DATA!$A:$A,0),MATCH(SUMMARY!Q$1,Sheet1DATA!$1:$1,0))</f>
        <v>-</v>
      </c>
      <c r="R290" s="36" t="str">
        <f t="array" ref="R290">INDEX(Sheet1DATA!$1:$1048576,MATCH(SUMMARY!$A290,Sheet1DATA!$A:$A,0),MATCH(SUMMARY!R$1,Sheet1DATA!$1:$1,0))</f>
        <v>-</v>
      </c>
      <c r="S290" s="36" t="str">
        <f t="array" ref="S290">INDEX(Sheet1DATA!$1:$1048576,MATCH(SUMMARY!$A290,Sheet1DATA!$A:$A,0),MATCH(SUMMARY!S$1,Sheet1DATA!$1:$1,0))</f>
        <v>-</v>
      </c>
      <c r="T290" s="36" t="str">
        <f t="array" ref="T290">INDEX(Sheet1DATA!$1:$1048576,MATCH(SUMMARY!$A290,Sheet1DATA!$A:$A,0),MATCH(SUMMARY!T$1,Sheet1DATA!$1:$1,0))</f>
        <v>-</v>
      </c>
      <c r="U290" s="36" t="str">
        <f t="array" ref="U290">INDEX(Sheet1DATA!$1:$1048576,MATCH(SUMMARY!$A290,Sheet1DATA!$A:$A,0),MATCH(SUMMARY!U$1,Sheet1DATA!$1:$1,0))</f>
        <v>-</v>
      </c>
      <c r="V290" s="36" t="str">
        <f t="array" ref="V290">INDEX(Sheet1DATA!$1:$1048576,MATCH(SUMMARY!$A290,Sheet1DATA!$A:$A,0),MATCH(SUMMARY!V$1,Sheet1DATA!$1:$1,0))</f>
        <v>-</v>
      </c>
      <c r="W290" s="36" t="str">
        <f t="array" ref="W290">INDEX(Sheet1DATA!$1:$1048576,MATCH(SUMMARY!$A290,Sheet1DATA!$A:$A,0),MATCH(SUMMARY!W$1,Sheet1DATA!$1:$1,0))</f>
        <v>-</v>
      </c>
      <c r="X290" s="36" t="str">
        <f t="array" ref="X290">INDEX(Sheet1DATA!$1:$1048576,MATCH(SUMMARY!$A290,Sheet1DATA!$A:$A,0),MATCH(SUMMARY!X$1,Sheet1DATA!$1:$1,0))</f>
        <v>-</v>
      </c>
      <c r="Y290" s="36" t="str">
        <f t="array" ref="Y290">INDEX(Sheet1DATA!$1:$1048576,MATCH(SUMMARY!$A290,Sheet1DATA!$A:$A,0),MATCH(SUMMARY!Y$1,Sheet1DATA!$1:$1,0))</f>
        <v>-</v>
      </c>
      <c r="Z290" s="36" t="str">
        <f t="array" ref="Z290">INDEX(Sheet1DATA!$1:$1048576,MATCH(SUMMARY!$A290,Sheet1DATA!$A:$A,0),MATCH(SUMMARY!Z$1,Sheet1DATA!$1:$1,0))</f>
        <v>-</v>
      </c>
      <c r="AA290" s="36" t="str">
        <f t="array" ref="AA290">INDEX(Sheet1DATA!$1:$1048576,MATCH(SUMMARY!$A290,Sheet1DATA!$A:$A,0),MATCH(SUMMARY!AA$1,Sheet1DATA!$1:$1,0))</f>
        <v>-</v>
      </c>
      <c r="AB290" s="36" t="str">
        <f t="array" ref="AB290">INDEX(Sheet1DATA!$1:$1048576,MATCH(SUMMARY!$A290,Sheet1DATA!$A:$A,0),MATCH(SUMMARY!AB$1,Sheet1DATA!$1:$1,0))</f>
        <v>-</v>
      </c>
      <c r="AC290" s="36" t="str">
        <f t="array" ref="AC290">INDEX(Sheet1DATA!$1:$1048576,MATCH(SUMMARY!$A290,Sheet1DATA!$A:$A,0),MATCH(SUMMARY!AC$1,Sheet1DATA!$1:$1,0))</f>
        <v>-</v>
      </c>
      <c r="AD290" s="36" t="str">
        <f t="array" ref="AD290">INDEX(Sheet1DATA!$1:$1048576,MATCH(SUMMARY!$A290,Sheet1DATA!$A:$A,0),MATCH(SUMMARY!AD$1,Sheet1DATA!$1:$1,0))</f>
        <v>-</v>
      </c>
    </row>
    <row r="291" ht="14.25" hidden="1" customHeight="1">
      <c r="A291" s="114" t="s">
        <v>207</v>
      </c>
      <c r="B291" s="114" t="str">
        <f t="array" ref="B291">INDEX('2020 Candidates'!F:F,MATCH(SUMMARY!A291,'2020 Candidates'!G:G,0))</f>
        <v>Fianna Fail</v>
      </c>
      <c r="C291" s="114" t="str">
        <f t="array" ref="C291">INDEX('2020 Candidates'!A:A,MATCH(SUMMARY!A291,'2020 Candidates'!G:G,0))</f>
        <v>Cork East (4 seats)</v>
      </c>
      <c r="D291" s="115">
        <f>VLOOKUP(B291,PartyScore!A:D,4,0)</f>
        <v>0.3502904352</v>
      </c>
      <c r="E291" s="16" t="b">
        <f t="shared" si="1"/>
        <v>0</v>
      </c>
      <c r="F291" s="36">
        <f t="shared" si="2"/>
        <v>2</v>
      </c>
      <c r="G291" s="36">
        <f t="shared" si="3"/>
        <v>0</v>
      </c>
      <c r="H291" s="36">
        <f t="shared" si="4"/>
        <v>5</v>
      </c>
      <c r="I291" s="116">
        <f t="shared" si="5"/>
        <v>1</v>
      </c>
      <c r="J291" s="36" t="str">
        <f t="array" ref="J291">INDEX(Sheet1DATA!$1:$1048576,MATCH(SUMMARY!$A291,Sheet1DATA!$A:$A,0),MATCH(SUMMARY!J$1,Sheet1DATA!$1:$1,0))</f>
        <v>√</v>
      </c>
      <c r="K291" s="36" t="str">
        <f t="array" ref="K291">INDEX(Sheet1DATA!$1:$1048576,MATCH(SUMMARY!$A291,Sheet1DATA!$A:$A,0),MATCH(SUMMARY!K$1,Sheet1DATA!$1:$1,0))</f>
        <v>√</v>
      </c>
      <c r="L291" s="36" t="str">
        <f t="array" ref="L291">INDEX(Sheet1DATA!$1:$1048576,MATCH(SUMMARY!$A291,Sheet1DATA!$A:$A,0),MATCH(SUMMARY!L$1,Sheet1DATA!$1:$1,0))</f>
        <v>Ø</v>
      </c>
      <c r="M291" s="36" t="str">
        <f t="array" ref="M291">INDEX(Sheet1DATA!$1:$1048576,MATCH(SUMMARY!$A291,Sheet1DATA!$A:$A,0),MATCH(SUMMARY!M$1,Sheet1DATA!$1:$1,0))</f>
        <v>Ø</v>
      </c>
      <c r="N291" s="36" t="str">
        <f t="array" ref="N291">INDEX(Sheet1DATA!$1:$1048576,MATCH(SUMMARY!$A291,Sheet1DATA!$A:$A,0),MATCH(SUMMARY!N$1,Sheet1DATA!$1:$1,0))</f>
        <v>Ø</v>
      </c>
      <c r="O291" s="36" t="str">
        <f t="array" ref="O291">INDEX(Sheet1DATA!$1:$1048576,MATCH(SUMMARY!$A291,Sheet1DATA!$A:$A,0),MATCH(SUMMARY!O$1,Sheet1DATA!$1:$1,0))</f>
        <v>Ø</v>
      </c>
      <c r="P291" s="36" t="str">
        <f t="array" ref="P291">INDEX(Sheet1DATA!$1:$1048576,MATCH(SUMMARY!$A291,Sheet1DATA!$A:$A,0),MATCH(SUMMARY!P$1,Sheet1DATA!$1:$1,0))</f>
        <v>Ø</v>
      </c>
      <c r="Q291" s="36" t="str">
        <f t="array" ref="Q291">INDEX(Sheet1DATA!$1:$1048576,MATCH(SUMMARY!$A291,Sheet1DATA!$A:$A,0),MATCH(SUMMARY!Q$1,Sheet1DATA!$1:$1,0))</f>
        <v>-</v>
      </c>
      <c r="R291" s="36" t="str">
        <f t="array" ref="R291">INDEX(Sheet1DATA!$1:$1048576,MATCH(SUMMARY!$A291,Sheet1DATA!$A:$A,0),MATCH(SUMMARY!R$1,Sheet1DATA!$1:$1,0))</f>
        <v>-</v>
      </c>
      <c r="S291" s="36" t="str">
        <f t="array" ref="S291">INDEX(Sheet1DATA!$1:$1048576,MATCH(SUMMARY!$A291,Sheet1DATA!$A:$A,0),MATCH(SUMMARY!S$1,Sheet1DATA!$1:$1,0))</f>
        <v>-</v>
      </c>
      <c r="T291" s="36" t="str">
        <f t="array" ref="T291">INDEX(Sheet1DATA!$1:$1048576,MATCH(SUMMARY!$A291,Sheet1DATA!$A:$A,0),MATCH(SUMMARY!T$1,Sheet1DATA!$1:$1,0))</f>
        <v>-</v>
      </c>
      <c r="U291" s="36" t="str">
        <f t="array" ref="U291">INDEX(Sheet1DATA!$1:$1048576,MATCH(SUMMARY!$A291,Sheet1DATA!$A:$A,0),MATCH(SUMMARY!U$1,Sheet1DATA!$1:$1,0))</f>
        <v>-</v>
      </c>
      <c r="V291" s="36" t="str">
        <f t="array" ref="V291">INDEX(Sheet1DATA!$1:$1048576,MATCH(SUMMARY!$A291,Sheet1DATA!$A:$A,0),MATCH(SUMMARY!V$1,Sheet1DATA!$1:$1,0))</f>
        <v>-</v>
      </c>
      <c r="W291" s="36" t="str">
        <f t="array" ref="W291">INDEX(Sheet1DATA!$1:$1048576,MATCH(SUMMARY!$A291,Sheet1DATA!$A:$A,0),MATCH(SUMMARY!W$1,Sheet1DATA!$1:$1,0))</f>
        <v>-</v>
      </c>
      <c r="X291" s="36" t="str">
        <f t="array" ref="X291">INDEX(Sheet1DATA!$1:$1048576,MATCH(SUMMARY!$A291,Sheet1DATA!$A:$A,0),MATCH(SUMMARY!X$1,Sheet1DATA!$1:$1,0))</f>
        <v>-</v>
      </c>
      <c r="Y291" s="36" t="str">
        <f t="array" ref="Y291">INDEX(Sheet1DATA!$1:$1048576,MATCH(SUMMARY!$A291,Sheet1DATA!$A:$A,0),MATCH(SUMMARY!Y$1,Sheet1DATA!$1:$1,0))</f>
        <v>-</v>
      </c>
      <c r="Z291" s="36" t="str">
        <f t="array" ref="Z291">INDEX(Sheet1DATA!$1:$1048576,MATCH(SUMMARY!$A291,Sheet1DATA!$A:$A,0),MATCH(SUMMARY!Z$1,Sheet1DATA!$1:$1,0))</f>
        <v>-</v>
      </c>
      <c r="AA291" s="36" t="str">
        <f t="array" ref="AA291">INDEX(Sheet1DATA!$1:$1048576,MATCH(SUMMARY!$A291,Sheet1DATA!$A:$A,0),MATCH(SUMMARY!AA$1,Sheet1DATA!$1:$1,0))</f>
        <v>-</v>
      </c>
      <c r="AB291" s="36" t="str">
        <f t="array" ref="AB291">INDEX(Sheet1DATA!$1:$1048576,MATCH(SUMMARY!$A291,Sheet1DATA!$A:$A,0),MATCH(SUMMARY!AB$1,Sheet1DATA!$1:$1,0))</f>
        <v>-</v>
      </c>
      <c r="AC291" s="36" t="str">
        <f t="array" ref="AC291">INDEX(Sheet1DATA!$1:$1048576,MATCH(SUMMARY!$A291,Sheet1DATA!$A:$A,0),MATCH(SUMMARY!AC$1,Sheet1DATA!$1:$1,0))</f>
        <v>-</v>
      </c>
      <c r="AD291" s="36" t="str">
        <f t="array" ref="AD291">INDEX(Sheet1DATA!$1:$1048576,MATCH(SUMMARY!$A291,Sheet1DATA!$A:$A,0),MATCH(SUMMARY!AD$1,Sheet1DATA!$1:$1,0))</f>
        <v>-</v>
      </c>
    </row>
    <row r="292" ht="14.25" hidden="1" customHeight="1">
      <c r="A292" s="114" t="s">
        <v>1125</v>
      </c>
      <c r="B292" s="114" t="str">
        <f t="array" ref="B292">INDEX('2020 Candidates'!F:F,MATCH(SUMMARY!A292,'2020 Candidates'!G:G,0))</f>
        <v>Renua</v>
      </c>
      <c r="C292" s="114" t="str">
        <f t="array" ref="C292">INDEX('2020 Candidates'!A:A,MATCH(SUMMARY!A292,'2020 Candidates'!G:G,0))</f>
        <v>Galway East (3 seats)</v>
      </c>
      <c r="D292" s="115">
        <f>VLOOKUP(B292,PartyScore!A:D,4,0)</f>
        <v>0</v>
      </c>
      <c r="E292" s="16" t="b">
        <f t="shared" si="1"/>
        <v>0</v>
      </c>
      <c r="F292" s="36">
        <f t="shared" si="2"/>
        <v>0</v>
      </c>
      <c r="G292" s="36">
        <f t="shared" si="3"/>
        <v>0</v>
      </c>
      <c r="H292" s="36">
        <f t="shared" si="4"/>
        <v>0</v>
      </c>
      <c r="I292" s="116" t="str">
        <f t="shared" si="5"/>
        <v>-</v>
      </c>
      <c r="J292" s="36" t="str">
        <f t="array" ref="J292">INDEX(Sheet1DATA!$1:$1048576,MATCH(SUMMARY!$A292,Sheet1DATA!$A:$A,0),MATCH(SUMMARY!J$1,Sheet1DATA!$1:$1,0))</f>
        <v>-</v>
      </c>
      <c r="K292" s="36" t="str">
        <f t="array" ref="K292">INDEX(Sheet1DATA!$1:$1048576,MATCH(SUMMARY!$A292,Sheet1DATA!$A:$A,0),MATCH(SUMMARY!K$1,Sheet1DATA!$1:$1,0))</f>
        <v>-</v>
      </c>
      <c r="L292" s="36" t="str">
        <f t="array" ref="L292">INDEX(Sheet1DATA!$1:$1048576,MATCH(SUMMARY!$A292,Sheet1DATA!$A:$A,0),MATCH(SUMMARY!L$1,Sheet1DATA!$1:$1,0))</f>
        <v>-</v>
      </c>
      <c r="M292" s="36" t="str">
        <f t="array" ref="M292">INDEX(Sheet1DATA!$1:$1048576,MATCH(SUMMARY!$A292,Sheet1DATA!$A:$A,0),MATCH(SUMMARY!M$1,Sheet1DATA!$1:$1,0))</f>
        <v>-</v>
      </c>
      <c r="N292" s="36" t="str">
        <f t="array" ref="N292">INDEX(Sheet1DATA!$1:$1048576,MATCH(SUMMARY!$A292,Sheet1DATA!$A:$A,0),MATCH(SUMMARY!N$1,Sheet1DATA!$1:$1,0))</f>
        <v>-</v>
      </c>
      <c r="O292" s="36" t="str">
        <f t="array" ref="O292">INDEX(Sheet1DATA!$1:$1048576,MATCH(SUMMARY!$A292,Sheet1DATA!$A:$A,0),MATCH(SUMMARY!O$1,Sheet1DATA!$1:$1,0))</f>
        <v>-</v>
      </c>
      <c r="P292" s="36" t="str">
        <f t="array" ref="P292">INDEX(Sheet1DATA!$1:$1048576,MATCH(SUMMARY!$A292,Sheet1DATA!$A:$A,0),MATCH(SUMMARY!P$1,Sheet1DATA!$1:$1,0))</f>
        <v>-</v>
      </c>
      <c r="Q292" s="36" t="str">
        <f t="array" ref="Q292">INDEX(Sheet1DATA!$1:$1048576,MATCH(SUMMARY!$A292,Sheet1DATA!$A:$A,0),MATCH(SUMMARY!Q$1,Sheet1DATA!$1:$1,0))</f>
        <v>-</v>
      </c>
      <c r="R292" s="36" t="str">
        <f t="array" ref="R292">INDEX(Sheet1DATA!$1:$1048576,MATCH(SUMMARY!$A292,Sheet1DATA!$A:$A,0),MATCH(SUMMARY!R$1,Sheet1DATA!$1:$1,0))</f>
        <v>-</v>
      </c>
      <c r="S292" s="36" t="str">
        <f t="array" ref="S292">INDEX(Sheet1DATA!$1:$1048576,MATCH(SUMMARY!$A292,Sheet1DATA!$A:$A,0),MATCH(SUMMARY!S$1,Sheet1DATA!$1:$1,0))</f>
        <v>-</v>
      </c>
      <c r="T292" s="36" t="str">
        <f t="array" ref="T292">INDEX(Sheet1DATA!$1:$1048576,MATCH(SUMMARY!$A292,Sheet1DATA!$A:$A,0),MATCH(SUMMARY!T$1,Sheet1DATA!$1:$1,0))</f>
        <v>-</v>
      </c>
      <c r="U292" s="36" t="str">
        <f t="array" ref="U292">INDEX(Sheet1DATA!$1:$1048576,MATCH(SUMMARY!$A292,Sheet1DATA!$A:$A,0),MATCH(SUMMARY!U$1,Sheet1DATA!$1:$1,0))</f>
        <v>-</v>
      </c>
      <c r="V292" s="36" t="str">
        <f t="array" ref="V292">INDEX(Sheet1DATA!$1:$1048576,MATCH(SUMMARY!$A292,Sheet1DATA!$A:$A,0),MATCH(SUMMARY!V$1,Sheet1DATA!$1:$1,0))</f>
        <v>-</v>
      </c>
      <c r="W292" s="36" t="str">
        <f t="array" ref="W292">INDEX(Sheet1DATA!$1:$1048576,MATCH(SUMMARY!$A292,Sheet1DATA!$A:$A,0),MATCH(SUMMARY!W$1,Sheet1DATA!$1:$1,0))</f>
        <v>-</v>
      </c>
      <c r="X292" s="36" t="str">
        <f t="array" ref="X292">INDEX(Sheet1DATA!$1:$1048576,MATCH(SUMMARY!$A292,Sheet1DATA!$A:$A,0),MATCH(SUMMARY!X$1,Sheet1DATA!$1:$1,0))</f>
        <v>-</v>
      </c>
      <c r="Y292" s="36" t="str">
        <f t="array" ref="Y292">INDEX(Sheet1DATA!$1:$1048576,MATCH(SUMMARY!$A292,Sheet1DATA!$A:$A,0),MATCH(SUMMARY!Y$1,Sheet1DATA!$1:$1,0))</f>
        <v>-</v>
      </c>
      <c r="Z292" s="36" t="str">
        <f t="array" ref="Z292">INDEX(Sheet1DATA!$1:$1048576,MATCH(SUMMARY!$A292,Sheet1DATA!$A:$A,0),MATCH(SUMMARY!Z$1,Sheet1DATA!$1:$1,0))</f>
        <v>-</v>
      </c>
      <c r="AA292" s="36" t="str">
        <f t="array" ref="AA292">INDEX(Sheet1DATA!$1:$1048576,MATCH(SUMMARY!$A292,Sheet1DATA!$A:$A,0),MATCH(SUMMARY!AA$1,Sheet1DATA!$1:$1,0))</f>
        <v>-</v>
      </c>
      <c r="AB292" s="36" t="str">
        <f t="array" ref="AB292">INDEX(Sheet1DATA!$1:$1048576,MATCH(SUMMARY!$A292,Sheet1DATA!$A:$A,0),MATCH(SUMMARY!AB$1,Sheet1DATA!$1:$1,0))</f>
        <v>-</v>
      </c>
      <c r="AC292" s="36" t="str">
        <f t="array" ref="AC292">INDEX(Sheet1DATA!$1:$1048576,MATCH(SUMMARY!$A292,Sheet1DATA!$A:$A,0),MATCH(SUMMARY!AC$1,Sheet1DATA!$1:$1,0))</f>
        <v>-</v>
      </c>
      <c r="AD292" s="36" t="str">
        <f t="array" ref="AD292">INDEX(Sheet1DATA!$1:$1048576,MATCH(SUMMARY!$A292,Sheet1DATA!$A:$A,0),MATCH(SUMMARY!AD$1,Sheet1DATA!$1:$1,0))</f>
        <v>-</v>
      </c>
    </row>
    <row r="293" ht="14.25" hidden="1" customHeight="1">
      <c r="A293" s="114" t="s">
        <v>1129</v>
      </c>
      <c r="B293" s="114" t="str">
        <f t="array" ref="B293">INDEX('2020 Candidates'!F:F,MATCH(SUMMARY!A293,'2020 Candidates'!G:G,0))</f>
        <v>Fine Gael</v>
      </c>
      <c r="C293" s="114" t="str">
        <f t="array" ref="C293">INDEX('2020 Candidates'!A:A,MATCH(SUMMARY!A293,'2020 Candidates'!G:G,0))</f>
        <v>Dublin South-West (5 seats)</v>
      </c>
      <c r="D293" s="115">
        <f>VLOOKUP(B293,PartyScore!A:D,4,0)</f>
        <v>0.01425972402</v>
      </c>
      <c r="E293" s="16" t="b">
        <f t="shared" si="1"/>
        <v>0</v>
      </c>
      <c r="F293" s="36">
        <f t="shared" si="2"/>
        <v>0</v>
      </c>
      <c r="G293" s="36">
        <f t="shared" si="3"/>
        <v>0</v>
      </c>
      <c r="H293" s="36">
        <f t="shared" si="4"/>
        <v>0</v>
      </c>
      <c r="I293" s="116" t="str">
        <f t="shared" si="5"/>
        <v>-</v>
      </c>
      <c r="J293" s="36" t="str">
        <f t="array" ref="J293">INDEX(Sheet1DATA!$1:$1048576,MATCH(SUMMARY!$A293,Sheet1DATA!$A:$A,0),MATCH(SUMMARY!J$1,Sheet1DATA!$1:$1,0))</f>
        <v>-</v>
      </c>
      <c r="K293" s="36" t="str">
        <f t="array" ref="K293">INDEX(Sheet1DATA!$1:$1048576,MATCH(SUMMARY!$A293,Sheet1DATA!$A:$A,0),MATCH(SUMMARY!K$1,Sheet1DATA!$1:$1,0))</f>
        <v>-</v>
      </c>
      <c r="L293" s="36" t="str">
        <f t="array" ref="L293">INDEX(Sheet1DATA!$1:$1048576,MATCH(SUMMARY!$A293,Sheet1DATA!$A:$A,0),MATCH(SUMMARY!L$1,Sheet1DATA!$1:$1,0))</f>
        <v>-</v>
      </c>
      <c r="M293" s="36" t="str">
        <f t="array" ref="M293">INDEX(Sheet1DATA!$1:$1048576,MATCH(SUMMARY!$A293,Sheet1DATA!$A:$A,0),MATCH(SUMMARY!M$1,Sheet1DATA!$1:$1,0))</f>
        <v>-</v>
      </c>
      <c r="N293" s="36" t="str">
        <f t="array" ref="N293">INDEX(Sheet1DATA!$1:$1048576,MATCH(SUMMARY!$A293,Sheet1DATA!$A:$A,0),MATCH(SUMMARY!N$1,Sheet1DATA!$1:$1,0))</f>
        <v>-</v>
      </c>
      <c r="O293" s="36" t="str">
        <f t="array" ref="O293">INDEX(Sheet1DATA!$1:$1048576,MATCH(SUMMARY!$A293,Sheet1DATA!$A:$A,0),MATCH(SUMMARY!O$1,Sheet1DATA!$1:$1,0))</f>
        <v>-</v>
      </c>
      <c r="P293" s="36" t="str">
        <f t="array" ref="P293">INDEX(Sheet1DATA!$1:$1048576,MATCH(SUMMARY!$A293,Sheet1DATA!$A:$A,0),MATCH(SUMMARY!P$1,Sheet1DATA!$1:$1,0))</f>
        <v>-</v>
      </c>
      <c r="Q293" s="36" t="str">
        <f t="array" ref="Q293">INDEX(Sheet1DATA!$1:$1048576,MATCH(SUMMARY!$A293,Sheet1DATA!$A:$A,0),MATCH(SUMMARY!Q$1,Sheet1DATA!$1:$1,0))</f>
        <v>-</v>
      </c>
      <c r="R293" s="36" t="str">
        <f t="array" ref="R293">INDEX(Sheet1DATA!$1:$1048576,MATCH(SUMMARY!$A293,Sheet1DATA!$A:$A,0),MATCH(SUMMARY!R$1,Sheet1DATA!$1:$1,0))</f>
        <v>-</v>
      </c>
      <c r="S293" s="36" t="str">
        <f t="array" ref="S293">INDEX(Sheet1DATA!$1:$1048576,MATCH(SUMMARY!$A293,Sheet1DATA!$A:$A,0),MATCH(SUMMARY!S$1,Sheet1DATA!$1:$1,0))</f>
        <v>-</v>
      </c>
      <c r="T293" s="36" t="str">
        <f t="array" ref="T293">INDEX(Sheet1DATA!$1:$1048576,MATCH(SUMMARY!$A293,Sheet1DATA!$A:$A,0),MATCH(SUMMARY!T$1,Sheet1DATA!$1:$1,0))</f>
        <v>-</v>
      </c>
      <c r="U293" s="36" t="str">
        <f t="array" ref="U293">INDEX(Sheet1DATA!$1:$1048576,MATCH(SUMMARY!$A293,Sheet1DATA!$A:$A,0),MATCH(SUMMARY!U$1,Sheet1DATA!$1:$1,0))</f>
        <v>-</v>
      </c>
      <c r="V293" s="36" t="str">
        <f t="array" ref="V293">INDEX(Sheet1DATA!$1:$1048576,MATCH(SUMMARY!$A293,Sheet1DATA!$A:$A,0),MATCH(SUMMARY!V$1,Sheet1DATA!$1:$1,0))</f>
        <v>-</v>
      </c>
      <c r="W293" s="36" t="str">
        <f t="array" ref="W293">INDEX(Sheet1DATA!$1:$1048576,MATCH(SUMMARY!$A293,Sheet1DATA!$A:$A,0),MATCH(SUMMARY!W$1,Sheet1DATA!$1:$1,0))</f>
        <v>-</v>
      </c>
      <c r="X293" s="36" t="str">
        <f t="array" ref="X293">INDEX(Sheet1DATA!$1:$1048576,MATCH(SUMMARY!$A293,Sheet1DATA!$A:$A,0),MATCH(SUMMARY!X$1,Sheet1DATA!$1:$1,0))</f>
        <v>-</v>
      </c>
      <c r="Y293" s="36" t="str">
        <f t="array" ref="Y293">INDEX(Sheet1DATA!$1:$1048576,MATCH(SUMMARY!$A293,Sheet1DATA!$A:$A,0),MATCH(SUMMARY!Y$1,Sheet1DATA!$1:$1,0))</f>
        <v>-</v>
      </c>
      <c r="Z293" s="36" t="str">
        <f t="array" ref="Z293">INDEX(Sheet1DATA!$1:$1048576,MATCH(SUMMARY!$A293,Sheet1DATA!$A:$A,0),MATCH(SUMMARY!Z$1,Sheet1DATA!$1:$1,0))</f>
        <v>-</v>
      </c>
      <c r="AA293" s="36" t="str">
        <f t="array" ref="AA293">INDEX(Sheet1DATA!$1:$1048576,MATCH(SUMMARY!$A293,Sheet1DATA!$A:$A,0),MATCH(SUMMARY!AA$1,Sheet1DATA!$1:$1,0))</f>
        <v>-</v>
      </c>
      <c r="AB293" s="36" t="str">
        <f t="array" ref="AB293">INDEX(Sheet1DATA!$1:$1048576,MATCH(SUMMARY!$A293,Sheet1DATA!$A:$A,0),MATCH(SUMMARY!AB$1,Sheet1DATA!$1:$1,0))</f>
        <v>-</v>
      </c>
      <c r="AC293" s="36" t="str">
        <f t="array" ref="AC293">INDEX(Sheet1DATA!$1:$1048576,MATCH(SUMMARY!$A293,Sheet1DATA!$A:$A,0),MATCH(SUMMARY!AC$1,Sheet1DATA!$1:$1,0))</f>
        <v>-</v>
      </c>
      <c r="AD293" s="36" t="str">
        <f t="array" ref="AD293">INDEX(Sheet1DATA!$1:$1048576,MATCH(SUMMARY!$A293,Sheet1DATA!$A:$A,0),MATCH(SUMMARY!AD$1,Sheet1DATA!$1:$1,0))</f>
        <v>-</v>
      </c>
    </row>
    <row r="294" ht="14.25" hidden="1" customHeight="1">
      <c r="A294" s="114" t="s">
        <v>1141</v>
      </c>
      <c r="B294" s="114" t="str">
        <f t="array" ref="B294">INDEX('2020 Candidates'!F:F,MATCH(SUMMARY!A294,'2020 Candidates'!G:G,0))</f>
        <v>Fine Gael</v>
      </c>
      <c r="C294" s="114" t="str">
        <f t="array" ref="C294">INDEX('2020 Candidates'!A:A,MATCH(SUMMARY!A294,'2020 Candidates'!G:G,0))</f>
        <v>Cork North-Central (4 seats)</v>
      </c>
      <c r="D294" s="115">
        <f>VLOOKUP(B294,PartyScore!A:D,4,0)</f>
        <v>0.01425972402</v>
      </c>
      <c r="E294" s="16" t="b">
        <f t="shared" si="1"/>
        <v>0</v>
      </c>
      <c r="F294" s="36">
        <f t="shared" si="2"/>
        <v>0</v>
      </c>
      <c r="G294" s="36">
        <f t="shared" si="3"/>
        <v>0</v>
      </c>
      <c r="H294" s="36">
        <f t="shared" si="4"/>
        <v>0</v>
      </c>
      <c r="I294" s="116" t="str">
        <f t="shared" si="5"/>
        <v>-</v>
      </c>
      <c r="J294" s="36" t="str">
        <f t="array" ref="J294">INDEX(Sheet1DATA!$1:$1048576,MATCH(SUMMARY!$A294,Sheet1DATA!$A:$A,0),MATCH(SUMMARY!J$1,Sheet1DATA!$1:$1,0))</f>
        <v>-</v>
      </c>
      <c r="K294" s="36" t="str">
        <f t="array" ref="K294">INDEX(Sheet1DATA!$1:$1048576,MATCH(SUMMARY!$A294,Sheet1DATA!$A:$A,0),MATCH(SUMMARY!K$1,Sheet1DATA!$1:$1,0))</f>
        <v>-</v>
      </c>
      <c r="L294" s="36" t="str">
        <f t="array" ref="L294">INDEX(Sheet1DATA!$1:$1048576,MATCH(SUMMARY!$A294,Sheet1DATA!$A:$A,0),MATCH(SUMMARY!L$1,Sheet1DATA!$1:$1,0))</f>
        <v>-</v>
      </c>
      <c r="M294" s="36" t="str">
        <f t="array" ref="M294">INDEX(Sheet1DATA!$1:$1048576,MATCH(SUMMARY!$A294,Sheet1DATA!$A:$A,0),MATCH(SUMMARY!M$1,Sheet1DATA!$1:$1,0))</f>
        <v>-</v>
      </c>
      <c r="N294" s="36" t="str">
        <f t="array" ref="N294">INDEX(Sheet1DATA!$1:$1048576,MATCH(SUMMARY!$A294,Sheet1DATA!$A:$A,0),MATCH(SUMMARY!N$1,Sheet1DATA!$1:$1,0))</f>
        <v>-</v>
      </c>
      <c r="O294" s="36" t="str">
        <f t="array" ref="O294">INDEX(Sheet1DATA!$1:$1048576,MATCH(SUMMARY!$A294,Sheet1DATA!$A:$A,0),MATCH(SUMMARY!O$1,Sheet1DATA!$1:$1,0))</f>
        <v>-</v>
      </c>
      <c r="P294" s="36" t="str">
        <f t="array" ref="P294">INDEX(Sheet1DATA!$1:$1048576,MATCH(SUMMARY!$A294,Sheet1DATA!$A:$A,0),MATCH(SUMMARY!P$1,Sheet1DATA!$1:$1,0))</f>
        <v>-</v>
      </c>
      <c r="Q294" s="36" t="str">
        <f t="array" ref="Q294">INDEX(Sheet1DATA!$1:$1048576,MATCH(SUMMARY!$A294,Sheet1DATA!$A:$A,0),MATCH(SUMMARY!Q$1,Sheet1DATA!$1:$1,0))</f>
        <v>-</v>
      </c>
      <c r="R294" s="36" t="str">
        <f t="array" ref="R294">INDEX(Sheet1DATA!$1:$1048576,MATCH(SUMMARY!$A294,Sheet1DATA!$A:$A,0),MATCH(SUMMARY!R$1,Sheet1DATA!$1:$1,0))</f>
        <v>-</v>
      </c>
      <c r="S294" s="36" t="str">
        <f t="array" ref="S294">INDEX(Sheet1DATA!$1:$1048576,MATCH(SUMMARY!$A294,Sheet1DATA!$A:$A,0),MATCH(SUMMARY!S$1,Sheet1DATA!$1:$1,0))</f>
        <v>-</v>
      </c>
      <c r="T294" s="36" t="str">
        <f t="array" ref="T294">INDEX(Sheet1DATA!$1:$1048576,MATCH(SUMMARY!$A294,Sheet1DATA!$A:$A,0),MATCH(SUMMARY!T$1,Sheet1DATA!$1:$1,0))</f>
        <v>-</v>
      </c>
      <c r="U294" s="36" t="str">
        <f t="array" ref="U294">INDEX(Sheet1DATA!$1:$1048576,MATCH(SUMMARY!$A294,Sheet1DATA!$A:$A,0),MATCH(SUMMARY!U$1,Sheet1DATA!$1:$1,0))</f>
        <v>-</v>
      </c>
      <c r="V294" s="36" t="str">
        <f t="array" ref="V294">INDEX(Sheet1DATA!$1:$1048576,MATCH(SUMMARY!$A294,Sheet1DATA!$A:$A,0),MATCH(SUMMARY!V$1,Sheet1DATA!$1:$1,0))</f>
        <v>-</v>
      </c>
      <c r="W294" s="36" t="str">
        <f t="array" ref="W294">INDEX(Sheet1DATA!$1:$1048576,MATCH(SUMMARY!$A294,Sheet1DATA!$A:$A,0),MATCH(SUMMARY!W$1,Sheet1DATA!$1:$1,0))</f>
        <v>-</v>
      </c>
      <c r="X294" s="36" t="str">
        <f t="array" ref="X294">INDEX(Sheet1DATA!$1:$1048576,MATCH(SUMMARY!$A294,Sheet1DATA!$A:$A,0),MATCH(SUMMARY!X$1,Sheet1DATA!$1:$1,0))</f>
        <v>-</v>
      </c>
      <c r="Y294" s="36" t="str">
        <f t="array" ref="Y294">INDEX(Sheet1DATA!$1:$1048576,MATCH(SUMMARY!$A294,Sheet1DATA!$A:$A,0),MATCH(SUMMARY!Y$1,Sheet1DATA!$1:$1,0))</f>
        <v>-</v>
      </c>
      <c r="Z294" s="36" t="str">
        <f t="array" ref="Z294">INDEX(Sheet1DATA!$1:$1048576,MATCH(SUMMARY!$A294,Sheet1DATA!$A:$A,0),MATCH(SUMMARY!Z$1,Sheet1DATA!$1:$1,0))</f>
        <v>-</v>
      </c>
      <c r="AA294" s="36" t="str">
        <f t="array" ref="AA294">INDEX(Sheet1DATA!$1:$1048576,MATCH(SUMMARY!$A294,Sheet1DATA!$A:$A,0),MATCH(SUMMARY!AA$1,Sheet1DATA!$1:$1,0))</f>
        <v>-</v>
      </c>
      <c r="AB294" s="36" t="str">
        <f t="array" ref="AB294">INDEX(Sheet1DATA!$1:$1048576,MATCH(SUMMARY!$A294,Sheet1DATA!$A:$A,0),MATCH(SUMMARY!AB$1,Sheet1DATA!$1:$1,0))</f>
        <v>-</v>
      </c>
      <c r="AC294" s="36" t="str">
        <f t="array" ref="AC294">INDEX(Sheet1DATA!$1:$1048576,MATCH(SUMMARY!$A294,Sheet1DATA!$A:$A,0),MATCH(SUMMARY!AC$1,Sheet1DATA!$1:$1,0))</f>
        <v>-</v>
      </c>
      <c r="AD294" s="36" t="str">
        <f t="array" ref="AD294">INDEX(Sheet1DATA!$1:$1048576,MATCH(SUMMARY!$A294,Sheet1DATA!$A:$A,0),MATCH(SUMMARY!AD$1,Sheet1DATA!$1:$1,0))</f>
        <v>-</v>
      </c>
    </row>
    <row r="295" ht="14.25" hidden="1" customHeight="1">
      <c r="A295" s="114" t="s">
        <v>1136</v>
      </c>
      <c r="B295" s="114" t="str">
        <f t="array" ref="B295">INDEX('2020 Candidates'!F:F,MATCH(SUMMARY!A295,'2020 Candidates'!G:G,0))</f>
        <v>Fine Gael</v>
      </c>
      <c r="C295" s="114" t="str">
        <f t="array" ref="C295">INDEX('2020 Candidates'!A:A,MATCH(SUMMARY!A295,'2020 Candidates'!G:G,0))</f>
        <v>Carlow-Kilkenny (5 seats)</v>
      </c>
      <c r="D295" s="115">
        <f>VLOOKUP(B295,PartyScore!A:D,4,0)</f>
        <v>0.01425972402</v>
      </c>
      <c r="E295" s="16" t="b">
        <f t="shared" si="1"/>
        <v>0</v>
      </c>
      <c r="F295" s="36">
        <f t="shared" si="2"/>
        <v>0</v>
      </c>
      <c r="G295" s="36">
        <f t="shared" si="3"/>
        <v>0</v>
      </c>
      <c r="H295" s="36">
        <f t="shared" si="4"/>
        <v>0</v>
      </c>
      <c r="I295" s="116" t="str">
        <f t="shared" si="5"/>
        <v>-</v>
      </c>
      <c r="J295" s="36" t="str">
        <f t="array" ref="J295">INDEX(Sheet1DATA!$1:$1048576,MATCH(SUMMARY!$A295,Sheet1DATA!$A:$A,0),MATCH(SUMMARY!J$1,Sheet1DATA!$1:$1,0))</f>
        <v>-</v>
      </c>
      <c r="K295" s="36" t="str">
        <f t="array" ref="K295">INDEX(Sheet1DATA!$1:$1048576,MATCH(SUMMARY!$A295,Sheet1DATA!$A:$A,0),MATCH(SUMMARY!K$1,Sheet1DATA!$1:$1,0))</f>
        <v>-</v>
      </c>
      <c r="L295" s="36" t="str">
        <f t="array" ref="L295">INDEX(Sheet1DATA!$1:$1048576,MATCH(SUMMARY!$A295,Sheet1DATA!$A:$A,0),MATCH(SUMMARY!L$1,Sheet1DATA!$1:$1,0))</f>
        <v>-</v>
      </c>
      <c r="M295" s="36" t="str">
        <f t="array" ref="M295">INDEX(Sheet1DATA!$1:$1048576,MATCH(SUMMARY!$A295,Sheet1DATA!$A:$A,0),MATCH(SUMMARY!M$1,Sheet1DATA!$1:$1,0))</f>
        <v>-</v>
      </c>
      <c r="N295" s="36" t="str">
        <f t="array" ref="N295">INDEX(Sheet1DATA!$1:$1048576,MATCH(SUMMARY!$A295,Sheet1DATA!$A:$A,0),MATCH(SUMMARY!N$1,Sheet1DATA!$1:$1,0))</f>
        <v>-</v>
      </c>
      <c r="O295" s="36" t="str">
        <f t="array" ref="O295">INDEX(Sheet1DATA!$1:$1048576,MATCH(SUMMARY!$A295,Sheet1DATA!$A:$A,0),MATCH(SUMMARY!O$1,Sheet1DATA!$1:$1,0))</f>
        <v>-</v>
      </c>
      <c r="P295" s="36" t="str">
        <f t="array" ref="P295">INDEX(Sheet1DATA!$1:$1048576,MATCH(SUMMARY!$A295,Sheet1DATA!$A:$A,0),MATCH(SUMMARY!P$1,Sheet1DATA!$1:$1,0))</f>
        <v>-</v>
      </c>
      <c r="Q295" s="36" t="str">
        <f t="array" ref="Q295">INDEX(Sheet1DATA!$1:$1048576,MATCH(SUMMARY!$A295,Sheet1DATA!$A:$A,0),MATCH(SUMMARY!Q$1,Sheet1DATA!$1:$1,0))</f>
        <v>-</v>
      </c>
      <c r="R295" s="36" t="str">
        <f t="array" ref="R295">INDEX(Sheet1DATA!$1:$1048576,MATCH(SUMMARY!$A295,Sheet1DATA!$A:$A,0),MATCH(SUMMARY!R$1,Sheet1DATA!$1:$1,0))</f>
        <v>-</v>
      </c>
      <c r="S295" s="36" t="str">
        <f t="array" ref="S295">INDEX(Sheet1DATA!$1:$1048576,MATCH(SUMMARY!$A295,Sheet1DATA!$A:$A,0),MATCH(SUMMARY!S$1,Sheet1DATA!$1:$1,0))</f>
        <v>-</v>
      </c>
      <c r="T295" s="36" t="str">
        <f t="array" ref="T295">INDEX(Sheet1DATA!$1:$1048576,MATCH(SUMMARY!$A295,Sheet1DATA!$A:$A,0),MATCH(SUMMARY!T$1,Sheet1DATA!$1:$1,0))</f>
        <v>-</v>
      </c>
      <c r="U295" s="36" t="str">
        <f t="array" ref="U295">INDEX(Sheet1DATA!$1:$1048576,MATCH(SUMMARY!$A295,Sheet1DATA!$A:$A,0),MATCH(SUMMARY!U$1,Sheet1DATA!$1:$1,0))</f>
        <v>-</v>
      </c>
      <c r="V295" s="36" t="str">
        <f t="array" ref="V295">INDEX(Sheet1DATA!$1:$1048576,MATCH(SUMMARY!$A295,Sheet1DATA!$A:$A,0),MATCH(SUMMARY!V$1,Sheet1DATA!$1:$1,0))</f>
        <v>-</v>
      </c>
      <c r="W295" s="36" t="str">
        <f t="array" ref="W295">INDEX(Sheet1DATA!$1:$1048576,MATCH(SUMMARY!$A295,Sheet1DATA!$A:$A,0),MATCH(SUMMARY!W$1,Sheet1DATA!$1:$1,0))</f>
        <v>-</v>
      </c>
      <c r="X295" s="36" t="str">
        <f t="array" ref="X295">INDEX(Sheet1DATA!$1:$1048576,MATCH(SUMMARY!$A295,Sheet1DATA!$A:$A,0),MATCH(SUMMARY!X$1,Sheet1DATA!$1:$1,0))</f>
        <v>-</v>
      </c>
      <c r="Y295" s="36" t="str">
        <f t="array" ref="Y295">INDEX(Sheet1DATA!$1:$1048576,MATCH(SUMMARY!$A295,Sheet1DATA!$A:$A,0),MATCH(SUMMARY!Y$1,Sheet1DATA!$1:$1,0))</f>
        <v>-</v>
      </c>
      <c r="Z295" s="36" t="str">
        <f t="array" ref="Z295">INDEX(Sheet1DATA!$1:$1048576,MATCH(SUMMARY!$A295,Sheet1DATA!$A:$A,0),MATCH(SUMMARY!Z$1,Sheet1DATA!$1:$1,0))</f>
        <v>-</v>
      </c>
      <c r="AA295" s="36" t="str">
        <f t="array" ref="AA295">INDEX(Sheet1DATA!$1:$1048576,MATCH(SUMMARY!$A295,Sheet1DATA!$A:$A,0),MATCH(SUMMARY!AA$1,Sheet1DATA!$1:$1,0))</f>
        <v>-</v>
      </c>
      <c r="AB295" s="36" t="str">
        <f t="array" ref="AB295">INDEX(Sheet1DATA!$1:$1048576,MATCH(SUMMARY!$A295,Sheet1DATA!$A:$A,0),MATCH(SUMMARY!AB$1,Sheet1DATA!$1:$1,0))</f>
        <v>-</v>
      </c>
      <c r="AC295" s="36" t="str">
        <f t="array" ref="AC295">INDEX(Sheet1DATA!$1:$1048576,MATCH(SUMMARY!$A295,Sheet1DATA!$A:$A,0),MATCH(SUMMARY!AC$1,Sheet1DATA!$1:$1,0))</f>
        <v>-</v>
      </c>
      <c r="AD295" s="36" t="str">
        <f t="array" ref="AD295">INDEX(Sheet1DATA!$1:$1048576,MATCH(SUMMARY!$A295,Sheet1DATA!$A:$A,0),MATCH(SUMMARY!AD$1,Sheet1DATA!$1:$1,0))</f>
        <v>-</v>
      </c>
    </row>
    <row r="296" ht="14.25" customHeight="1">
      <c r="A296" s="114" t="s">
        <v>500</v>
      </c>
      <c r="B296" s="114" t="str">
        <f t="array" ref="B296">INDEX('2020 Candidates'!F:F,MATCH(SUMMARY!A296,'2020 Candidates'!G:G,0))</f>
        <v>Sinn Fein</v>
      </c>
      <c r="C296" s="114" t="str">
        <f t="array" ref="C296">INDEX('2020 Candidates'!A:A,MATCH(SUMMARY!A296,'2020 Candidates'!G:G,0))</f>
        <v>Dublin Fingal (5 seats)</v>
      </c>
      <c r="D296" s="115">
        <f>VLOOKUP(B296,PartyScore!A:D,4,0)</f>
        <v>0.3109221466</v>
      </c>
      <c r="E296" s="16" t="b">
        <f t="shared" si="1"/>
        <v>1</v>
      </c>
      <c r="F296" s="36">
        <f t="shared" si="2"/>
        <v>3</v>
      </c>
      <c r="G296" s="36">
        <f t="shared" si="3"/>
        <v>0</v>
      </c>
      <c r="H296" s="36">
        <f t="shared" si="4"/>
        <v>4</v>
      </c>
      <c r="I296" s="116">
        <f t="shared" si="5"/>
        <v>1</v>
      </c>
      <c r="J296" s="36" t="str">
        <f t="array" ref="J296">INDEX(Sheet1DATA!$1:$1048576,MATCH(SUMMARY!$A296,Sheet1DATA!$A:$A,0),MATCH(SUMMARY!J$1,Sheet1DATA!$1:$1,0))</f>
        <v>√</v>
      </c>
      <c r="K296" s="36" t="str">
        <f t="array" ref="K296">INDEX(Sheet1DATA!$1:$1048576,MATCH(SUMMARY!$A296,Sheet1DATA!$A:$A,0),MATCH(SUMMARY!K$1,Sheet1DATA!$1:$1,0))</f>
        <v>√</v>
      </c>
      <c r="L296" s="36" t="str">
        <f t="array" ref="L296">INDEX(Sheet1DATA!$1:$1048576,MATCH(SUMMARY!$A296,Sheet1DATA!$A:$A,0),MATCH(SUMMARY!L$1,Sheet1DATA!$1:$1,0))</f>
        <v>√</v>
      </c>
      <c r="M296" s="36" t="str">
        <f t="array" ref="M296">INDEX(Sheet1DATA!$1:$1048576,MATCH(SUMMARY!$A296,Sheet1DATA!$A:$A,0),MATCH(SUMMARY!M$1,Sheet1DATA!$1:$1,0))</f>
        <v>Ø</v>
      </c>
      <c r="N296" s="36" t="str">
        <f t="array" ref="N296">INDEX(Sheet1DATA!$1:$1048576,MATCH(SUMMARY!$A296,Sheet1DATA!$A:$A,0),MATCH(SUMMARY!N$1,Sheet1DATA!$1:$1,0))</f>
        <v>Ø</v>
      </c>
      <c r="O296" s="36" t="str">
        <f t="array" ref="O296">INDEX(Sheet1DATA!$1:$1048576,MATCH(SUMMARY!$A296,Sheet1DATA!$A:$A,0),MATCH(SUMMARY!O$1,Sheet1DATA!$1:$1,0))</f>
        <v>Ø</v>
      </c>
      <c r="P296" s="36" t="str">
        <f t="array" ref="P296">INDEX(Sheet1DATA!$1:$1048576,MATCH(SUMMARY!$A296,Sheet1DATA!$A:$A,0),MATCH(SUMMARY!P$1,Sheet1DATA!$1:$1,0))</f>
        <v>Ø</v>
      </c>
      <c r="Q296" s="36" t="str">
        <f t="array" ref="Q296">INDEX(Sheet1DATA!$1:$1048576,MATCH(SUMMARY!$A296,Sheet1DATA!$A:$A,0),MATCH(SUMMARY!Q$1,Sheet1DATA!$1:$1,0))</f>
        <v>-</v>
      </c>
      <c r="R296" s="36" t="str">
        <f t="array" ref="R296">INDEX(Sheet1DATA!$1:$1048576,MATCH(SUMMARY!$A296,Sheet1DATA!$A:$A,0),MATCH(SUMMARY!R$1,Sheet1DATA!$1:$1,0))</f>
        <v>-</v>
      </c>
      <c r="S296" s="36" t="str">
        <f t="array" ref="S296">INDEX(Sheet1DATA!$1:$1048576,MATCH(SUMMARY!$A296,Sheet1DATA!$A:$A,0),MATCH(SUMMARY!S$1,Sheet1DATA!$1:$1,0))</f>
        <v>-</v>
      </c>
      <c r="T296" s="36" t="str">
        <f t="array" ref="T296">INDEX(Sheet1DATA!$1:$1048576,MATCH(SUMMARY!$A296,Sheet1DATA!$A:$A,0),MATCH(SUMMARY!T$1,Sheet1DATA!$1:$1,0))</f>
        <v>-</v>
      </c>
      <c r="U296" s="36" t="str">
        <f t="array" ref="U296">INDEX(Sheet1DATA!$1:$1048576,MATCH(SUMMARY!$A296,Sheet1DATA!$A:$A,0),MATCH(SUMMARY!U$1,Sheet1DATA!$1:$1,0))</f>
        <v>-</v>
      </c>
      <c r="V296" s="36" t="str">
        <f t="array" ref="V296">INDEX(Sheet1DATA!$1:$1048576,MATCH(SUMMARY!$A296,Sheet1DATA!$A:$A,0),MATCH(SUMMARY!V$1,Sheet1DATA!$1:$1,0))</f>
        <v>-</v>
      </c>
      <c r="W296" s="36" t="str">
        <f t="array" ref="W296">INDEX(Sheet1DATA!$1:$1048576,MATCH(SUMMARY!$A296,Sheet1DATA!$A:$A,0),MATCH(SUMMARY!W$1,Sheet1DATA!$1:$1,0))</f>
        <v>-</v>
      </c>
      <c r="X296" s="36" t="str">
        <f t="array" ref="X296">INDEX(Sheet1DATA!$1:$1048576,MATCH(SUMMARY!$A296,Sheet1DATA!$A:$A,0),MATCH(SUMMARY!X$1,Sheet1DATA!$1:$1,0))</f>
        <v>-</v>
      </c>
      <c r="Y296" s="36" t="str">
        <f t="array" ref="Y296">INDEX(Sheet1DATA!$1:$1048576,MATCH(SUMMARY!$A296,Sheet1DATA!$A:$A,0),MATCH(SUMMARY!Y$1,Sheet1DATA!$1:$1,0))</f>
        <v>-</v>
      </c>
      <c r="Z296" s="36" t="str">
        <f t="array" ref="Z296">INDEX(Sheet1DATA!$1:$1048576,MATCH(SUMMARY!$A296,Sheet1DATA!$A:$A,0),MATCH(SUMMARY!Z$1,Sheet1DATA!$1:$1,0))</f>
        <v>-</v>
      </c>
      <c r="AA296" s="36" t="str">
        <f t="array" ref="AA296">INDEX(Sheet1DATA!$1:$1048576,MATCH(SUMMARY!$A296,Sheet1DATA!$A:$A,0),MATCH(SUMMARY!AA$1,Sheet1DATA!$1:$1,0))</f>
        <v>-</v>
      </c>
      <c r="AB296" s="36" t="str">
        <f t="array" ref="AB296">INDEX(Sheet1DATA!$1:$1048576,MATCH(SUMMARY!$A296,Sheet1DATA!$A:$A,0),MATCH(SUMMARY!AB$1,Sheet1DATA!$1:$1,0))</f>
        <v>-</v>
      </c>
      <c r="AC296" s="36" t="str">
        <f t="array" ref="AC296">INDEX(Sheet1DATA!$1:$1048576,MATCH(SUMMARY!$A296,Sheet1DATA!$A:$A,0),MATCH(SUMMARY!AC$1,Sheet1DATA!$1:$1,0))</f>
        <v>-</v>
      </c>
      <c r="AD296" s="36" t="str">
        <f t="array" ref="AD296">INDEX(Sheet1DATA!$1:$1048576,MATCH(SUMMARY!$A296,Sheet1DATA!$A:$A,0),MATCH(SUMMARY!AD$1,Sheet1DATA!$1:$1,0))</f>
        <v>-</v>
      </c>
    </row>
    <row r="297" ht="14.25" hidden="1" customHeight="1">
      <c r="A297" s="114" t="s">
        <v>1155</v>
      </c>
      <c r="B297" s="114" t="str">
        <f t="array" ref="B297">INDEX('2020 Candidates'!F:F,MATCH(SUMMARY!A297,'2020 Candidates'!G:G,0))</f>
        <v>Green Party</v>
      </c>
      <c r="C297" s="114" t="str">
        <f t="array" ref="C297">INDEX('2020 Candidates'!A:A,MATCH(SUMMARY!A297,'2020 Candidates'!G:G,0))</f>
        <v>Galway West (5 seats)</v>
      </c>
      <c r="D297" s="115">
        <f>VLOOKUP(B297,PartyScore!A:D,4,0)</f>
        <v>0.05714285714</v>
      </c>
      <c r="E297" s="16" t="b">
        <f t="shared" si="1"/>
        <v>0</v>
      </c>
      <c r="F297" s="36">
        <f t="shared" si="2"/>
        <v>0</v>
      </c>
      <c r="G297" s="36">
        <f t="shared" si="3"/>
        <v>0</v>
      </c>
      <c r="H297" s="36">
        <f t="shared" si="4"/>
        <v>0</v>
      </c>
      <c r="I297" s="116" t="str">
        <f t="shared" si="5"/>
        <v>-</v>
      </c>
      <c r="J297" s="36" t="str">
        <f t="array" ref="J297">INDEX(Sheet1DATA!$1:$1048576,MATCH(SUMMARY!$A297,Sheet1DATA!$A:$A,0),MATCH(SUMMARY!J$1,Sheet1DATA!$1:$1,0))</f>
        <v>-</v>
      </c>
      <c r="K297" s="36" t="str">
        <f t="array" ref="K297">INDEX(Sheet1DATA!$1:$1048576,MATCH(SUMMARY!$A297,Sheet1DATA!$A:$A,0),MATCH(SUMMARY!K$1,Sheet1DATA!$1:$1,0))</f>
        <v>-</v>
      </c>
      <c r="L297" s="36" t="str">
        <f t="array" ref="L297">INDEX(Sheet1DATA!$1:$1048576,MATCH(SUMMARY!$A297,Sheet1DATA!$A:$A,0),MATCH(SUMMARY!L$1,Sheet1DATA!$1:$1,0))</f>
        <v>-</v>
      </c>
      <c r="M297" s="36" t="str">
        <f t="array" ref="M297">INDEX(Sheet1DATA!$1:$1048576,MATCH(SUMMARY!$A297,Sheet1DATA!$A:$A,0),MATCH(SUMMARY!M$1,Sheet1DATA!$1:$1,0))</f>
        <v>-</v>
      </c>
      <c r="N297" s="36" t="str">
        <f t="array" ref="N297">INDEX(Sheet1DATA!$1:$1048576,MATCH(SUMMARY!$A297,Sheet1DATA!$A:$A,0),MATCH(SUMMARY!N$1,Sheet1DATA!$1:$1,0))</f>
        <v>-</v>
      </c>
      <c r="O297" s="36" t="str">
        <f t="array" ref="O297">INDEX(Sheet1DATA!$1:$1048576,MATCH(SUMMARY!$A297,Sheet1DATA!$A:$A,0),MATCH(SUMMARY!O$1,Sheet1DATA!$1:$1,0))</f>
        <v>-</v>
      </c>
      <c r="P297" s="36" t="str">
        <f t="array" ref="P297">INDEX(Sheet1DATA!$1:$1048576,MATCH(SUMMARY!$A297,Sheet1DATA!$A:$A,0),MATCH(SUMMARY!P$1,Sheet1DATA!$1:$1,0))</f>
        <v>-</v>
      </c>
      <c r="Q297" s="36" t="str">
        <f t="array" ref="Q297">INDEX(Sheet1DATA!$1:$1048576,MATCH(SUMMARY!$A297,Sheet1DATA!$A:$A,0),MATCH(SUMMARY!Q$1,Sheet1DATA!$1:$1,0))</f>
        <v>-</v>
      </c>
      <c r="R297" s="36" t="str">
        <f t="array" ref="R297">INDEX(Sheet1DATA!$1:$1048576,MATCH(SUMMARY!$A297,Sheet1DATA!$A:$A,0),MATCH(SUMMARY!R$1,Sheet1DATA!$1:$1,0))</f>
        <v>-</v>
      </c>
      <c r="S297" s="36" t="str">
        <f t="array" ref="S297">INDEX(Sheet1DATA!$1:$1048576,MATCH(SUMMARY!$A297,Sheet1DATA!$A:$A,0),MATCH(SUMMARY!S$1,Sheet1DATA!$1:$1,0))</f>
        <v>-</v>
      </c>
      <c r="T297" s="36" t="str">
        <f t="array" ref="T297">INDEX(Sheet1DATA!$1:$1048576,MATCH(SUMMARY!$A297,Sheet1DATA!$A:$A,0),MATCH(SUMMARY!T$1,Sheet1DATA!$1:$1,0))</f>
        <v>-</v>
      </c>
      <c r="U297" s="36" t="str">
        <f t="array" ref="U297">INDEX(Sheet1DATA!$1:$1048576,MATCH(SUMMARY!$A297,Sheet1DATA!$A:$A,0),MATCH(SUMMARY!U$1,Sheet1DATA!$1:$1,0))</f>
        <v>-</v>
      </c>
      <c r="V297" s="36" t="str">
        <f t="array" ref="V297">INDEX(Sheet1DATA!$1:$1048576,MATCH(SUMMARY!$A297,Sheet1DATA!$A:$A,0),MATCH(SUMMARY!V$1,Sheet1DATA!$1:$1,0))</f>
        <v>-</v>
      </c>
      <c r="W297" s="36" t="str">
        <f t="array" ref="W297">INDEX(Sheet1DATA!$1:$1048576,MATCH(SUMMARY!$A297,Sheet1DATA!$A:$A,0),MATCH(SUMMARY!W$1,Sheet1DATA!$1:$1,0))</f>
        <v>-</v>
      </c>
      <c r="X297" s="36" t="str">
        <f t="array" ref="X297">INDEX(Sheet1DATA!$1:$1048576,MATCH(SUMMARY!$A297,Sheet1DATA!$A:$A,0),MATCH(SUMMARY!X$1,Sheet1DATA!$1:$1,0))</f>
        <v>-</v>
      </c>
      <c r="Y297" s="36" t="str">
        <f t="array" ref="Y297">INDEX(Sheet1DATA!$1:$1048576,MATCH(SUMMARY!$A297,Sheet1DATA!$A:$A,0),MATCH(SUMMARY!Y$1,Sheet1DATA!$1:$1,0))</f>
        <v>-</v>
      </c>
      <c r="Z297" s="36" t="str">
        <f t="array" ref="Z297">INDEX(Sheet1DATA!$1:$1048576,MATCH(SUMMARY!$A297,Sheet1DATA!$A:$A,0),MATCH(SUMMARY!Z$1,Sheet1DATA!$1:$1,0))</f>
        <v>-</v>
      </c>
      <c r="AA297" s="36" t="str">
        <f t="array" ref="AA297">INDEX(Sheet1DATA!$1:$1048576,MATCH(SUMMARY!$A297,Sheet1DATA!$A:$A,0),MATCH(SUMMARY!AA$1,Sheet1DATA!$1:$1,0))</f>
        <v>-</v>
      </c>
      <c r="AB297" s="36" t="str">
        <f t="array" ref="AB297">INDEX(Sheet1DATA!$1:$1048576,MATCH(SUMMARY!$A297,Sheet1DATA!$A:$A,0),MATCH(SUMMARY!AB$1,Sheet1DATA!$1:$1,0))</f>
        <v>-</v>
      </c>
      <c r="AC297" s="36" t="str">
        <f t="array" ref="AC297">INDEX(Sheet1DATA!$1:$1048576,MATCH(SUMMARY!$A297,Sheet1DATA!$A:$A,0),MATCH(SUMMARY!AC$1,Sheet1DATA!$1:$1,0))</f>
        <v>-</v>
      </c>
      <c r="AD297" s="36" t="str">
        <f t="array" ref="AD297">INDEX(Sheet1DATA!$1:$1048576,MATCH(SUMMARY!$A297,Sheet1DATA!$A:$A,0),MATCH(SUMMARY!AD$1,Sheet1DATA!$1:$1,0))</f>
        <v>-</v>
      </c>
    </row>
    <row r="298" ht="14.25" hidden="1" customHeight="1">
      <c r="A298" s="114" t="s">
        <v>1147</v>
      </c>
      <c r="B298" s="114" t="str">
        <f t="array" ref="B298">INDEX('2020 Candidates'!F:F,MATCH(SUMMARY!A298,'2020 Candidates'!G:G,0))</f>
        <v>Aontu</v>
      </c>
      <c r="C298" s="114" t="str">
        <f t="array" ref="C298">INDEX('2020 Candidates'!A:A,MATCH(SUMMARY!A298,'2020 Candidates'!G:G,0))</f>
        <v>Cavan-Monaghan (5 seats)</v>
      </c>
      <c r="D298" s="115">
        <f>VLOOKUP(B298,PartyScore!A:D,4,0)</f>
        <v>0.0625</v>
      </c>
      <c r="E298" s="16" t="b">
        <f t="shared" si="1"/>
        <v>0</v>
      </c>
      <c r="F298" s="36">
        <f t="shared" si="2"/>
        <v>0</v>
      </c>
      <c r="G298" s="36">
        <f t="shared" si="3"/>
        <v>0</v>
      </c>
      <c r="H298" s="36">
        <f t="shared" si="4"/>
        <v>0</v>
      </c>
      <c r="I298" s="116" t="str">
        <f t="shared" si="5"/>
        <v>-</v>
      </c>
      <c r="J298" s="36" t="str">
        <f t="array" ref="J298">INDEX(Sheet1DATA!$1:$1048576,MATCH(SUMMARY!$A298,Sheet1DATA!$A:$A,0),MATCH(SUMMARY!J$1,Sheet1DATA!$1:$1,0))</f>
        <v>-</v>
      </c>
      <c r="K298" s="36" t="str">
        <f t="array" ref="K298">INDEX(Sheet1DATA!$1:$1048576,MATCH(SUMMARY!$A298,Sheet1DATA!$A:$A,0),MATCH(SUMMARY!K$1,Sheet1DATA!$1:$1,0))</f>
        <v>-</v>
      </c>
      <c r="L298" s="36" t="str">
        <f t="array" ref="L298">INDEX(Sheet1DATA!$1:$1048576,MATCH(SUMMARY!$A298,Sheet1DATA!$A:$A,0),MATCH(SUMMARY!L$1,Sheet1DATA!$1:$1,0))</f>
        <v>-</v>
      </c>
      <c r="M298" s="36" t="str">
        <f t="array" ref="M298">INDEX(Sheet1DATA!$1:$1048576,MATCH(SUMMARY!$A298,Sheet1DATA!$A:$A,0),MATCH(SUMMARY!M$1,Sheet1DATA!$1:$1,0))</f>
        <v>-</v>
      </c>
      <c r="N298" s="36" t="str">
        <f t="array" ref="N298">INDEX(Sheet1DATA!$1:$1048576,MATCH(SUMMARY!$A298,Sheet1DATA!$A:$A,0),MATCH(SUMMARY!N$1,Sheet1DATA!$1:$1,0))</f>
        <v>-</v>
      </c>
      <c r="O298" s="36" t="str">
        <f t="array" ref="O298">INDEX(Sheet1DATA!$1:$1048576,MATCH(SUMMARY!$A298,Sheet1DATA!$A:$A,0),MATCH(SUMMARY!O$1,Sheet1DATA!$1:$1,0))</f>
        <v>-</v>
      </c>
      <c r="P298" s="36" t="str">
        <f t="array" ref="P298">INDEX(Sheet1DATA!$1:$1048576,MATCH(SUMMARY!$A298,Sheet1DATA!$A:$A,0),MATCH(SUMMARY!P$1,Sheet1DATA!$1:$1,0))</f>
        <v>-</v>
      </c>
      <c r="Q298" s="36" t="str">
        <f t="array" ref="Q298">INDEX(Sheet1DATA!$1:$1048576,MATCH(SUMMARY!$A298,Sheet1DATA!$A:$A,0),MATCH(SUMMARY!Q$1,Sheet1DATA!$1:$1,0))</f>
        <v>-</v>
      </c>
      <c r="R298" s="36" t="str">
        <f t="array" ref="R298">INDEX(Sheet1DATA!$1:$1048576,MATCH(SUMMARY!$A298,Sheet1DATA!$A:$A,0),MATCH(SUMMARY!R$1,Sheet1DATA!$1:$1,0))</f>
        <v>-</v>
      </c>
      <c r="S298" s="36" t="str">
        <f t="array" ref="S298">INDEX(Sheet1DATA!$1:$1048576,MATCH(SUMMARY!$A298,Sheet1DATA!$A:$A,0),MATCH(SUMMARY!S$1,Sheet1DATA!$1:$1,0))</f>
        <v>-</v>
      </c>
      <c r="T298" s="36" t="str">
        <f t="array" ref="T298">INDEX(Sheet1DATA!$1:$1048576,MATCH(SUMMARY!$A298,Sheet1DATA!$A:$A,0),MATCH(SUMMARY!T$1,Sheet1DATA!$1:$1,0))</f>
        <v>-</v>
      </c>
      <c r="U298" s="36" t="str">
        <f t="array" ref="U298">INDEX(Sheet1DATA!$1:$1048576,MATCH(SUMMARY!$A298,Sheet1DATA!$A:$A,0),MATCH(SUMMARY!U$1,Sheet1DATA!$1:$1,0))</f>
        <v>-</v>
      </c>
      <c r="V298" s="36" t="str">
        <f t="array" ref="V298">INDEX(Sheet1DATA!$1:$1048576,MATCH(SUMMARY!$A298,Sheet1DATA!$A:$A,0),MATCH(SUMMARY!V$1,Sheet1DATA!$1:$1,0))</f>
        <v>-</v>
      </c>
      <c r="W298" s="36" t="str">
        <f t="array" ref="W298">INDEX(Sheet1DATA!$1:$1048576,MATCH(SUMMARY!$A298,Sheet1DATA!$A:$A,0),MATCH(SUMMARY!W$1,Sheet1DATA!$1:$1,0))</f>
        <v>-</v>
      </c>
      <c r="X298" s="36" t="str">
        <f t="array" ref="X298">INDEX(Sheet1DATA!$1:$1048576,MATCH(SUMMARY!$A298,Sheet1DATA!$A:$A,0),MATCH(SUMMARY!X$1,Sheet1DATA!$1:$1,0))</f>
        <v>-</v>
      </c>
      <c r="Y298" s="36" t="str">
        <f t="array" ref="Y298">INDEX(Sheet1DATA!$1:$1048576,MATCH(SUMMARY!$A298,Sheet1DATA!$A:$A,0),MATCH(SUMMARY!Y$1,Sheet1DATA!$1:$1,0))</f>
        <v>-</v>
      </c>
      <c r="Z298" s="36" t="str">
        <f t="array" ref="Z298">INDEX(Sheet1DATA!$1:$1048576,MATCH(SUMMARY!$A298,Sheet1DATA!$A:$A,0),MATCH(SUMMARY!Z$1,Sheet1DATA!$1:$1,0))</f>
        <v>-</v>
      </c>
      <c r="AA298" s="36" t="str">
        <f t="array" ref="AA298">INDEX(Sheet1DATA!$1:$1048576,MATCH(SUMMARY!$A298,Sheet1DATA!$A:$A,0),MATCH(SUMMARY!AA$1,Sheet1DATA!$1:$1,0))</f>
        <v>-</v>
      </c>
      <c r="AB298" s="36" t="str">
        <f t="array" ref="AB298">INDEX(Sheet1DATA!$1:$1048576,MATCH(SUMMARY!$A298,Sheet1DATA!$A:$A,0),MATCH(SUMMARY!AB$1,Sheet1DATA!$1:$1,0))</f>
        <v>-</v>
      </c>
      <c r="AC298" s="36" t="str">
        <f t="array" ref="AC298">INDEX(Sheet1DATA!$1:$1048576,MATCH(SUMMARY!$A298,Sheet1DATA!$A:$A,0),MATCH(SUMMARY!AC$1,Sheet1DATA!$1:$1,0))</f>
        <v>-</v>
      </c>
      <c r="AD298" s="36" t="str">
        <f t="array" ref="AD298">INDEX(Sheet1DATA!$1:$1048576,MATCH(SUMMARY!$A298,Sheet1DATA!$A:$A,0),MATCH(SUMMARY!AD$1,Sheet1DATA!$1:$1,0))</f>
        <v>-</v>
      </c>
    </row>
    <row r="299" ht="14.25" hidden="1" customHeight="1">
      <c r="A299" s="114" t="s">
        <v>1144</v>
      </c>
      <c r="B299" s="114" t="str">
        <f t="array" ref="B299">INDEX('2020 Candidates'!F:F,MATCH(SUMMARY!A299,'2020 Candidates'!G:G,0))</f>
        <v>Fine Gael</v>
      </c>
      <c r="C299" s="114" t="str">
        <f t="array" ref="C299">INDEX('2020 Candidates'!A:A,MATCH(SUMMARY!A299,'2020 Candidates'!G:G,0))</f>
        <v>Cavan-Monaghan (5 seats)</v>
      </c>
      <c r="D299" s="115">
        <f>VLOOKUP(B299,PartyScore!A:D,4,0)</f>
        <v>0.01425972402</v>
      </c>
      <c r="E299" s="16" t="b">
        <f t="shared" si="1"/>
        <v>0</v>
      </c>
      <c r="F299" s="36">
        <f t="shared" si="2"/>
        <v>0</v>
      </c>
      <c r="G299" s="36">
        <f t="shared" si="3"/>
        <v>0</v>
      </c>
      <c r="H299" s="36">
        <f t="shared" si="4"/>
        <v>0</v>
      </c>
      <c r="I299" s="116" t="str">
        <f t="shared" si="5"/>
        <v>-</v>
      </c>
      <c r="J299" s="36" t="str">
        <f t="array" ref="J299">INDEX(Sheet1DATA!$1:$1048576,MATCH(SUMMARY!$A299,Sheet1DATA!$A:$A,0),MATCH(SUMMARY!J$1,Sheet1DATA!$1:$1,0))</f>
        <v>-</v>
      </c>
      <c r="K299" s="36" t="str">
        <f t="array" ref="K299">INDEX(Sheet1DATA!$1:$1048576,MATCH(SUMMARY!$A299,Sheet1DATA!$A:$A,0),MATCH(SUMMARY!K$1,Sheet1DATA!$1:$1,0))</f>
        <v>-</v>
      </c>
      <c r="L299" s="36" t="str">
        <f t="array" ref="L299">INDEX(Sheet1DATA!$1:$1048576,MATCH(SUMMARY!$A299,Sheet1DATA!$A:$A,0),MATCH(SUMMARY!L$1,Sheet1DATA!$1:$1,0))</f>
        <v>-</v>
      </c>
      <c r="M299" s="36" t="str">
        <f t="array" ref="M299">INDEX(Sheet1DATA!$1:$1048576,MATCH(SUMMARY!$A299,Sheet1DATA!$A:$A,0),MATCH(SUMMARY!M$1,Sheet1DATA!$1:$1,0))</f>
        <v>-</v>
      </c>
      <c r="N299" s="36" t="str">
        <f t="array" ref="N299">INDEX(Sheet1DATA!$1:$1048576,MATCH(SUMMARY!$A299,Sheet1DATA!$A:$A,0),MATCH(SUMMARY!N$1,Sheet1DATA!$1:$1,0))</f>
        <v>-</v>
      </c>
      <c r="O299" s="36" t="str">
        <f t="array" ref="O299">INDEX(Sheet1DATA!$1:$1048576,MATCH(SUMMARY!$A299,Sheet1DATA!$A:$A,0),MATCH(SUMMARY!O$1,Sheet1DATA!$1:$1,0))</f>
        <v>-</v>
      </c>
      <c r="P299" s="36" t="str">
        <f t="array" ref="P299">INDEX(Sheet1DATA!$1:$1048576,MATCH(SUMMARY!$A299,Sheet1DATA!$A:$A,0),MATCH(SUMMARY!P$1,Sheet1DATA!$1:$1,0))</f>
        <v>-</v>
      </c>
      <c r="Q299" s="36" t="str">
        <f t="array" ref="Q299">INDEX(Sheet1DATA!$1:$1048576,MATCH(SUMMARY!$A299,Sheet1DATA!$A:$A,0),MATCH(SUMMARY!Q$1,Sheet1DATA!$1:$1,0))</f>
        <v>-</v>
      </c>
      <c r="R299" s="36" t="str">
        <f t="array" ref="R299">INDEX(Sheet1DATA!$1:$1048576,MATCH(SUMMARY!$A299,Sheet1DATA!$A:$A,0),MATCH(SUMMARY!R$1,Sheet1DATA!$1:$1,0))</f>
        <v>-</v>
      </c>
      <c r="S299" s="36" t="str">
        <f t="array" ref="S299">INDEX(Sheet1DATA!$1:$1048576,MATCH(SUMMARY!$A299,Sheet1DATA!$A:$A,0),MATCH(SUMMARY!S$1,Sheet1DATA!$1:$1,0))</f>
        <v>-</v>
      </c>
      <c r="T299" s="36" t="str">
        <f t="array" ref="T299">INDEX(Sheet1DATA!$1:$1048576,MATCH(SUMMARY!$A299,Sheet1DATA!$A:$A,0),MATCH(SUMMARY!T$1,Sheet1DATA!$1:$1,0))</f>
        <v>-</v>
      </c>
      <c r="U299" s="36" t="str">
        <f t="array" ref="U299">INDEX(Sheet1DATA!$1:$1048576,MATCH(SUMMARY!$A299,Sheet1DATA!$A:$A,0),MATCH(SUMMARY!U$1,Sheet1DATA!$1:$1,0))</f>
        <v>-</v>
      </c>
      <c r="V299" s="36" t="str">
        <f t="array" ref="V299">INDEX(Sheet1DATA!$1:$1048576,MATCH(SUMMARY!$A299,Sheet1DATA!$A:$A,0),MATCH(SUMMARY!V$1,Sheet1DATA!$1:$1,0))</f>
        <v>-</v>
      </c>
      <c r="W299" s="36" t="str">
        <f t="array" ref="W299">INDEX(Sheet1DATA!$1:$1048576,MATCH(SUMMARY!$A299,Sheet1DATA!$A:$A,0),MATCH(SUMMARY!W$1,Sheet1DATA!$1:$1,0))</f>
        <v>-</v>
      </c>
      <c r="X299" s="36" t="str">
        <f t="array" ref="X299">INDEX(Sheet1DATA!$1:$1048576,MATCH(SUMMARY!$A299,Sheet1DATA!$A:$A,0),MATCH(SUMMARY!X$1,Sheet1DATA!$1:$1,0))</f>
        <v>-</v>
      </c>
      <c r="Y299" s="36" t="str">
        <f t="array" ref="Y299">INDEX(Sheet1DATA!$1:$1048576,MATCH(SUMMARY!$A299,Sheet1DATA!$A:$A,0),MATCH(SUMMARY!Y$1,Sheet1DATA!$1:$1,0))</f>
        <v>-</v>
      </c>
      <c r="Z299" s="36" t="str">
        <f t="array" ref="Z299">INDEX(Sheet1DATA!$1:$1048576,MATCH(SUMMARY!$A299,Sheet1DATA!$A:$A,0),MATCH(SUMMARY!Z$1,Sheet1DATA!$1:$1,0))</f>
        <v>-</v>
      </c>
      <c r="AA299" s="36" t="str">
        <f t="array" ref="AA299">INDEX(Sheet1DATA!$1:$1048576,MATCH(SUMMARY!$A299,Sheet1DATA!$A:$A,0),MATCH(SUMMARY!AA$1,Sheet1DATA!$1:$1,0))</f>
        <v>-</v>
      </c>
      <c r="AB299" s="36" t="str">
        <f t="array" ref="AB299">INDEX(Sheet1DATA!$1:$1048576,MATCH(SUMMARY!$A299,Sheet1DATA!$A:$A,0),MATCH(SUMMARY!AB$1,Sheet1DATA!$1:$1,0))</f>
        <v>-</v>
      </c>
      <c r="AC299" s="36" t="str">
        <f t="array" ref="AC299">INDEX(Sheet1DATA!$1:$1048576,MATCH(SUMMARY!$A299,Sheet1DATA!$A:$A,0),MATCH(SUMMARY!AC$1,Sheet1DATA!$1:$1,0))</f>
        <v>-</v>
      </c>
      <c r="AD299" s="36" t="str">
        <f t="array" ref="AD299">INDEX(Sheet1DATA!$1:$1048576,MATCH(SUMMARY!$A299,Sheet1DATA!$A:$A,0),MATCH(SUMMARY!AD$1,Sheet1DATA!$1:$1,0))</f>
        <v>-</v>
      </c>
    </row>
    <row r="300" ht="14.25" hidden="1" customHeight="1">
      <c r="A300" s="114" t="s">
        <v>1164</v>
      </c>
      <c r="B300" s="114" t="str">
        <f t="array" ref="B300">INDEX('2020 Candidates'!F:F,MATCH(SUMMARY!A300,'2020 Candidates'!G:G,0))</f>
        <v>Renua</v>
      </c>
      <c r="C300" s="114" t="str">
        <f t="array" ref="C300">INDEX('2020 Candidates'!A:A,MATCH(SUMMARY!A300,'2020 Candidates'!G:G,0))</f>
        <v>Kildare North (4 seats)</v>
      </c>
      <c r="D300" s="115">
        <f>VLOOKUP(B300,PartyScore!A:D,4,0)</f>
        <v>0</v>
      </c>
      <c r="E300" s="16" t="b">
        <f t="shared" si="1"/>
        <v>0</v>
      </c>
      <c r="F300" s="36">
        <f t="shared" si="2"/>
        <v>0</v>
      </c>
      <c r="G300" s="36">
        <f t="shared" si="3"/>
        <v>0</v>
      </c>
      <c r="H300" s="36">
        <f t="shared" si="4"/>
        <v>0</v>
      </c>
      <c r="I300" s="116" t="str">
        <f t="shared" si="5"/>
        <v>-</v>
      </c>
      <c r="J300" s="36" t="str">
        <f t="array" ref="J300">INDEX(Sheet1DATA!$1:$1048576,MATCH(SUMMARY!$A300,Sheet1DATA!$A:$A,0),MATCH(SUMMARY!J$1,Sheet1DATA!$1:$1,0))</f>
        <v>-</v>
      </c>
      <c r="K300" s="36" t="str">
        <f t="array" ref="K300">INDEX(Sheet1DATA!$1:$1048576,MATCH(SUMMARY!$A300,Sheet1DATA!$A:$A,0),MATCH(SUMMARY!K$1,Sheet1DATA!$1:$1,0))</f>
        <v>-</v>
      </c>
      <c r="L300" s="36" t="str">
        <f t="array" ref="L300">INDEX(Sheet1DATA!$1:$1048576,MATCH(SUMMARY!$A300,Sheet1DATA!$A:$A,0),MATCH(SUMMARY!L$1,Sheet1DATA!$1:$1,0))</f>
        <v>-</v>
      </c>
      <c r="M300" s="36" t="str">
        <f t="array" ref="M300">INDEX(Sheet1DATA!$1:$1048576,MATCH(SUMMARY!$A300,Sheet1DATA!$A:$A,0),MATCH(SUMMARY!M$1,Sheet1DATA!$1:$1,0))</f>
        <v>-</v>
      </c>
      <c r="N300" s="36" t="str">
        <f t="array" ref="N300">INDEX(Sheet1DATA!$1:$1048576,MATCH(SUMMARY!$A300,Sheet1DATA!$A:$A,0),MATCH(SUMMARY!N$1,Sheet1DATA!$1:$1,0))</f>
        <v>-</v>
      </c>
      <c r="O300" s="36" t="str">
        <f t="array" ref="O300">INDEX(Sheet1DATA!$1:$1048576,MATCH(SUMMARY!$A300,Sheet1DATA!$A:$A,0),MATCH(SUMMARY!O$1,Sheet1DATA!$1:$1,0))</f>
        <v>-</v>
      </c>
      <c r="P300" s="36" t="str">
        <f t="array" ref="P300">INDEX(Sheet1DATA!$1:$1048576,MATCH(SUMMARY!$A300,Sheet1DATA!$A:$A,0),MATCH(SUMMARY!P$1,Sheet1DATA!$1:$1,0))</f>
        <v>-</v>
      </c>
      <c r="Q300" s="36" t="str">
        <f t="array" ref="Q300">INDEX(Sheet1DATA!$1:$1048576,MATCH(SUMMARY!$A300,Sheet1DATA!$A:$A,0),MATCH(SUMMARY!Q$1,Sheet1DATA!$1:$1,0))</f>
        <v>-</v>
      </c>
      <c r="R300" s="36" t="str">
        <f t="array" ref="R300">INDEX(Sheet1DATA!$1:$1048576,MATCH(SUMMARY!$A300,Sheet1DATA!$A:$A,0),MATCH(SUMMARY!R$1,Sheet1DATA!$1:$1,0))</f>
        <v>-</v>
      </c>
      <c r="S300" s="36" t="str">
        <f t="array" ref="S300">INDEX(Sheet1DATA!$1:$1048576,MATCH(SUMMARY!$A300,Sheet1DATA!$A:$A,0),MATCH(SUMMARY!S$1,Sheet1DATA!$1:$1,0))</f>
        <v>-</v>
      </c>
      <c r="T300" s="36" t="str">
        <f t="array" ref="T300">INDEX(Sheet1DATA!$1:$1048576,MATCH(SUMMARY!$A300,Sheet1DATA!$A:$A,0),MATCH(SUMMARY!T$1,Sheet1DATA!$1:$1,0))</f>
        <v>-</v>
      </c>
      <c r="U300" s="36" t="str">
        <f t="array" ref="U300">INDEX(Sheet1DATA!$1:$1048576,MATCH(SUMMARY!$A300,Sheet1DATA!$A:$A,0),MATCH(SUMMARY!U$1,Sheet1DATA!$1:$1,0))</f>
        <v>-</v>
      </c>
      <c r="V300" s="36" t="str">
        <f t="array" ref="V300">INDEX(Sheet1DATA!$1:$1048576,MATCH(SUMMARY!$A300,Sheet1DATA!$A:$A,0),MATCH(SUMMARY!V$1,Sheet1DATA!$1:$1,0))</f>
        <v>-</v>
      </c>
      <c r="W300" s="36" t="str">
        <f t="array" ref="W300">INDEX(Sheet1DATA!$1:$1048576,MATCH(SUMMARY!$A300,Sheet1DATA!$A:$A,0),MATCH(SUMMARY!W$1,Sheet1DATA!$1:$1,0))</f>
        <v>-</v>
      </c>
      <c r="X300" s="36" t="str">
        <f t="array" ref="X300">INDEX(Sheet1DATA!$1:$1048576,MATCH(SUMMARY!$A300,Sheet1DATA!$A:$A,0),MATCH(SUMMARY!X$1,Sheet1DATA!$1:$1,0))</f>
        <v>-</v>
      </c>
      <c r="Y300" s="36" t="str">
        <f t="array" ref="Y300">INDEX(Sheet1DATA!$1:$1048576,MATCH(SUMMARY!$A300,Sheet1DATA!$A:$A,0),MATCH(SUMMARY!Y$1,Sheet1DATA!$1:$1,0))</f>
        <v>-</v>
      </c>
      <c r="Z300" s="36" t="str">
        <f t="array" ref="Z300">INDEX(Sheet1DATA!$1:$1048576,MATCH(SUMMARY!$A300,Sheet1DATA!$A:$A,0),MATCH(SUMMARY!Z$1,Sheet1DATA!$1:$1,0))</f>
        <v>-</v>
      </c>
      <c r="AA300" s="36" t="str">
        <f t="array" ref="AA300">INDEX(Sheet1DATA!$1:$1048576,MATCH(SUMMARY!$A300,Sheet1DATA!$A:$A,0),MATCH(SUMMARY!AA$1,Sheet1DATA!$1:$1,0))</f>
        <v>-</v>
      </c>
      <c r="AB300" s="36" t="str">
        <f t="array" ref="AB300">INDEX(Sheet1DATA!$1:$1048576,MATCH(SUMMARY!$A300,Sheet1DATA!$A:$A,0),MATCH(SUMMARY!AB$1,Sheet1DATA!$1:$1,0))</f>
        <v>-</v>
      </c>
      <c r="AC300" s="36" t="str">
        <f t="array" ref="AC300">INDEX(Sheet1DATA!$1:$1048576,MATCH(SUMMARY!$A300,Sheet1DATA!$A:$A,0),MATCH(SUMMARY!AC$1,Sheet1DATA!$1:$1,0))</f>
        <v>-</v>
      </c>
      <c r="AD300" s="36" t="str">
        <f t="array" ref="AD300">INDEX(Sheet1DATA!$1:$1048576,MATCH(SUMMARY!$A300,Sheet1DATA!$A:$A,0),MATCH(SUMMARY!AD$1,Sheet1DATA!$1:$1,0))</f>
        <v>-</v>
      </c>
    </row>
    <row r="301" ht="14.25" hidden="1" customHeight="1">
      <c r="A301" s="114" t="s">
        <v>1169</v>
      </c>
      <c r="B301" s="114" t="str">
        <f t="array" ref="B301">INDEX('2020 Candidates'!F:F,MATCH(SUMMARY!A301,'2020 Candidates'!G:G,0))</f>
        <v>Fianna Fail</v>
      </c>
      <c r="C301" s="114" t="str">
        <f t="array" ref="C301">INDEX('2020 Candidates'!A:A,MATCH(SUMMARY!A301,'2020 Candidates'!G:G,0))</f>
        <v>Laois-Offaly (5 seats)</v>
      </c>
      <c r="D301" s="115">
        <f>VLOOKUP(B301,PartyScore!A:D,4,0)</f>
        <v>0.3502904352</v>
      </c>
      <c r="E301" s="16" t="b">
        <f t="shared" si="1"/>
        <v>0</v>
      </c>
      <c r="F301" s="36">
        <f t="shared" si="2"/>
        <v>0</v>
      </c>
      <c r="G301" s="36">
        <f t="shared" si="3"/>
        <v>0</v>
      </c>
      <c r="H301" s="36">
        <f t="shared" si="4"/>
        <v>0</v>
      </c>
      <c r="I301" s="116" t="str">
        <f t="shared" si="5"/>
        <v>-</v>
      </c>
      <c r="J301" s="36" t="str">
        <f t="array" ref="J301">INDEX(Sheet1DATA!$1:$1048576,MATCH(SUMMARY!$A301,Sheet1DATA!$A:$A,0),MATCH(SUMMARY!J$1,Sheet1DATA!$1:$1,0))</f>
        <v>-</v>
      </c>
      <c r="K301" s="36" t="str">
        <f t="array" ref="K301">INDEX(Sheet1DATA!$1:$1048576,MATCH(SUMMARY!$A301,Sheet1DATA!$A:$A,0),MATCH(SUMMARY!K$1,Sheet1DATA!$1:$1,0))</f>
        <v>-</v>
      </c>
      <c r="L301" s="36" t="str">
        <f t="array" ref="L301">INDEX(Sheet1DATA!$1:$1048576,MATCH(SUMMARY!$A301,Sheet1DATA!$A:$A,0),MATCH(SUMMARY!L$1,Sheet1DATA!$1:$1,0))</f>
        <v>-</v>
      </c>
      <c r="M301" s="36" t="str">
        <f t="array" ref="M301">INDEX(Sheet1DATA!$1:$1048576,MATCH(SUMMARY!$A301,Sheet1DATA!$A:$A,0),MATCH(SUMMARY!M$1,Sheet1DATA!$1:$1,0))</f>
        <v>-</v>
      </c>
      <c r="N301" s="36" t="str">
        <f t="array" ref="N301">INDEX(Sheet1DATA!$1:$1048576,MATCH(SUMMARY!$A301,Sheet1DATA!$A:$A,0),MATCH(SUMMARY!N$1,Sheet1DATA!$1:$1,0))</f>
        <v>-</v>
      </c>
      <c r="O301" s="36" t="str">
        <f t="array" ref="O301">INDEX(Sheet1DATA!$1:$1048576,MATCH(SUMMARY!$A301,Sheet1DATA!$A:$A,0),MATCH(SUMMARY!O$1,Sheet1DATA!$1:$1,0))</f>
        <v>-</v>
      </c>
      <c r="P301" s="36" t="str">
        <f t="array" ref="P301">INDEX(Sheet1DATA!$1:$1048576,MATCH(SUMMARY!$A301,Sheet1DATA!$A:$A,0),MATCH(SUMMARY!P$1,Sheet1DATA!$1:$1,0))</f>
        <v>-</v>
      </c>
      <c r="Q301" s="36" t="str">
        <f t="array" ref="Q301">INDEX(Sheet1DATA!$1:$1048576,MATCH(SUMMARY!$A301,Sheet1DATA!$A:$A,0),MATCH(SUMMARY!Q$1,Sheet1DATA!$1:$1,0))</f>
        <v>-</v>
      </c>
      <c r="R301" s="36" t="str">
        <f t="array" ref="R301">INDEX(Sheet1DATA!$1:$1048576,MATCH(SUMMARY!$A301,Sheet1DATA!$A:$A,0),MATCH(SUMMARY!R$1,Sheet1DATA!$1:$1,0))</f>
        <v>-</v>
      </c>
      <c r="S301" s="36" t="str">
        <f t="array" ref="S301">INDEX(Sheet1DATA!$1:$1048576,MATCH(SUMMARY!$A301,Sheet1DATA!$A:$A,0),MATCH(SUMMARY!S$1,Sheet1DATA!$1:$1,0))</f>
        <v>-</v>
      </c>
      <c r="T301" s="36" t="str">
        <f t="array" ref="T301">INDEX(Sheet1DATA!$1:$1048576,MATCH(SUMMARY!$A301,Sheet1DATA!$A:$A,0),MATCH(SUMMARY!T$1,Sheet1DATA!$1:$1,0))</f>
        <v>-</v>
      </c>
      <c r="U301" s="36" t="str">
        <f t="array" ref="U301">INDEX(Sheet1DATA!$1:$1048576,MATCH(SUMMARY!$A301,Sheet1DATA!$A:$A,0),MATCH(SUMMARY!U$1,Sheet1DATA!$1:$1,0))</f>
        <v>-</v>
      </c>
      <c r="V301" s="36" t="str">
        <f t="array" ref="V301">INDEX(Sheet1DATA!$1:$1048576,MATCH(SUMMARY!$A301,Sheet1DATA!$A:$A,0),MATCH(SUMMARY!V$1,Sheet1DATA!$1:$1,0))</f>
        <v>-</v>
      </c>
      <c r="W301" s="36" t="str">
        <f t="array" ref="W301">INDEX(Sheet1DATA!$1:$1048576,MATCH(SUMMARY!$A301,Sheet1DATA!$A:$A,0),MATCH(SUMMARY!W$1,Sheet1DATA!$1:$1,0))</f>
        <v>-</v>
      </c>
      <c r="X301" s="36" t="str">
        <f t="array" ref="X301">INDEX(Sheet1DATA!$1:$1048576,MATCH(SUMMARY!$A301,Sheet1DATA!$A:$A,0),MATCH(SUMMARY!X$1,Sheet1DATA!$1:$1,0))</f>
        <v>-</v>
      </c>
      <c r="Y301" s="36" t="str">
        <f t="array" ref="Y301">INDEX(Sheet1DATA!$1:$1048576,MATCH(SUMMARY!$A301,Sheet1DATA!$A:$A,0),MATCH(SUMMARY!Y$1,Sheet1DATA!$1:$1,0))</f>
        <v>-</v>
      </c>
      <c r="Z301" s="36" t="str">
        <f t="array" ref="Z301">INDEX(Sheet1DATA!$1:$1048576,MATCH(SUMMARY!$A301,Sheet1DATA!$A:$A,0),MATCH(SUMMARY!Z$1,Sheet1DATA!$1:$1,0))</f>
        <v>-</v>
      </c>
      <c r="AA301" s="36" t="str">
        <f t="array" ref="AA301">INDEX(Sheet1DATA!$1:$1048576,MATCH(SUMMARY!$A301,Sheet1DATA!$A:$A,0),MATCH(SUMMARY!AA$1,Sheet1DATA!$1:$1,0))</f>
        <v>-</v>
      </c>
      <c r="AB301" s="36" t="str">
        <f t="array" ref="AB301">INDEX(Sheet1DATA!$1:$1048576,MATCH(SUMMARY!$A301,Sheet1DATA!$A:$A,0),MATCH(SUMMARY!AB$1,Sheet1DATA!$1:$1,0))</f>
        <v>-</v>
      </c>
      <c r="AC301" s="36" t="str">
        <f t="array" ref="AC301">INDEX(Sheet1DATA!$1:$1048576,MATCH(SUMMARY!$A301,Sheet1DATA!$A:$A,0),MATCH(SUMMARY!AC$1,Sheet1DATA!$1:$1,0))</f>
        <v>-</v>
      </c>
      <c r="AD301" s="36" t="str">
        <f t="array" ref="AD301">INDEX(Sheet1DATA!$1:$1048576,MATCH(SUMMARY!$A301,Sheet1DATA!$A:$A,0),MATCH(SUMMARY!AD$1,Sheet1DATA!$1:$1,0))</f>
        <v>-</v>
      </c>
    </row>
    <row r="302" ht="14.25" hidden="1" customHeight="1">
      <c r="A302" s="114" t="s">
        <v>1174</v>
      </c>
      <c r="B302" s="114" t="str">
        <f t="array" ref="B302">INDEX('2020 Candidates'!F:F,MATCH(SUMMARY!A302,'2020 Candidates'!G:G,0))</f>
        <v>Sinn Fein</v>
      </c>
      <c r="C302" s="114" t="str">
        <f t="array" ref="C302">INDEX('2020 Candidates'!A:A,MATCH(SUMMARY!A302,'2020 Candidates'!G:G,0))</f>
        <v>Meath East (3 seats)</v>
      </c>
      <c r="D302" s="115">
        <f>VLOOKUP(B302,PartyScore!A:D,4,0)</f>
        <v>0.3109221466</v>
      </c>
      <c r="E302" s="16" t="b">
        <f t="shared" si="1"/>
        <v>0</v>
      </c>
      <c r="F302" s="36">
        <f t="shared" si="2"/>
        <v>0</v>
      </c>
      <c r="G302" s="36">
        <f t="shared" si="3"/>
        <v>0</v>
      </c>
      <c r="H302" s="36">
        <f t="shared" si="4"/>
        <v>0</v>
      </c>
      <c r="I302" s="116" t="str">
        <f t="shared" si="5"/>
        <v>-</v>
      </c>
      <c r="J302" s="36" t="str">
        <f t="array" ref="J302">INDEX(Sheet1DATA!$1:$1048576,MATCH(SUMMARY!$A302,Sheet1DATA!$A:$A,0),MATCH(SUMMARY!J$1,Sheet1DATA!$1:$1,0))</f>
        <v>-</v>
      </c>
      <c r="K302" s="36" t="str">
        <f t="array" ref="K302">INDEX(Sheet1DATA!$1:$1048576,MATCH(SUMMARY!$A302,Sheet1DATA!$A:$A,0),MATCH(SUMMARY!K$1,Sheet1DATA!$1:$1,0))</f>
        <v>-</v>
      </c>
      <c r="L302" s="36" t="str">
        <f t="array" ref="L302">INDEX(Sheet1DATA!$1:$1048576,MATCH(SUMMARY!$A302,Sheet1DATA!$A:$A,0),MATCH(SUMMARY!L$1,Sheet1DATA!$1:$1,0))</f>
        <v>-</v>
      </c>
      <c r="M302" s="36" t="str">
        <f t="array" ref="M302">INDEX(Sheet1DATA!$1:$1048576,MATCH(SUMMARY!$A302,Sheet1DATA!$A:$A,0),MATCH(SUMMARY!M$1,Sheet1DATA!$1:$1,0))</f>
        <v>-</v>
      </c>
      <c r="N302" s="36" t="str">
        <f t="array" ref="N302">INDEX(Sheet1DATA!$1:$1048576,MATCH(SUMMARY!$A302,Sheet1DATA!$A:$A,0),MATCH(SUMMARY!N$1,Sheet1DATA!$1:$1,0))</f>
        <v>-</v>
      </c>
      <c r="O302" s="36" t="str">
        <f t="array" ref="O302">INDEX(Sheet1DATA!$1:$1048576,MATCH(SUMMARY!$A302,Sheet1DATA!$A:$A,0),MATCH(SUMMARY!O$1,Sheet1DATA!$1:$1,0))</f>
        <v>-</v>
      </c>
      <c r="P302" s="36" t="str">
        <f t="array" ref="P302">INDEX(Sheet1DATA!$1:$1048576,MATCH(SUMMARY!$A302,Sheet1DATA!$A:$A,0),MATCH(SUMMARY!P$1,Sheet1DATA!$1:$1,0))</f>
        <v>-</v>
      </c>
      <c r="Q302" s="36" t="str">
        <f t="array" ref="Q302">INDEX(Sheet1DATA!$1:$1048576,MATCH(SUMMARY!$A302,Sheet1DATA!$A:$A,0),MATCH(SUMMARY!Q$1,Sheet1DATA!$1:$1,0))</f>
        <v>-</v>
      </c>
      <c r="R302" s="36" t="str">
        <f t="array" ref="R302">INDEX(Sheet1DATA!$1:$1048576,MATCH(SUMMARY!$A302,Sheet1DATA!$A:$A,0),MATCH(SUMMARY!R$1,Sheet1DATA!$1:$1,0))</f>
        <v>-</v>
      </c>
      <c r="S302" s="36" t="str">
        <f t="array" ref="S302">INDEX(Sheet1DATA!$1:$1048576,MATCH(SUMMARY!$A302,Sheet1DATA!$A:$A,0),MATCH(SUMMARY!S$1,Sheet1DATA!$1:$1,0))</f>
        <v>-</v>
      </c>
      <c r="T302" s="36" t="str">
        <f t="array" ref="T302">INDEX(Sheet1DATA!$1:$1048576,MATCH(SUMMARY!$A302,Sheet1DATA!$A:$A,0),MATCH(SUMMARY!T$1,Sheet1DATA!$1:$1,0))</f>
        <v>-</v>
      </c>
      <c r="U302" s="36" t="str">
        <f t="array" ref="U302">INDEX(Sheet1DATA!$1:$1048576,MATCH(SUMMARY!$A302,Sheet1DATA!$A:$A,0),MATCH(SUMMARY!U$1,Sheet1DATA!$1:$1,0))</f>
        <v>-</v>
      </c>
      <c r="V302" s="36" t="str">
        <f t="array" ref="V302">INDEX(Sheet1DATA!$1:$1048576,MATCH(SUMMARY!$A302,Sheet1DATA!$A:$A,0),MATCH(SUMMARY!V$1,Sheet1DATA!$1:$1,0))</f>
        <v>-</v>
      </c>
      <c r="W302" s="36" t="str">
        <f t="array" ref="W302">INDEX(Sheet1DATA!$1:$1048576,MATCH(SUMMARY!$A302,Sheet1DATA!$A:$A,0),MATCH(SUMMARY!W$1,Sheet1DATA!$1:$1,0))</f>
        <v>-</v>
      </c>
      <c r="X302" s="36" t="str">
        <f t="array" ref="X302">INDEX(Sheet1DATA!$1:$1048576,MATCH(SUMMARY!$A302,Sheet1DATA!$A:$A,0),MATCH(SUMMARY!X$1,Sheet1DATA!$1:$1,0))</f>
        <v>-</v>
      </c>
      <c r="Y302" s="36" t="str">
        <f t="array" ref="Y302">INDEX(Sheet1DATA!$1:$1048576,MATCH(SUMMARY!$A302,Sheet1DATA!$A:$A,0),MATCH(SUMMARY!Y$1,Sheet1DATA!$1:$1,0))</f>
        <v>-</v>
      </c>
      <c r="Z302" s="36" t="str">
        <f t="array" ref="Z302">INDEX(Sheet1DATA!$1:$1048576,MATCH(SUMMARY!$A302,Sheet1DATA!$A:$A,0),MATCH(SUMMARY!Z$1,Sheet1DATA!$1:$1,0))</f>
        <v>-</v>
      </c>
      <c r="AA302" s="36" t="str">
        <f t="array" ref="AA302">INDEX(Sheet1DATA!$1:$1048576,MATCH(SUMMARY!$A302,Sheet1DATA!$A:$A,0),MATCH(SUMMARY!AA$1,Sheet1DATA!$1:$1,0))</f>
        <v>-</v>
      </c>
      <c r="AB302" s="36" t="str">
        <f t="array" ref="AB302">INDEX(Sheet1DATA!$1:$1048576,MATCH(SUMMARY!$A302,Sheet1DATA!$A:$A,0),MATCH(SUMMARY!AB$1,Sheet1DATA!$1:$1,0))</f>
        <v>-</v>
      </c>
      <c r="AC302" s="36" t="str">
        <f t="array" ref="AC302">INDEX(Sheet1DATA!$1:$1048576,MATCH(SUMMARY!$A302,Sheet1DATA!$A:$A,0),MATCH(SUMMARY!AC$1,Sheet1DATA!$1:$1,0))</f>
        <v>-</v>
      </c>
      <c r="AD302" s="36" t="str">
        <f t="array" ref="AD302">INDEX(Sheet1DATA!$1:$1048576,MATCH(SUMMARY!$A302,Sheet1DATA!$A:$A,0),MATCH(SUMMARY!AD$1,Sheet1DATA!$1:$1,0))</f>
        <v>-</v>
      </c>
    </row>
    <row r="303" ht="14.25" customHeight="1">
      <c r="A303" s="114" t="s">
        <v>867</v>
      </c>
      <c r="B303" s="114" t="str">
        <f t="array" ref="B303">INDEX('2020 Candidates'!F:F,MATCH(SUMMARY!A303,'2020 Candidates'!G:G,0))</f>
        <v>Fianna Fail</v>
      </c>
      <c r="C303" s="114" t="str">
        <f t="array" ref="C303">INDEX('2020 Candidates'!A:A,MATCH(SUMMARY!A303,'2020 Candidates'!G:G,0))</f>
        <v>Kildare North (4 seats)</v>
      </c>
      <c r="D303" s="115">
        <f>VLOOKUP(B303,PartyScore!A:D,4,0)</f>
        <v>0.3502904352</v>
      </c>
      <c r="E303" s="16" t="b">
        <f t="shared" si="1"/>
        <v>1</v>
      </c>
      <c r="F303" s="36">
        <f t="shared" si="2"/>
        <v>2</v>
      </c>
      <c r="G303" s="36">
        <f t="shared" si="3"/>
        <v>4</v>
      </c>
      <c r="H303" s="36">
        <f t="shared" si="4"/>
        <v>1</v>
      </c>
      <c r="I303" s="116">
        <f t="shared" si="5"/>
        <v>0.3333333333</v>
      </c>
      <c r="J303" s="36" t="str">
        <f t="array" ref="J303">INDEX(Sheet1DATA!$1:$1048576,MATCH(SUMMARY!$A303,Sheet1DATA!$A:$A,0),MATCH(SUMMARY!J$1,Sheet1DATA!$1:$1,0))</f>
        <v>√</v>
      </c>
      <c r="K303" s="36" t="str">
        <f t="array" ref="K303">INDEX(Sheet1DATA!$1:$1048576,MATCH(SUMMARY!$A303,Sheet1DATA!$A:$A,0),MATCH(SUMMARY!K$1,Sheet1DATA!$1:$1,0))</f>
        <v>Ø</v>
      </c>
      <c r="L303" s="36" t="str">
        <f t="array" ref="L303">INDEX(Sheet1DATA!$1:$1048576,MATCH(SUMMARY!$A303,Sheet1DATA!$A:$A,0),MATCH(SUMMARY!L$1,Sheet1DATA!$1:$1,0))</f>
        <v>√</v>
      </c>
      <c r="M303" s="36" t="str">
        <f t="array" ref="M303">INDEX(Sheet1DATA!$1:$1048576,MATCH(SUMMARY!$A303,Sheet1DATA!$A:$A,0),MATCH(SUMMARY!M$1,Sheet1DATA!$1:$1,0))</f>
        <v>×</v>
      </c>
      <c r="N303" s="36" t="str">
        <f t="array" ref="N303">INDEX(Sheet1DATA!$1:$1048576,MATCH(SUMMARY!$A303,Sheet1DATA!$A:$A,0),MATCH(SUMMARY!N$1,Sheet1DATA!$1:$1,0))</f>
        <v>×</v>
      </c>
      <c r="O303" s="36" t="str">
        <f t="array" ref="O303">INDEX(Sheet1DATA!$1:$1048576,MATCH(SUMMARY!$A303,Sheet1DATA!$A:$A,0),MATCH(SUMMARY!O$1,Sheet1DATA!$1:$1,0))</f>
        <v>×</v>
      </c>
      <c r="P303" s="36" t="str">
        <f t="array" ref="P303">INDEX(Sheet1DATA!$1:$1048576,MATCH(SUMMARY!$A303,Sheet1DATA!$A:$A,0),MATCH(SUMMARY!P$1,Sheet1DATA!$1:$1,0))</f>
        <v>×</v>
      </c>
      <c r="Q303" s="36" t="str">
        <f t="array" ref="Q303">INDEX(Sheet1DATA!$1:$1048576,MATCH(SUMMARY!$A303,Sheet1DATA!$A:$A,0),MATCH(SUMMARY!Q$1,Sheet1DATA!$1:$1,0))</f>
        <v>-</v>
      </c>
      <c r="R303" s="36" t="str">
        <f t="array" ref="R303">INDEX(Sheet1DATA!$1:$1048576,MATCH(SUMMARY!$A303,Sheet1DATA!$A:$A,0),MATCH(SUMMARY!R$1,Sheet1DATA!$1:$1,0))</f>
        <v>-</v>
      </c>
      <c r="S303" s="36" t="str">
        <f t="array" ref="S303">INDEX(Sheet1DATA!$1:$1048576,MATCH(SUMMARY!$A303,Sheet1DATA!$A:$A,0),MATCH(SUMMARY!S$1,Sheet1DATA!$1:$1,0))</f>
        <v>-</v>
      </c>
      <c r="T303" s="36" t="str">
        <f t="array" ref="T303">INDEX(Sheet1DATA!$1:$1048576,MATCH(SUMMARY!$A303,Sheet1DATA!$A:$A,0),MATCH(SUMMARY!T$1,Sheet1DATA!$1:$1,0))</f>
        <v>-</v>
      </c>
      <c r="U303" s="36" t="str">
        <f t="array" ref="U303">INDEX(Sheet1DATA!$1:$1048576,MATCH(SUMMARY!$A303,Sheet1DATA!$A:$A,0),MATCH(SUMMARY!U$1,Sheet1DATA!$1:$1,0))</f>
        <v>-</v>
      </c>
      <c r="V303" s="36" t="str">
        <f t="array" ref="V303">INDEX(Sheet1DATA!$1:$1048576,MATCH(SUMMARY!$A303,Sheet1DATA!$A:$A,0),MATCH(SUMMARY!V$1,Sheet1DATA!$1:$1,0))</f>
        <v>-</v>
      </c>
      <c r="W303" s="36" t="str">
        <f t="array" ref="W303">INDEX(Sheet1DATA!$1:$1048576,MATCH(SUMMARY!$A303,Sheet1DATA!$A:$A,0),MATCH(SUMMARY!W$1,Sheet1DATA!$1:$1,0))</f>
        <v>-</v>
      </c>
      <c r="X303" s="36" t="str">
        <f t="array" ref="X303">INDEX(Sheet1DATA!$1:$1048576,MATCH(SUMMARY!$A303,Sheet1DATA!$A:$A,0),MATCH(SUMMARY!X$1,Sheet1DATA!$1:$1,0))</f>
        <v>-</v>
      </c>
      <c r="Y303" s="36" t="str">
        <f t="array" ref="Y303">INDEX(Sheet1DATA!$1:$1048576,MATCH(SUMMARY!$A303,Sheet1DATA!$A:$A,0),MATCH(SUMMARY!Y$1,Sheet1DATA!$1:$1,0))</f>
        <v>-</v>
      </c>
      <c r="Z303" s="36" t="str">
        <f t="array" ref="Z303">INDEX(Sheet1DATA!$1:$1048576,MATCH(SUMMARY!$A303,Sheet1DATA!$A:$A,0),MATCH(SUMMARY!Z$1,Sheet1DATA!$1:$1,0))</f>
        <v>-</v>
      </c>
      <c r="AA303" s="36" t="str">
        <f t="array" ref="AA303">INDEX(Sheet1DATA!$1:$1048576,MATCH(SUMMARY!$A303,Sheet1DATA!$A:$A,0),MATCH(SUMMARY!AA$1,Sheet1DATA!$1:$1,0))</f>
        <v>-</v>
      </c>
      <c r="AB303" s="36" t="str">
        <f t="array" ref="AB303">INDEX(Sheet1DATA!$1:$1048576,MATCH(SUMMARY!$A303,Sheet1DATA!$A:$A,0),MATCH(SUMMARY!AB$1,Sheet1DATA!$1:$1,0))</f>
        <v>-</v>
      </c>
      <c r="AC303" s="36" t="str">
        <f t="array" ref="AC303">INDEX(Sheet1DATA!$1:$1048576,MATCH(SUMMARY!$A303,Sheet1DATA!$A:$A,0),MATCH(SUMMARY!AC$1,Sheet1DATA!$1:$1,0))</f>
        <v>-</v>
      </c>
      <c r="AD303" s="36" t="str">
        <f t="array" ref="AD303">INDEX(Sheet1DATA!$1:$1048576,MATCH(SUMMARY!$A303,Sheet1DATA!$A:$A,0),MATCH(SUMMARY!AD$1,Sheet1DATA!$1:$1,0))</f>
        <v>-</v>
      </c>
    </row>
    <row r="304" ht="14.25" hidden="1" customHeight="1">
      <c r="A304" s="114" t="s">
        <v>1171</v>
      </c>
      <c r="B304" s="114" t="str">
        <f t="array" ref="B304">INDEX('2020 Candidates'!F:F,MATCH(SUMMARY!A304,'2020 Candidates'!G:G,0))</f>
        <v>Renua</v>
      </c>
      <c r="C304" s="114" t="str">
        <f t="array" ref="C304">INDEX('2020 Candidates'!A:A,MATCH(SUMMARY!A304,'2020 Candidates'!G:G,0))</f>
        <v>Laois-Offaly (5 seats)</v>
      </c>
      <c r="D304" s="115">
        <f>VLOOKUP(B304,PartyScore!A:D,4,0)</f>
        <v>0</v>
      </c>
      <c r="E304" s="16" t="b">
        <f t="shared" si="1"/>
        <v>0</v>
      </c>
      <c r="F304" s="36">
        <f t="shared" si="2"/>
        <v>0</v>
      </c>
      <c r="G304" s="36">
        <f t="shared" si="3"/>
        <v>0</v>
      </c>
      <c r="H304" s="36">
        <f t="shared" si="4"/>
        <v>0</v>
      </c>
      <c r="I304" s="116" t="str">
        <f t="shared" si="5"/>
        <v>-</v>
      </c>
      <c r="J304" s="36" t="str">
        <f t="array" ref="J304">INDEX(Sheet1DATA!$1:$1048576,MATCH(SUMMARY!$A304,Sheet1DATA!$A:$A,0),MATCH(SUMMARY!J$1,Sheet1DATA!$1:$1,0))</f>
        <v>-</v>
      </c>
      <c r="K304" s="36" t="str">
        <f t="array" ref="K304">INDEX(Sheet1DATA!$1:$1048576,MATCH(SUMMARY!$A304,Sheet1DATA!$A:$A,0),MATCH(SUMMARY!K$1,Sheet1DATA!$1:$1,0))</f>
        <v>-</v>
      </c>
      <c r="L304" s="36" t="str">
        <f t="array" ref="L304">INDEX(Sheet1DATA!$1:$1048576,MATCH(SUMMARY!$A304,Sheet1DATA!$A:$A,0),MATCH(SUMMARY!L$1,Sheet1DATA!$1:$1,0))</f>
        <v>-</v>
      </c>
      <c r="M304" s="36" t="str">
        <f t="array" ref="M304">INDEX(Sheet1DATA!$1:$1048576,MATCH(SUMMARY!$A304,Sheet1DATA!$A:$A,0),MATCH(SUMMARY!M$1,Sheet1DATA!$1:$1,0))</f>
        <v>-</v>
      </c>
      <c r="N304" s="36" t="str">
        <f t="array" ref="N304">INDEX(Sheet1DATA!$1:$1048576,MATCH(SUMMARY!$A304,Sheet1DATA!$A:$A,0),MATCH(SUMMARY!N$1,Sheet1DATA!$1:$1,0))</f>
        <v>-</v>
      </c>
      <c r="O304" s="36" t="str">
        <f t="array" ref="O304">INDEX(Sheet1DATA!$1:$1048576,MATCH(SUMMARY!$A304,Sheet1DATA!$A:$A,0),MATCH(SUMMARY!O$1,Sheet1DATA!$1:$1,0))</f>
        <v>-</v>
      </c>
      <c r="P304" s="36" t="str">
        <f t="array" ref="P304">INDEX(Sheet1DATA!$1:$1048576,MATCH(SUMMARY!$A304,Sheet1DATA!$A:$A,0),MATCH(SUMMARY!P$1,Sheet1DATA!$1:$1,0))</f>
        <v>-</v>
      </c>
      <c r="Q304" s="36" t="str">
        <f t="array" ref="Q304">INDEX(Sheet1DATA!$1:$1048576,MATCH(SUMMARY!$A304,Sheet1DATA!$A:$A,0),MATCH(SUMMARY!Q$1,Sheet1DATA!$1:$1,0))</f>
        <v>-</v>
      </c>
      <c r="R304" s="36" t="str">
        <f t="array" ref="R304">INDEX(Sheet1DATA!$1:$1048576,MATCH(SUMMARY!$A304,Sheet1DATA!$A:$A,0),MATCH(SUMMARY!R$1,Sheet1DATA!$1:$1,0))</f>
        <v>-</v>
      </c>
      <c r="S304" s="36" t="str">
        <f t="array" ref="S304">INDEX(Sheet1DATA!$1:$1048576,MATCH(SUMMARY!$A304,Sheet1DATA!$A:$A,0),MATCH(SUMMARY!S$1,Sheet1DATA!$1:$1,0))</f>
        <v>-</v>
      </c>
      <c r="T304" s="36" t="str">
        <f t="array" ref="T304">INDEX(Sheet1DATA!$1:$1048576,MATCH(SUMMARY!$A304,Sheet1DATA!$A:$A,0),MATCH(SUMMARY!T$1,Sheet1DATA!$1:$1,0))</f>
        <v>-</v>
      </c>
      <c r="U304" s="36" t="str">
        <f t="array" ref="U304">INDEX(Sheet1DATA!$1:$1048576,MATCH(SUMMARY!$A304,Sheet1DATA!$A:$A,0),MATCH(SUMMARY!U$1,Sheet1DATA!$1:$1,0))</f>
        <v>-</v>
      </c>
      <c r="V304" s="36" t="str">
        <f t="array" ref="V304">INDEX(Sheet1DATA!$1:$1048576,MATCH(SUMMARY!$A304,Sheet1DATA!$A:$A,0),MATCH(SUMMARY!V$1,Sheet1DATA!$1:$1,0))</f>
        <v>-</v>
      </c>
      <c r="W304" s="36" t="str">
        <f t="array" ref="W304">INDEX(Sheet1DATA!$1:$1048576,MATCH(SUMMARY!$A304,Sheet1DATA!$A:$A,0),MATCH(SUMMARY!W$1,Sheet1DATA!$1:$1,0))</f>
        <v>-</v>
      </c>
      <c r="X304" s="36" t="str">
        <f t="array" ref="X304">INDEX(Sheet1DATA!$1:$1048576,MATCH(SUMMARY!$A304,Sheet1DATA!$A:$A,0),MATCH(SUMMARY!X$1,Sheet1DATA!$1:$1,0))</f>
        <v>-</v>
      </c>
      <c r="Y304" s="36" t="str">
        <f t="array" ref="Y304">INDEX(Sheet1DATA!$1:$1048576,MATCH(SUMMARY!$A304,Sheet1DATA!$A:$A,0),MATCH(SUMMARY!Y$1,Sheet1DATA!$1:$1,0))</f>
        <v>-</v>
      </c>
      <c r="Z304" s="36" t="str">
        <f t="array" ref="Z304">INDEX(Sheet1DATA!$1:$1048576,MATCH(SUMMARY!$A304,Sheet1DATA!$A:$A,0),MATCH(SUMMARY!Z$1,Sheet1DATA!$1:$1,0))</f>
        <v>-</v>
      </c>
      <c r="AA304" s="36" t="str">
        <f t="array" ref="AA304">INDEX(Sheet1DATA!$1:$1048576,MATCH(SUMMARY!$A304,Sheet1DATA!$A:$A,0),MATCH(SUMMARY!AA$1,Sheet1DATA!$1:$1,0))</f>
        <v>-</v>
      </c>
      <c r="AB304" s="36" t="str">
        <f t="array" ref="AB304">INDEX(Sheet1DATA!$1:$1048576,MATCH(SUMMARY!$A304,Sheet1DATA!$A:$A,0),MATCH(SUMMARY!AB$1,Sheet1DATA!$1:$1,0))</f>
        <v>-</v>
      </c>
      <c r="AC304" s="36" t="str">
        <f t="array" ref="AC304">INDEX(Sheet1DATA!$1:$1048576,MATCH(SUMMARY!$A304,Sheet1DATA!$A:$A,0),MATCH(SUMMARY!AC$1,Sheet1DATA!$1:$1,0))</f>
        <v>-</v>
      </c>
      <c r="AD304" s="36" t="str">
        <f t="array" ref="AD304">INDEX(Sheet1DATA!$1:$1048576,MATCH(SUMMARY!$A304,Sheet1DATA!$A:$A,0),MATCH(SUMMARY!AD$1,Sheet1DATA!$1:$1,0))</f>
        <v>-</v>
      </c>
    </row>
    <row r="305" ht="14.25" hidden="1" customHeight="1">
      <c r="A305" s="114" t="s">
        <v>1177</v>
      </c>
      <c r="B305" s="114" t="str">
        <f t="array" ref="B305">INDEX('2020 Candidates'!F:F,MATCH(SUMMARY!A305,'2020 Candidates'!G:G,0))</f>
        <v>Fine Gael</v>
      </c>
      <c r="C305" s="114" t="str">
        <f t="array" ref="C305">INDEX('2020 Candidates'!A:A,MATCH(SUMMARY!A305,'2020 Candidates'!G:G,0))</f>
        <v>Cork North-West (3 seats)</v>
      </c>
      <c r="D305" s="115">
        <f>VLOOKUP(B305,PartyScore!A:D,4,0)</f>
        <v>0.01425972402</v>
      </c>
      <c r="E305" s="16" t="b">
        <f t="shared" si="1"/>
        <v>0</v>
      </c>
      <c r="F305" s="36">
        <f t="shared" si="2"/>
        <v>0</v>
      </c>
      <c r="G305" s="36">
        <f t="shared" si="3"/>
        <v>0</v>
      </c>
      <c r="H305" s="36">
        <f t="shared" si="4"/>
        <v>0</v>
      </c>
      <c r="I305" s="116" t="str">
        <f t="shared" si="5"/>
        <v>-</v>
      </c>
      <c r="J305" s="36" t="str">
        <f t="array" ref="J305">INDEX(Sheet1DATA!$1:$1048576,MATCH(SUMMARY!$A305,Sheet1DATA!$A:$A,0),MATCH(SUMMARY!J$1,Sheet1DATA!$1:$1,0))</f>
        <v>-</v>
      </c>
      <c r="K305" s="36" t="str">
        <f t="array" ref="K305">INDEX(Sheet1DATA!$1:$1048576,MATCH(SUMMARY!$A305,Sheet1DATA!$A:$A,0),MATCH(SUMMARY!K$1,Sheet1DATA!$1:$1,0))</f>
        <v>-</v>
      </c>
      <c r="L305" s="36" t="str">
        <f t="array" ref="L305">INDEX(Sheet1DATA!$1:$1048576,MATCH(SUMMARY!$A305,Sheet1DATA!$A:$A,0),MATCH(SUMMARY!L$1,Sheet1DATA!$1:$1,0))</f>
        <v>-</v>
      </c>
      <c r="M305" s="36" t="str">
        <f t="array" ref="M305">INDEX(Sheet1DATA!$1:$1048576,MATCH(SUMMARY!$A305,Sheet1DATA!$A:$A,0),MATCH(SUMMARY!M$1,Sheet1DATA!$1:$1,0))</f>
        <v>-</v>
      </c>
      <c r="N305" s="36" t="str">
        <f t="array" ref="N305">INDEX(Sheet1DATA!$1:$1048576,MATCH(SUMMARY!$A305,Sheet1DATA!$A:$A,0),MATCH(SUMMARY!N$1,Sheet1DATA!$1:$1,0))</f>
        <v>-</v>
      </c>
      <c r="O305" s="36" t="str">
        <f t="array" ref="O305">INDEX(Sheet1DATA!$1:$1048576,MATCH(SUMMARY!$A305,Sheet1DATA!$A:$A,0),MATCH(SUMMARY!O$1,Sheet1DATA!$1:$1,0))</f>
        <v>-</v>
      </c>
      <c r="P305" s="36" t="str">
        <f t="array" ref="P305">INDEX(Sheet1DATA!$1:$1048576,MATCH(SUMMARY!$A305,Sheet1DATA!$A:$A,0),MATCH(SUMMARY!P$1,Sheet1DATA!$1:$1,0))</f>
        <v>-</v>
      </c>
      <c r="Q305" s="36" t="str">
        <f t="array" ref="Q305">INDEX(Sheet1DATA!$1:$1048576,MATCH(SUMMARY!$A305,Sheet1DATA!$A:$A,0),MATCH(SUMMARY!Q$1,Sheet1DATA!$1:$1,0))</f>
        <v>-</v>
      </c>
      <c r="R305" s="36" t="str">
        <f t="array" ref="R305">INDEX(Sheet1DATA!$1:$1048576,MATCH(SUMMARY!$A305,Sheet1DATA!$A:$A,0),MATCH(SUMMARY!R$1,Sheet1DATA!$1:$1,0))</f>
        <v>-</v>
      </c>
      <c r="S305" s="36" t="str">
        <f t="array" ref="S305">INDEX(Sheet1DATA!$1:$1048576,MATCH(SUMMARY!$A305,Sheet1DATA!$A:$A,0),MATCH(SUMMARY!S$1,Sheet1DATA!$1:$1,0))</f>
        <v>-</v>
      </c>
      <c r="T305" s="36" t="str">
        <f t="array" ref="T305">INDEX(Sheet1DATA!$1:$1048576,MATCH(SUMMARY!$A305,Sheet1DATA!$A:$A,0),MATCH(SUMMARY!T$1,Sheet1DATA!$1:$1,0))</f>
        <v>-</v>
      </c>
      <c r="U305" s="36" t="str">
        <f t="array" ref="U305">INDEX(Sheet1DATA!$1:$1048576,MATCH(SUMMARY!$A305,Sheet1DATA!$A:$A,0),MATCH(SUMMARY!U$1,Sheet1DATA!$1:$1,0))</f>
        <v>-</v>
      </c>
      <c r="V305" s="36" t="str">
        <f t="array" ref="V305">INDEX(Sheet1DATA!$1:$1048576,MATCH(SUMMARY!$A305,Sheet1DATA!$A:$A,0),MATCH(SUMMARY!V$1,Sheet1DATA!$1:$1,0))</f>
        <v>-</v>
      </c>
      <c r="W305" s="36" t="str">
        <f t="array" ref="W305">INDEX(Sheet1DATA!$1:$1048576,MATCH(SUMMARY!$A305,Sheet1DATA!$A:$A,0),MATCH(SUMMARY!W$1,Sheet1DATA!$1:$1,0))</f>
        <v>-</v>
      </c>
      <c r="X305" s="36" t="str">
        <f t="array" ref="X305">INDEX(Sheet1DATA!$1:$1048576,MATCH(SUMMARY!$A305,Sheet1DATA!$A:$A,0),MATCH(SUMMARY!X$1,Sheet1DATA!$1:$1,0))</f>
        <v>-</v>
      </c>
      <c r="Y305" s="36" t="str">
        <f t="array" ref="Y305">INDEX(Sheet1DATA!$1:$1048576,MATCH(SUMMARY!$A305,Sheet1DATA!$A:$A,0),MATCH(SUMMARY!Y$1,Sheet1DATA!$1:$1,0))</f>
        <v>-</v>
      </c>
      <c r="Z305" s="36" t="str">
        <f t="array" ref="Z305">INDEX(Sheet1DATA!$1:$1048576,MATCH(SUMMARY!$A305,Sheet1DATA!$A:$A,0),MATCH(SUMMARY!Z$1,Sheet1DATA!$1:$1,0))</f>
        <v>-</v>
      </c>
      <c r="AA305" s="36" t="str">
        <f t="array" ref="AA305">INDEX(Sheet1DATA!$1:$1048576,MATCH(SUMMARY!$A305,Sheet1DATA!$A:$A,0),MATCH(SUMMARY!AA$1,Sheet1DATA!$1:$1,0))</f>
        <v>-</v>
      </c>
      <c r="AB305" s="36" t="str">
        <f t="array" ref="AB305">INDEX(Sheet1DATA!$1:$1048576,MATCH(SUMMARY!$A305,Sheet1DATA!$A:$A,0),MATCH(SUMMARY!AB$1,Sheet1DATA!$1:$1,0))</f>
        <v>-</v>
      </c>
      <c r="AC305" s="36" t="str">
        <f t="array" ref="AC305">INDEX(Sheet1DATA!$1:$1048576,MATCH(SUMMARY!$A305,Sheet1DATA!$A:$A,0),MATCH(SUMMARY!AC$1,Sheet1DATA!$1:$1,0))</f>
        <v>-</v>
      </c>
      <c r="AD305" s="36" t="str">
        <f t="array" ref="AD305">INDEX(Sheet1DATA!$1:$1048576,MATCH(SUMMARY!$A305,Sheet1DATA!$A:$A,0),MATCH(SUMMARY!AD$1,Sheet1DATA!$1:$1,0))</f>
        <v>-</v>
      </c>
    </row>
    <row r="306" ht="14.25" hidden="1" customHeight="1">
      <c r="A306" s="114" t="s">
        <v>1185</v>
      </c>
      <c r="B306" s="114" t="str">
        <f t="array" ref="B306">INDEX('2020 Candidates'!F:F,MATCH(SUMMARY!A306,'2020 Candidates'!G:G,0))</f>
        <v>Fianna Fail</v>
      </c>
      <c r="C306" s="114" t="str">
        <f t="array" ref="C306">INDEX('2020 Candidates'!A:A,MATCH(SUMMARY!A306,'2020 Candidates'!G:G,0))</f>
        <v>Cork South-West (3 seats)</v>
      </c>
      <c r="D306" s="115">
        <f>VLOOKUP(B306,PartyScore!A:D,4,0)</f>
        <v>0.3502904352</v>
      </c>
      <c r="E306" s="16" t="b">
        <f t="shared" si="1"/>
        <v>0</v>
      </c>
      <c r="F306" s="36">
        <f t="shared" si="2"/>
        <v>0</v>
      </c>
      <c r="G306" s="36">
        <f t="shared" si="3"/>
        <v>0</v>
      </c>
      <c r="H306" s="36">
        <f t="shared" si="4"/>
        <v>0</v>
      </c>
      <c r="I306" s="116" t="str">
        <f t="shared" si="5"/>
        <v>-</v>
      </c>
      <c r="J306" s="36" t="str">
        <f t="array" ref="J306">INDEX(Sheet1DATA!$1:$1048576,MATCH(SUMMARY!$A306,Sheet1DATA!$A:$A,0),MATCH(SUMMARY!J$1,Sheet1DATA!$1:$1,0))</f>
        <v>-</v>
      </c>
      <c r="K306" s="36" t="str">
        <f t="array" ref="K306">INDEX(Sheet1DATA!$1:$1048576,MATCH(SUMMARY!$A306,Sheet1DATA!$A:$A,0),MATCH(SUMMARY!K$1,Sheet1DATA!$1:$1,0))</f>
        <v>-</v>
      </c>
      <c r="L306" s="36" t="str">
        <f t="array" ref="L306">INDEX(Sheet1DATA!$1:$1048576,MATCH(SUMMARY!$A306,Sheet1DATA!$A:$A,0),MATCH(SUMMARY!L$1,Sheet1DATA!$1:$1,0))</f>
        <v>-</v>
      </c>
      <c r="M306" s="36" t="str">
        <f t="array" ref="M306">INDEX(Sheet1DATA!$1:$1048576,MATCH(SUMMARY!$A306,Sheet1DATA!$A:$A,0),MATCH(SUMMARY!M$1,Sheet1DATA!$1:$1,0))</f>
        <v>-</v>
      </c>
      <c r="N306" s="36" t="str">
        <f t="array" ref="N306">INDEX(Sheet1DATA!$1:$1048576,MATCH(SUMMARY!$A306,Sheet1DATA!$A:$A,0),MATCH(SUMMARY!N$1,Sheet1DATA!$1:$1,0))</f>
        <v>-</v>
      </c>
      <c r="O306" s="36" t="str">
        <f t="array" ref="O306">INDEX(Sheet1DATA!$1:$1048576,MATCH(SUMMARY!$A306,Sheet1DATA!$A:$A,0),MATCH(SUMMARY!O$1,Sheet1DATA!$1:$1,0))</f>
        <v>-</v>
      </c>
      <c r="P306" s="36" t="str">
        <f t="array" ref="P306">INDEX(Sheet1DATA!$1:$1048576,MATCH(SUMMARY!$A306,Sheet1DATA!$A:$A,0),MATCH(SUMMARY!P$1,Sheet1DATA!$1:$1,0))</f>
        <v>-</v>
      </c>
      <c r="Q306" s="36" t="str">
        <f t="array" ref="Q306">INDEX(Sheet1DATA!$1:$1048576,MATCH(SUMMARY!$A306,Sheet1DATA!$A:$A,0),MATCH(SUMMARY!Q$1,Sheet1DATA!$1:$1,0))</f>
        <v>-</v>
      </c>
      <c r="R306" s="36" t="str">
        <f t="array" ref="R306">INDEX(Sheet1DATA!$1:$1048576,MATCH(SUMMARY!$A306,Sheet1DATA!$A:$A,0),MATCH(SUMMARY!R$1,Sheet1DATA!$1:$1,0))</f>
        <v>-</v>
      </c>
      <c r="S306" s="36" t="str">
        <f t="array" ref="S306">INDEX(Sheet1DATA!$1:$1048576,MATCH(SUMMARY!$A306,Sheet1DATA!$A:$A,0),MATCH(SUMMARY!S$1,Sheet1DATA!$1:$1,0))</f>
        <v>-</v>
      </c>
      <c r="T306" s="36" t="str">
        <f t="array" ref="T306">INDEX(Sheet1DATA!$1:$1048576,MATCH(SUMMARY!$A306,Sheet1DATA!$A:$A,0),MATCH(SUMMARY!T$1,Sheet1DATA!$1:$1,0))</f>
        <v>-</v>
      </c>
      <c r="U306" s="36" t="str">
        <f t="array" ref="U306">INDEX(Sheet1DATA!$1:$1048576,MATCH(SUMMARY!$A306,Sheet1DATA!$A:$A,0),MATCH(SUMMARY!U$1,Sheet1DATA!$1:$1,0))</f>
        <v>-</v>
      </c>
      <c r="V306" s="36" t="str">
        <f t="array" ref="V306">INDEX(Sheet1DATA!$1:$1048576,MATCH(SUMMARY!$A306,Sheet1DATA!$A:$A,0),MATCH(SUMMARY!V$1,Sheet1DATA!$1:$1,0))</f>
        <v>-</v>
      </c>
      <c r="W306" s="36" t="str">
        <f t="array" ref="W306">INDEX(Sheet1DATA!$1:$1048576,MATCH(SUMMARY!$A306,Sheet1DATA!$A:$A,0),MATCH(SUMMARY!W$1,Sheet1DATA!$1:$1,0))</f>
        <v>-</v>
      </c>
      <c r="X306" s="36" t="str">
        <f t="array" ref="X306">INDEX(Sheet1DATA!$1:$1048576,MATCH(SUMMARY!$A306,Sheet1DATA!$A:$A,0),MATCH(SUMMARY!X$1,Sheet1DATA!$1:$1,0))</f>
        <v>-</v>
      </c>
      <c r="Y306" s="36" t="str">
        <f t="array" ref="Y306">INDEX(Sheet1DATA!$1:$1048576,MATCH(SUMMARY!$A306,Sheet1DATA!$A:$A,0),MATCH(SUMMARY!Y$1,Sheet1DATA!$1:$1,0))</f>
        <v>-</v>
      </c>
      <c r="Z306" s="36" t="str">
        <f t="array" ref="Z306">INDEX(Sheet1DATA!$1:$1048576,MATCH(SUMMARY!$A306,Sheet1DATA!$A:$A,0),MATCH(SUMMARY!Z$1,Sheet1DATA!$1:$1,0))</f>
        <v>-</v>
      </c>
      <c r="AA306" s="36" t="str">
        <f t="array" ref="AA306">INDEX(Sheet1DATA!$1:$1048576,MATCH(SUMMARY!$A306,Sheet1DATA!$A:$A,0),MATCH(SUMMARY!AA$1,Sheet1DATA!$1:$1,0))</f>
        <v>-</v>
      </c>
      <c r="AB306" s="36" t="str">
        <f t="array" ref="AB306">INDEX(Sheet1DATA!$1:$1048576,MATCH(SUMMARY!$A306,Sheet1DATA!$A:$A,0),MATCH(SUMMARY!AB$1,Sheet1DATA!$1:$1,0))</f>
        <v>-</v>
      </c>
      <c r="AC306" s="36" t="str">
        <f t="array" ref="AC306">INDEX(Sheet1DATA!$1:$1048576,MATCH(SUMMARY!$A306,Sheet1DATA!$A:$A,0),MATCH(SUMMARY!AC$1,Sheet1DATA!$1:$1,0))</f>
        <v>-</v>
      </c>
      <c r="AD306" s="36" t="str">
        <f t="array" ref="AD306">INDEX(Sheet1DATA!$1:$1048576,MATCH(SUMMARY!$A306,Sheet1DATA!$A:$A,0),MATCH(SUMMARY!AD$1,Sheet1DATA!$1:$1,0))</f>
        <v>-</v>
      </c>
    </row>
    <row r="307" ht="14.25" customHeight="1">
      <c r="A307" s="114" t="s">
        <v>954</v>
      </c>
      <c r="B307" s="114" t="str">
        <f t="array" ref="B307">INDEX('2020 Candidates'!F:F,MATCH(SUMMARY!A307,'2020 Candidates'!G:G,0))</f>
        <v>Labour Party</v>
      </c>
      <c r="C307" s="114" t="str">
        <f t="array" ref="C307">INDEX('2020 Candidates'!A:A,MATCH(SUMMARY!A307,'2020 Candidates'!G:G,0))</f>
        <v>Limerick City (4 seats)</v>
      </c>
      <c r="D307" s="115">
        <f>VLOOKUP(B307,PartyScore!A:D,4,0)</f>
        <v>0.0993987494</v>
      </c>
      <c r="E307" s="16" t="b">
        <f t="shared" si="1"/>
        <v>1</v>
      </c>
      <c r="F307" s="36">
        <f t="shared" si="2"/>
        <v>7</v>
      </c>
      <c r="G307" s="36">
        <f t="shared" si="3"/>
        <v>11</v>
      </c>
      <c r="H307" s="36">
        <f t="shared" si="4"/>
        <v>3</v>
      </c>
      <c r="I307" s="116">
        <f t="shared" si="5"/>
        <v>0.3888888889</v>
      </c>
      <c r="J307" s="36" t="str">
        <f t="array" ref="J307">INDEX(Sheet1DATA!$1:$1048576,MATCH(SUMMARY!$A307,Sheet1DATA!$A:$A,0),MATCH(SUMMARY!J$1,Sheet1DATA!$1:$1,0))</f>
        <v>√</v>
      </c>
      <c r="K307" s="36" t="str">
        <f t="array" ref="K307">INDEX(Sheet1DATA!$1:$1048576,MATCH(SUMMARY!$A307,Sheet1DATA!$A:$A,0),MATCH(SUMMARY!K$1,Sheet1DATA!$1:$1,0))</f>
        <v>√</v>
      </c>
      <c r="L307" s="36" t="str">
        <f t="array" ref="L307">INDEX(Sheet1DATA!$1:$1048576,MATCH(SUMMARY!$A307,Sheet1DATA!$A:$A,0),MATCH(SUMMARY!L$1,Sheet1DATA!$1:$1,0))</f>
        <v>√</v>
      </c>
      <c r="M307" s="36" t="str">
        <f t="array" ref="M307">INDEX(Sheet1DATA!$1:$1048576,MATCH(SUMMARY!$A307,Sheet1DATA!$A:$A,0),MATCH(SUMMARY!M$1,Sheet1DATA!$1:$1,0))</f>
        <v>√</v>
      </c>
      <c r="N307" s="36" t="str">
        <f t="array" ref="N307">INDEX(Sheet1DATA!$1:$1048576,MATCH(SUMMARY!$A307,Sheet1DATA!$A:$A,0),MATCH(SUMMARY!N$1,Sheet1DATA!$1:$1,0))</f>
        <v>√</v>
      </c>
      <c r="O307" s="36" t="str">
        <f t="array" ref="O307">INDEX(Sheet1DATA!$1:$1048576,MATCH(SUMMARY!$A307,Sheet1DATA!$A:$A,0),MATCH(SUMMARY!O$1,Sheet1DATA!$1:$1,0))</f>
        <v>×</v>
      </c>
      <c r="P307" s="36" t="str">
        <f t="array" ref="P307">INDEX(Sheet1DATA!$1:$1048576,MATCH(SUMMARY!$A307,Sheet1DATA!$A:$A,0),MATCH(SUMMARY!P$1,Sheet1DATA!$1:$1,0))</f>
        <v>√</v>
      </c>
      <c r="Q307" s="36" t="str">
        <f t="array" ref="Q307">INDEX(Sheet1DATA!$1:$1048576,MATCH(SUMMARY!$A307,Sheet1DATA!$A:$A,0),MATCH(SUMMARY!Q$1,Sheet1DATA!$1:$1,0))</f>
        <v>×</v>
      </c>
      <c r="R307" s="36" t="str">
        <f t="array" ref="R307">INDEX(Sheet1DATA!$1:$1048576,MATCH(SUMMARY!$A307,Sheet1DATA!$A:$A,0),MATCH(SUMMARY!R$1,Sheet1DATA!$1:$1,0))</f>
        <v>Ø</v>
      </c>
      <c r="S307" s="36" t="str">
        <f t="array" ref="S307">INDEX(Sheet1DATA!$1:$1048576,MATCH(SUMMARY!$A307,Sheet1DATA!$A:$A,0),MATCH(SUMMARY!S$1,Sheet1DATA!$1:$1,0))</f>
        <v>×</v>
      </c>
      <c r="T307" s="36" t="str">
        <f t="array" ref="T307">INDEX(Sheet1DATA!$1:$1048576,MATCH(SUMMARY!$A307,Sheet1DATA!$A:$A,0),MATCH(SUMMARY!T$1,Sheet1DATA!$1:$1,0))</f>
        <v>×</v>
      </c>
      <c r="U307" s="36" t="str">
        <f t="array" ref="U307">INDEX(Sheet1DATA!$1:$1048576,MATCH(SUMMARY!$A307,Sheet1DATA!$A:$A,0),MATCH(SUMMARY!U$1,Sheet1DATA!$1:$1,0))</f>
        <v>×</v>
      </c>
      <c r="V307" s="36" t="str">
        <f t="array" ref="V307">INDEX(Sheet1DATA!$1:$1048576,MATCH(SUMMARY!$A307,Sheet1DATA!$A:$A,0),MATCH(SUMMARY!V$1,Sheet1DATA!$1:$1,0))</f>
        <v>Ø</v>
      </c>
      <c r="W307" s="36" t="str">
        <f t="array" ref="W307">INDEX(Sheet1DATA!$1:$1048576,MATCH(SUMMARY!$A307,Sheet1DATA!$A:$A,0),MATCH(SUMMARY!W$1,Sheet1DATA!$1:$1,0))</f>
        <v>×</v>
      </c>
      <c r="X307" s="36" t="str">
        <f t="array" ref="X307">INDEX(Sheet1DATA!$1:$1048576,MATCH(SUMMARY!$A307,Sheet1DATA!$A:$A,0),MATCH(SUMMARY!X$1,Sheet1DATA!$1:$1,0))</f>
        <v>Ø</v>
      </c>
      <c r="Y307" s="36" t="str">
        <f t="array" ref="Y307">INDEX(Sheet1DATA!$1:$1048576,MATCH(SUMMARY!$A307,Sheet1DATA!$A:$A,0),MATCH(SUMMARY!Y$1,Sheet1DATA!$1:$1,0))</f>
        <v>×</v>
      </c>
      <c r="Z307" s="36" t="str">
        <f t="array" ref="Z307">INDEX(Sheet1DATA!$1:$1048576,MATCH(SUMMARY!$A307,Sheet1DATA!$A:$A,0),MATCH(SUMMARY!Z$1,Sheet1DATA!$1:$1,0))</f>
        <v>×</v>
      </c>
      <c r="AA307" s="36" t="str">
        <f t="array" ref="AA307">INDEX(Sheet1DATA!$1:$1048576,MATCH(SUMMARY!$A307,Sheet1DATA!$A:$A,0),MATCH(SUMMARY!AA$1,Sheet1DATA!$1:$1,0))</f>
        <v>×</v>
      </c>
      <c r="AB307" s="36" t="str">
        <f t="array" ref="AB307">INDEX(Sheet1DATA!$1:$1048576,MATCH(SUMMARY!$A307,Sheet1DATA!$A:$A,0),MATCH(SUMMARY!AB$1,Sheet1DATA!$1:$1,0))</f>
        <v>×</v>
      </c>
      <c r="AC307" s="36" t="str">
        <f t="array" ref="AC307">INDEX(Sheet1DATA!$1:$1048576,MATCH(SUMMARY!$A307,Sheet1DATA!$A:$A,0),MATCH(SUMMARY!AC$1,Sheet1DATA!$1:$1,0))</f>
        <v>×</v>
      </c>
      <c r="AD307" s="36" t="str">
        <f t="array" ref="AD307">INDEX(Sheet1DATA!$1:$1048576,MATCH(SUMMARY!$A307,Sheet1DATA!$A:$A,0),MATCH(SUMMARY!AD$1,Sheet1DATA!$1:$1,0))</f>
        <v>√</v>
      </c>
    </row>
    <row r="308" ht="14.25" hidden="1" customHeight="1">
      <c r="A308" s="114" t="s">
        <v>1179</v>
      </c>
      <c r="B308" s="114" t="str">
        <f t="array" ref="B308">INDEX('2020 Candidates'!F:F,MATCH(SUMMARY!A308,'2020 Candidates'!G:G,0))</f>
        <v>Fianna Fail</v>
      </c>
      <c r="C308" s="114" t="str">
        <f t="array" ref="C308">INDEX('2020 Candidates'!A:A,MATCH(SUMMARY!A308,'2020 Candidates'!G:G,0))</f>
        <v>Cork North-Central (4 seats)</v>
      </c>
      <c r="D308" s="115">
        <f>VLOOKUP(B308,PartyScore!A:D,4,0)</f>
        <v>0.3502904352</v>
      </c>
      <c r="E308" s="16" t="b">
        <f t="shared" si="1"/>
        <v>0</v>
      </c>
      <c r="F308" s="36">
        <f t="shared" si="2"/>
        <v>0</v>
      </c>
      <c r="G308" s="36">
        <f t="shared" si="3"/>
        <v>0</v>
      </c>
      <c r="H308" s="36">
        <f t="shared" si="4"/>
        <v>7</v>
      </c>
      <c r="I308" s="116">
        <f t="shared" si="5"/>
        <v>0</v>
      </c>
      <c r="J308" s="36" t="str">
        <f t="array" ref="J308">INDEX(Sheet1DATA!$1:$1048576,MATCH(SUMMARY!$A308,Sheet1DATA!$A:$A,0),MATCH(SUMMARY!J$1,Sheet1DATA!$1:$1,0))</f>
        <v>Ø</v>
      </c>
      <c r="K308" s="36" t="str">
        <f t="array" ref="K308">INDEX(Sheet1DATA!$1:$1048576,MATCH(SUMMARY!$A308,Sheet1DATA!$A:$A,0),MATCH(SUMMARY!K$1,Sheet1DATA!$1:$1,0))</f>
        <v>Ø</v>
      </c>
      <c r="L308" s="36" t="str">
        <f t="array" ref="L308">INDEX(Sheet1DATA!$1:$1048576,MATCH(SUMMARY!$A308,Sheet1DATA!$A:$A,0),MATCH(SUMMARY!L$1,Sheet1DATA!$1:$1,0))</f>
        <v>Ø</v>
      </c>
      <c r="M308" s="36" t="str">
        <f t="array" ref="M308">INDEX(Sheet1DATA!$1:$1048576,MATCH(SUMMARY!$A308,Sheet1DATA!$A:$A,0),MATCH(SUMMARY!M$1,Sheet1DATA!$1:$1,0))</f>
        <v>Ø</v>
      </c>
      <c r="N308" s="36" t="str">
        <f t="array" ref="N308">INDEX(Sheet1DATA!$1:$1048576,MATCH(SUMMARY!$A308,Sheet1DATA!$A:$A,0),MATCH(SUMMARY!N$1,Sheet1DATA!$1:$1,0))</f>
        <v>Ø</v>
      </c>
      <c r="O308" s="36" t="str">
        <f t="array" ref="O308">INDEX(Sheet1DATA!$1:$1048576,MATCH(SUMMARY!$A308,Sheet1DATA!$A:$A,0),MATCH(SUMMARY!O$1,Sheet1DATA!$1:$1,0))</f>
        <v>Ø</v>
      </c>
      <c r="P308" s="36" t="str">
        <f t="array" ref="P308">INDEX(Sheet1DATA!$1:$1048576,MATCH(SUMMARY!$A308,Sheet1DATA!$A:$A,0),MATCH(SUMMARY!P$1,Sheet1DATA!$1:$1,0))</f>
        <v>Ø</v>
      </c>
      <c r="Q308" s="36" t="str">
        <f t="array" ref="Q308">INDEX(Sheet1DATA!$1:$1048576,MATCH(SUMMARY!$A308,Sheet1DATA!$A:$A,0),MATCH(SUMMARY!Q$1,Sheet1DATA!$1:$1,0))</f>
        <v>-</v>
      </c>
      <c r="R308" s="36" t="str">
        <f t="array" ref="R308">INDEX(Sheet1DATA!$1:$1048576,MATCH(SUMMARY!$A308,Sheet1DATA!$A:$A,0),MATCH(SUMMARY!R$1,Sheet1DATA!$1:$1,0))</f>
        <v>-</v>
      </c>
      <c r="S308" s="36" t="str">
        <f t="array" ref="S308">INDEX(Sheet1DATA!$1:$1048576,MATCH(SUMMARY!$A308,Sheet1DATA!$A:$A,0),MATCH(SUMMARY!S$1,Sheet1DATA!$1:$1,0))</f>
        <v>-</v>
      </c>
      <c r="T308" s="36" t="str">
        <f t="array" ref="T308">INDEX(Sheet1DATA!$1:$1048576,MATCH(SUMMARY!$A308,Sheet1DATA!$A:$A,0),MATCH(SUMMARY!T$1,Sheet1DATA!$1:$1,0))</f>
        <v>-</v>
      </c>
      <c r="U308" s="36" t="str">
        <f t="array" ref="U308">INDEX(Sheet1DATA!$1:$1048576,MATCH(SUMMARY!$A308,Sheet1DATA!$A:$A,0),MATCH(SUMMARY!U$1,Sheet1DATA!$1:$1,0))</f>
        <v>-</v>
      </c>
      <c r="V308" s="36" t="str">
        <f t="array" ref="V308">INDEX(Sheet1DATA!$1:$1048576,MATCH(SUMMARY!$A308,Sheet1DATA!$A:$A,0),MATCH(SUMMARY!V$1,Sheet1DATA!$1:$1,0))</f>
        <v>-</v>
      </c>
      <c r="W308" s="36" t="str">
        <f t="array" ref="W308">INDEX(Sheet1DATA!$1:$1048576,MATCH(SUMMARY!$A308,Sheet1DATA!$A:$A,0),MATCH(SUMMARY!W$1,Sheet1DATA!$1:$1,0))</f>
        <v>-</v>
      </c>
      <c r="X308" s="36" t="str">
        <f t="array" ref="X308">INDEX(Sheet1DATA!$1:$1048576,MATCH(SUMMARY!$A308,Sheet1DATA!$A:$A,0),MATCH(SUMMARY!X$1,Sheet1DATA!$1:$1,0))</f>
        <v>-</v>
      </c>
      <c r="Y308" s="36" t="str">
        <f t="array" ref="Y308">INDEX(Sheet1DATA!$1:$1048576,MATCH(SUMMARY!$A308,Sheet1DATA!$A:$A,0),MATCH(SUMMARY!Y$1,Sheet1DATA!$1:$1,0))</f>
        <v>-</v>
      </c>
      <c r="Z308" s="36" t="str">
        <f t="array" ref="Z308">INDEX(Sheet1DATA!$1:$1048576,MATCH(SUMMARY!$A308,Sheet1DATA!$A:$A,0),MATCH(SUMMARY!Z$1,Sheet1DATA!$1:$1,0))</f>
        <v>-</v>
      </c>
      <c r="AA308" s="36" t="str">
        <f t="array" ref="AA308">INDEX(Sheet1DATA!$1:$1048576,MATCH(SUMMARY!$A308,Sheet1DATA!$A:$A,0),MATCH(SUMMARY!AA$1,Sheet1DATA!$1:$1,0))</f>
        <v>-</v>
      </c>
      <c r="AB308" s="36" t="str">
        <f t="array" ref="AB308">INDEX(Sheet1DATA!$1:$1048576,MATCH(SUMMARY!$A308,Sheet1DATA!$A:$A,0),MATCH(SUMMARY!AB$1,Sheet1DATA!$1:$1,0))</f>
        <v>-</v>
      </c>
      <c r="AC308" s="36" t="str">
        <f t="array" ref="AC308">INDEX(Sheet1DATA!$1:$1048576,MATCH(SUMMARY!$A308,Sheet1DATA!$A:$A,0),MATCH(SUMMARY!AC$1,Sheet1DATA!$1:$1,0))</f>
        <v>-</v>
      </c>
      <c r="AD308" s="36" t="str">
        <f t="array" ref="AD308">INDEX(Sheet1DATA!$1:$1048576,MATCH(SUMMARY!$A308,Sheet1DATA!$A:$A,0),MATCH(SUMMARY!AD$1,Sheet1DATA!$1:$1,0))</f>
        <v>-</v>
      </c>
    </row>
    <row r="309" ht="14.25" customHeight="1">
      <c r="A309" s="114" t="s">
        <v>1182</v>
      </c>
      <c r="B309" s="114" t="str">
        <f t="array" ref="B309">INDEX('2020 Candidates'!F:F,MATCH(SUMMARY!A309,'2020 Candidates'!G:G,0))</f>
        <v>Independent</v>
      </c>
      <c r="C309" s="114" t="str">
        <f t="array" ref="C309">INDEX('2020 Candidates'!A:A,MATCH(SUMMARY!A309,'2020 Candidates'!G:G,0))</f>
        <v>Sligo-Leitrim (4 seats)</v>
      </c>
      <c r="D309" s="115">
        <f>VLOOKUP(B309,PartyScore!A:D,4,0)</f>
        <v>0.2306361296</v>
      </c>
      <c r="E309" s="16" t="b">
        <f t="shared" si="1"/>
        <v>1</v>
      </c>
      <c r="F309" s="36">
        <f t="shared" si="2"/>
        <v>1</v>
      </c>
      <c r="G309" s="36">
        <f t="shared" si="3"/>
        <v>9</v>
      </c>
      <c r="H309" s="36">
        <f t="shared" si="4"/>
        <v>4</v>
      </c>
      <c r="I309" s="116">
        <f t="shared" si="5"/>
        <v>0.1</v>
      </c>
      <c r="J309" s="36" t="str">
        <f t="array" ref="J309">INDEX(Sheet1DATA!$1:$1048576,MATCH(SUMMARY!$A309,Sheet1DATA!$A:$A,0),MATCH(SUMMARY!J$1,Sheet1DATA!$1:$1,0))</f>
        <v>-</v>
      </c>
      <c r="K309" s="36" t="str">
        <f t="array" ref="K309">INDEX(Sheet1DATA!$1:$1048576,MATCH(SUMMARY!$A309,Sheet1DATA!$A:$A,0),MATCH(SUMMARY!K$1,Sheet1DATA!$1:$1,0))</f>
        <v>-</v>
      </c>
      <c r="L309" s="36" t="str">
        <f t="array" ref="L309">INDEX(Sheet1DATA!$1:$1048576,MATCH(SUMMARY!$A309,Sheet1DATA!$A:$A,0),MATCH(SUMMARY!L$1,Sheet1DATA!$1:$1,0))</f>
        <v>-</v>
      </c>
      <c r="M309" s="36" t="str">
        <f t="array" ref="M309">INDEX(Sheet1DATA!$1:$1048576,MATCH(SUMMARY!$A309,Sheet1DATA!$A:$A,0),MATCH(SUMMARY!M$1,Sheet1DATA!$1:$1,0))</f>
        <v>-</v>
      </c>
      <c r="N309" s="36" t="str">
        <f t="array" ref="N309">INDEX(Sheet1DATA!$1:$1048576,MATCH(SUMMARY!$A309,Sheet1DATA!$A:$A,0),MATCH(SUMMARY!N$1,Sheet1DATA!$1:$1,0))</f>
        <v>-</v>
      </c>
      <c r="O309" s="36" t="str">
        <f t="array" ref="O309">INDEX(Sheet1DATA!$1:$1048576,MATCH(SUMMARY!$A309,Sheet1DATA!$A:$A,0),MATCH(SUMMARY!O$1,Sheet1DATA!$1:$1,0))</f>
        <v>-</v>
      </c>
      <c r="P309" s="36" t="str">
        <f t="array" ref="P309">INDEX(Sheet1DATA!$1:$1048576,MATCH(SUMMARY!$A309,Sheet1DATA!$A:$A,0),MATCH(SUMMARY!P$1,Sheet1DATA!$1:$1,0))</f>
        <v>-</v>
      </c>
      <c r="Q309" s="36" t="str">
        <f t="array" ref="Q309">INDEX(Sheet1DATA!$1:$1048576,MATCH(SUMMARY!$A309,Sheet1DATA!$A:$A,0),MATCH(SUMMARY!Q$1,Sheet1DATA!$1:$1,0))</f>
        <v>×</v>
      </c>
      <c r="R309" s="36" t="str">
        <f t="array" ref="R309">INDEX(Sheet1DATA!$1:$1048576,MATCH(SUMMARY!$A309,Sheet1DATA!$A:$A,0),MATCH(SUMMARY!R$1,Sheet1DATA!$1:$1,0))</f>
        <v>×</v>
      </c>
      <c r="S309" s="36" t="str">
        <f t="array" ref="S309">INDEX(Sheet1DATA!$1:$1048576,MATCH(SUMMARY!$A309,Sheet1DATA!$A:$A,0),MATCH(SUMMARY!S$1,Sheet1DATA!$1:$1,0))</f>
        <v>×</v>
      </c>
      <c r="T309" s="36" t="str">
        <f t="array" ref="T309">INDEX(Sheet1DATA!$1:$1048576,MATCH(SUMMARY!$A309,Sheet1DATA!$A:$A,0),MATCH(SUMMARY!T$1,Sheet1DATA!$1:$1,0))</f>
        <v>Ø</v>
      </c>
      <c r="U309" s="36" t="str">
        <f t="array" ref="U309">INDEX(Sheet1DATA!$1:$1048576,MATCH(SUMMARY!$A309,Sheet1DATA!$A:$A,0),MATCH(SUMMARY!U$1,Sheet1DATA!$1:$1,0))</f>
        <v>×</v>
      </c>
      <c r="V309" s="36" t="str">
        <f t="array" ref="V309">INDEX(Sheet1DATA!$1:$1048576,MATCH(SUMMARY!$A309,Sheet1DATA!$A:$A,0),MATCH(SUMMARY!V$1,Sheet1DATA!$1:$1,0))</f>
        <v>×</v>
      </c>
      <c r="W309" s="36" t="str">
        <f t="array" ref="W309">INDEX(Sheet1DATA!$1:$1048576,MATCH(SUMMARY!$A309,Sheet1DATA!$A:$A,0),MATCH(SUMMARY!W$1,Sheet1DATA!$1:$1,0))</f>
        <v>×</v>
      </c>
      <c r="X309" s="36" t="str">
        <f t="array" ref="X309">INDEX(Sheet1DATA!$1:$1048576,MATCH(SUMMARY!$A309,Sheet1DATA!$A:$A,0),MATCH(SUMMARY!X$1,Sheet1DATA!$1:$1,0))</f>
        <v>×</v>
      </c>
      <c r="Y309" s="36" t="str">
        <f t="array" ref="Y309">INDEX(Sheet1DATA!$1:$1048576,MATCH(SUMMARY!$A309,Sheet1DATA!$A:$A,0),MATCH(SUMMARY!Y$1,Sheet1DATA!$1:$1,0))</f>
        <v>Ø</v>
      </c>
      <c r="Z309" s="36" t="str">
        <f t="array" ref="Z309">INDEX(Sheet1DATA!$1:$1048576,MATCH(SUMMARY!$A309,Sheet1DATA!$A:$A,0),MATCH(SUMMARY!Z$1,Sheet1DATA!$1:$1,0))</f>
        <v>Ø</v>
      </c>
      <c r="AA309" s="36" t="str">
        <f t="array" ref="AA309">INDEX(Sheet1DATA!$1:$1048576,MATCH(SUMMARY!$A309,Sheet1DATA!$A:$A,0),MATCH(SUMMARY!AA$1,Sheet1DATA!$1:$1,0))</f>
        <v>Ø</v>
      </c>
      <c r="AB309" s="36" t="str">
        <f t="array" ref="AB309">INDEX(Sheet1DATA!$1:$1048576,MATCH(SUMMARY!$A309,Sheet1DATA!$A:$A,0),MATCH(SUMMARY!AB$1,Sheet1DATA!$1:$1,0))</f>
        <v>×</v>
      </c>
      <c r="AC309" s="36" t="str">
        <f t="array" ref="AC309">INDEX(Sheet1DATA!$1:$1048576,MATCH(SUMMARY!$A309,Sheet1DATA!$A:$A,0),MATCH(SUMMARY!AC$1,Sheet1DATA!$1:$1,0))</f>
        <v>×</v>
      </c>
      <c r="AD309" s="36" t="str">
        <f t="array" ref="AD309">INDEX(Sheet1DATA!$1:$1048576,MATCH(SUMMARY!$A309,Sheet1DATA!$A:$A,0),MATCH(SUMMARY!AD$1,Sheet1DATA!$1:$1,0))</f>
        <v>√</v>
      </c>
    </row>
    <row r="310" ht="14.25" customHeight="1">
      <c r="A310" s="114" t="s">
        <v>25</v>
      </c>
      <c r="B310" s="114" t="str">
        <f t="array" ref="B310">INDEX('2020 Candidates'!F:F,MATCH(SUMMARY!A310,'2020 Candidates'!G:G,0))</f>
        <v>Fine Gael</v>
      </c>
      <c r="C310" s="114" t="str">
        <f t="array" ref="C310">INDEX('2020 Candidates'!A:A,MATCH(SUMMARY!A310,'2020 Candidates'!G:G,0))</f>
        <v>Carlow-Kilkenny (5 seats)</v>
      </c>
      <c r="D310" s="115">
        <f>VLOOKUP(B310,PartyScore!A:D,4,0)</f>
        <v>0.01425972402</v>
      </c>
      <c r="E310" s="16" t="b">
        <f t="shared" si="1"/>
        <v>1</v>
      </c>
      <c r="F310" s="36">
        <f t="shared" si="2"/>
        <v>0</v>
      </c>
      <c r="G310" s="36">
        <f t="shared" si="3"/>
        <v>14</v>
      </c>
      <c r="H310" s="36">
        <f t="shared" si="4"/>
        <v>6</v>
      </c>
      <c r="I310" s="116">
        <f t="shared" si="5"/>
        <v>0</v>
      </c>
      <c r="J310" s="36" t="str">
        <f t="array" ref="J310">INDEX(Sheet1DATA!$1:$1048576,MATCH(SUMMARY!$A310,Sheet1DATA!$A:$A,0),MATCH(SUMMARY!J$1,Sheet1DATA!$1:$1,0))</f>
        <v>Ø</v>
      </c>
      <c r="K310" s="36" t="str">
        <f t="array" ref="K310">INDEX(Sheet1DATA!$1:$1048576,MATCH(SUMMARY!$A310,Sheet1DATA!$A:$A,0),MATCH(SUMMARY!K$1,Sheet1DATA!$1:$1,0))</f>
        <v>×</v>
      </c>
      <c r="L310" s="36" t="str">
        <f t="array" ref="L310">INDEX(Sheet1DATA!$1:$1048576,MATCH(SUMMARY!$A310,Sheet1DATA!$A:$A,0),MATCH(SUMMARY!L$1,Sheet1DATA!$1:$1,0))</f>
        <v>×</v>
      </c>
      <c r="M310" s="36" t="str">
        <f t="array" ref="M310">INDEX(Sheet1DATA!$1:$1048576,MATCH(SUMMARY!$A310,Sheet1DATA!$A:$A,0),MATCH(SUMMARY!M$1,Sheet1DATA!$1:$1,0))</f>
        <v>Ø</v>
      </c>
      <c r="N310" s="36" t="str">
        <f t="array" ref="N310">INDEX(Sheet1DATA!$1:$1048576,MATCH(SUMMARY!$A310,Sheet1DATA!$A:$A,0),MATCH(SUMMARY!N$1,Sheet1DATA!$1:$1,0))</f>
        <v>Ø</v>
      </c>
      <c r="O310" s="36" t="str">
        <f t="array" ref="O310">INDEX(Sheet1DATA!$1:$1048576,MATCH(SUMMARY!$A310,Sheet1DATA!$A:$A,0),MATCH(SUMMARY!O$1,Sheet1DATA!$1:$1,0))</f>
        <v>Ø</v>
      </c>
      <c r="P310" s="36" t="str">
        <f t="array" ref="P310">INDEX(Sheet1DATA!$1:$1048576,MATCH(SUMMARY!$A310,Sheet1DATA!$A:$A,0),MATCH(SUMMARY!P$1,Sheet1DATA!$1:$1,0))</f>
        <v>Ø</v>
      </c>
      <c r="Q310" s="36" t="str">
        <f t="array" ref="Q310">INDEX(Sheet1DATA!$1:$1048576,MATCH(SUMMARY!$A310,Sheet1DATA!$A:$A,0),MATCH(SUMMARY!Q$1,Sheet1DATA!$1:$1,0))</f>
        <v>×</v>
      </c>
      <c r="R310" s="36" t="str">
        <f t="array" ref="R310">INDEX(Sheet1DATA!$1:$1048576,MATCH(SUMMARY!$A310,Sheet1DATA!$A:$A,0),MATCH(SUMMARY!R$1,Sheet1DATA!$1:$1,0))</f>
        <v>×</v>
      </c>
      <c r="S310" s="36" t="str">
        <f t="array" ref="S310">INDEX(Sheet1DATA!$1:$1048576,MATCH(SUMMARY!$A310,Sheet1DATA!$A:$A,0),MATCH(SUMMARY!S$1,Sheet1DATA!$1:$1,0))</f>
        <v>×</v>
      </c>
      <c r="T310" s="36" t="str">
        <f t="array" ref="T310">INDEX(Sheet1DATA!$1:$1048576,MATCH(SUMMARY!$A310,Sheet1DATA!$A:$A,0),MATCH(SUMMARY!T$1,Sheet1DATA!$1:$1,0))</f>
        <v>×</v>
      </c>
      <c r="U310" s="36" t="str">
        <f t="array" ref="U310">INDEX(Sheet1DATA!$1:$1048576,MATCH(SUMMARY!$A310,Sheet1DATA!$A:$A,0),MATCH(SUMMARY!U$1,Sheet1DATA!$1:$1,0))</f>
        <v>×</v>
      </c>
      <c r="V310" s="36" t="str">
        <f t="array" ref="V310">INDEX(Sheet1DATA!$1:$1048576,MATCH(SUMMARY!$A310,Sheet1DATA!$A:$A,0),MATCH(SUMMARY!V$1,Sheet1DATA!$1:$1,0))</f>
        <v>×</v>
      </c>
      <c r="W310" s="36" t="str">
        <f t="array" ref="W310">INDEX(Sheet1DATA!$1:$1048576,MATCH(SUMMARY!$A310,Sheet1DATA!$A:$A,0),MATCH(SUMMARY!W$1,Sheet1DATA!$1:$1,0))</f>
        <v>×</v>
      </c>
      <c r="X310" s="36" t="str">
        <f t="array" ref="X310">INDEX(Sheet1DATA!$1:$1048576,MATCH(SUMMARY!$A310,Sheet1DATA!$A:$A,0),MATCH(SUMMARY!X$1,Sheet1DATA!$1:$1,0))</f>
        <v>Ø</v>
      </c>
      <c r="Y310" s="36" t="str">
        <f t="array" ref="Y310">INDEX(Sheet1DATA!$1:$1048576,MATCH(SUMMARY!$A310,Sheet1DATA!$A:$A,0),MATCH(SUMMARY!Y$1,Sheet1DATA!$1:$1,0))</f>
        <v>×</v>
      </c>
      <c r="Z310" s="36" t="str">
        <f t="array" ref="Z310">INDEX(Sheet1DATA!$1:$1048576,MATCH(SUMMARY!$A310,Sheet1DATA!$A:$A,0),MATCH(SUMMARY!Z$1,Sheet1DATA!$1:$1,0))</f>
        <v>×</v>
      </c>
      <c r="AA310" s="36" t="str">
        <f t="array" ref="AA310">INDEX(Sheet1DATA!$1:$1048576,MATCH(SUMMARY!$A310,Sheet1DATA!$A:$A,0),MATCH(SUMMARY!AA$1,Sheet1DATA!$1:$1,0))</f>
        <v>×</v>
      </c>
      <c r="AB310" s="36" t="str">
        <f t="array" ref="AB310">INDEX(Sheet1DATA!$1:$1048576,MATCH(SUMMARY!$A310,Sheet1DATA!$A:$A,0),MATCH(SUMMARY!AB$1,Sheet1DATA!$1:$1,0))</f>
        <v>×</v>
      </c>
      <c r="AC310" s="36" t="str">
        <f t="array" ref="AC310">INDEX(Sheet1DATA!$1:$1048576,MATCH(SUMMARY!$A310,Sheet1DATA!$A:$A,0),MATCH(SUMMARY!AC$1,Sheet1DATA!$1:$1,0))</f>
        <v>×</v>
      </c>
      <c r="AD310" s="36" t="str">
        <f t="array" ref="AD310">INDEX(Sheet1DATA!$1:$1048576,MATCH(SUMMARY!$A310,Sheet1DATA!$A:$A,0),MATCH(SUMMARY!AD$1,Sheet1DATA!$1:$1,0))</f>
        <v>-</v>
      </c>
    </row>
    <row r="311" ht="14.25" hidden="1" customHeight="1">
      <c r="A311" s="114" t="s">
        <v>1188</v>
      </c>
      <c r="B311" s="114" t="str">
        <f t="array" ref="B311">INDEX('2020 Candidates'!F:F,MATCH(SUMMARY!A311,'2020 Candidates'!G:G,0))</f>
        <v>Labour Party</v>
      </c>
      <c r="C311" s="114" t="str">
        <f t="array" ref="C311">INDEX('2020 Candidates'!A:A,MATCH(SUMMARY!A311,'2020 Candidates'!G:G,0))</f>
        <v>Waterford</v>
      </c>
      <c r="D311" s="115">
        <f>VLOOKUP(B311,PartyScore!A:D,4,0)</f>
        <v>0.0993987494</v>
      </c>
      <c r="E311" s="16" t="b">
        <f t="shared" si="1"/>
        <v>0</v>
      </c>
      <c r="F311" s="36">
        <f t="shared" si="2"/>
        <v>0</v>
      </c>
      <c r="G311" s="36">
        <f t="shared" si="3"/>
        <v>0</v>
      </c>
      <c r="H311" s="36">
        <f t="shared" si="4"/>
        <v>0</v>
      </c>
      <c r="I311" s="116" t="str">
        <f t="shared" si="5"/>
        <v>-</v>
      </c>
      <c r="J311" s="36" t="str">
        <f t="array" ref="J311">INDEX(Sheet1DATA!$1:$1048576,MATCH(SUMMARY!$A311,Sheet1DATA!$A:$A,0),MATCH(SUMMARY!J$1,Sheet1DATA!$1:$1,0))</f>
        <v>-</v>
      </c>
      <c r="K311" s="36" t="str">
        <f t="array" ref="K311">INDEX(Sheet1DATA!$1:$1048576,MATCH(SUMMARY!$A311,Sheet1DATA!$A:$A,0),MATCH(SUMMARY!K$1,Sheet1DATA!$1:$1,0))</f>
        <v>-</v>
      </c>
      <c r="L311" s="36" t="str">
        <f t="array" ref="L311">INDEX(Sheet1DATA!$1:$1048576,MATCH(SUMMARY!$A311,Sheet1DATA!$A:$A,0),MATCH(SUMMARY!L$1,Sheet1DATA!$1:$1,0))</f>
        <v>-</v>
      </c>
      <c r="M311" s="36" t="str">
        <f t="array" ref="M311">INDEX(Sheet1DATA!$1:$1048576,MATCH(SUMMARY!$A311,Sheet1DATA!$A:$A,0),MATCH(SUMMARY!M$1,Sheet1DATA!$1:$1,0))</f>
        <v>-</v>
      </c>
      <c r="N311" s="36" t="str">
        <f t="array" ref="N311">INDEX(Sheet1DATA!$1:$1048576,MATCH(SUMMARY!$A311,Sheet1DATA!$A:$A,0),MATCH(SUMMARY!N$1,Sheet1DATA!$1:$1,0))</f>
        <v>-</v>
      </c>
      <c r="O311" s="36" t="str">
        <f t="array" ref="O311">INDEX(Sheet1DATA!$1:$1048576,MATCH(SUMMARY!$A311,Sheet1DATA!$A:$A,0),MATCH(SUMMARY!O$1,Sheet1DATA!$1:$1,0))</f>
        <v>-</v>
      </c>
      <c r="P311" s="36" t="str">
        <f t="array" ref="P311">INDEX(Sheet1DATA!$1:$1048576,MATCH(SUMMARY!$A311,Sheet1DATA!$A:$A,0),MATCH(SUMMARY!P$1,Sheet1DATA!$1:$1,0))</f>
        <v>-</v>
      </c>
      <c r="Q311" s="36" t="str">
        <f t="array" ref="Q311">INDEX(Sheet1DATA!$1:$1048576,MATCH(SUMMARY!$A311,Sheet1DATA!$A:$A,0),MATCH(SUMMARY!Q$1,Sheet1DATA!$1:$1,0))</f>
        <v>-</v>
      </c>
      <c r="R311" s="36" t="str">
        <f t="array" ref="R311">INDEX(Sheet1DATA!$1:$1048576,MATCH(SUMMARY!$A311,Sheet1DATA!$A:$A,0),MATCH(SUMMARY!R$1,Sheet1DATA!$1:$1,0))</f>
        <v>-</v>
      </c>
      <c r="S311" s="36" t="str">
        <f t="array" ref="S311">INDEX(Sheet1DATA!$1:$1048576,MATCH(SUMMARY!$A311,Sheet1DATA!$A:$A,0),MATCH(SUMMARY!S$1,Sheet1DATA!$1:$1,0))</f>
        <v>-</v>
      </c>
      <c r="T311" s="36" t="str">
        <f t="array" ref="T311">INDEX(Sheet1DATA!$1:$1048576,MATCH(SUMMARY!$A311,Sheet1DATA!$A:$A,0),MATCH(SUMMARY!T$1,Sheet1DATA!$1:$1,0))</f>
        <v>-</v>
      </c>
      <c r="U311" s="36" t="str">
        <f t="array" ref="U311">INDEX(Sheet1DATA!$1:$1048576,MATCH(SUMMARY!$A311,Sheet1DATA!$A:$A,0),MATCH(SUMMARY!U$1,Sheet1DATA!$1:$1,0))</f>
        <v>-</v>
      </c>
      <c r="V311" s="36" t="str">
        <f t="array" ref="V311">INDEX(Sheet1DATA!$1:$1048576,MATCH(SUMMARY!$A311,Sheet1DATA!$A:$A,0),MATCH(SUMMARY!V$1,Sheet1DATA!$1:$1,0))</f>
        <v>-</v>
      </c>
      <c r="W311" s="36" t="str">
        <f t="array" ref="W311">INDEX(Sheet1DATA!$1:$1048576,MATCH(SUMMARY!$A311,Sheet1DATA!$A:$A,0),MATCH(SUMMARY!W$1,Sheet1DATA!$1:$1,0))</f>
        <v>-</v>
      </c>
      <c r="X311" s="36" t="str">
        <f t="array" ref="X311">INDEX(Sheet1DATA!$1:$1048576,MATCH(SUMMARY!$A311,Sheet1DATA!$A:$A,0),MATCH(SUMMARY!X$1,Sheet1DATA!$1:$1,0))</f>
        <v>-</v>
      </c>
      <c r="Y311" s="36" t="str">
        <f t="array" ref="Y311">INDEX(Sheet1DATA!$1:$1048576,MATCH(SUMMARY!$A311,Sheet1DATA!$A:$A,0),MATCH(SUMMARY!Y$1,Sheet1DATA!$1:$1,0))</f>
        <v>-</v>
      </c>
      <c r="Z311" s="36" t="str">
        <f t="array" ref="Z311">INDEX(Sheet1DATA!$1:$1048576,MATCH(SUMMARY!$A311,Sheet1DATA!$A:$A,0),MATCH(SUMMARY!Z$1,Sheet1DATA!$1:$1,0))</f>
        <v>-</v>
      </c>
      <c r="AA311" s="36" t="str">
        <f t="array" ref="AA311">INDEX(Sheet1DATA!$1:$1048576,MATCH(SUMMARY!$A311,Sheet1DATA!$A:$A,0),MATCH(SUMMARY!AA$1,Sheet1DATA!$1:$1,0))</f>
        <v>-</v>
      </c>
      <c r="AB311" s="36" t="str">
        <f t="array" ref="AB311">INDEX(Sheet1DATA!$1:$1048576,MATCH(SUMMARY!$A311,Sheet1DATA!$A:$A,0),MATCH(SUMMARY!AB$1,Sheet1DATA!$1:$1,0))</f>
        <v>-</v>
      </c>
      <c r="AC311" s="36" t="str">
        <f t="array" ref="AC311">INDEX(Sheet1DATA!$1:$1048576,MATCH(SUMMARY!$A311,Sheet1DATA!$A:$A,0),MATCH(SUMMARY!AC$1,Sheet1DATA!$1:$1,0))</f>
        <v>-</v>
      </c>
      <c r="AD311" s="36" t="str">
        <f t="array" ref="AD311">INDEX(Sheet1DATA!$1:$1048576,MATCH(SUMMARY!$A311,Sheet1DATA!$A:$A,0),MATCH(SUMMARY!AD$1,Sheet1DATA!$1:$1,0))</f>
        <v>-</v>
      </c>
    </row>
    <row r="312" ht="14.25" customHeight="1">
      <c r="A312" s="114" t="s">
        <v>387</v>
      </c>
      <c r="B312" s="114" t="str">
        <f t="array" ref="B312">INDEX('2020 Candidates'!F:F,MATCH(SUMMARY!A312,'2020 Candidates'!G:G,0))</f>
        <v>Independent</v>
      </c>
      <c r="C312" s="114" t="str">
        <f t="array" ref="C312">INDEX('2020 Candidates'!A:A,MATCH(SUMMARY!A312,'2020 Candidates'!G:G,0))</f>
        <v>Donegal (5 seats)</v>
      </c>
      <c r="D312" s="115">
        <f>VLOOKUP(B312,PartyScore!A:D,4,0)</f>
        <v>0.2306361296</v>
      </c>
      <c r="E312" s="16" t="b">
        <f t="shared" si="1"/>
        <v>1</v>
      </c>
      <c r="F312" s="36">
        <f t="shared" si="2"/>
        <v>17</v>
      </c>
      <c r="G312" s="36">
        <f t="shared" si="3"/>
        <v>0</v>
      </c>
      <c r="H312" s="36">
        <f t="shared" si="4"/>
        <v>3</v>
      </c>
      <c r="I312" s="116">
        <f t="shared" si="5"/>
        <v>1</v>
      </c>
      <c r="J312" s="36" t="str">
        <f t="array" ref="J312">INDEX(Sheet1DATA!$1:$1048576,MATCH(SUMMARY!$A312,Sheet1DATA!$A:$A,0),MATCH(SUMMARY!J$1,Sheet1DATA!$1:$1,0))</f>
        <v>√</v>
      </c>
      <c r="K312" s="36" t="str">
        <f t="array" ref="K312">INDEX(Sheet1DATA!$1:$1048576,MATCH(SUMMARY!$A312,Sheet1DATA!$A:$A,0),MATCH(SUMMARY!K$1,Sheet1DATA!$1:$1,0))</f>
        <v>√</v>
      </c>
      <c r="L312" s="36" t="str">
        <f t="array" ref="L312">INDEX(Sheet1DATA!$1:$1048576,MATCH(SUMMARY!$A312,Sheet1DATA!$A:$A,0),MATCH(SUMMARY!L$1,Sheet1DATA!$1:$1,0))</f>
        <v>√</v>
      </c>
      <c r="M312" s="36" t="str">
        <f t="array" ref="M312">INDEX(Sheet1DATA!$1:$1048576,MATCH(SUMMARY!$A312,Sheet1DATA!$A:$A,0),MATCH(SUMMARY!M$1,Sheet1DATA!$1:$1,0))</f>
        <v>√</v>
      </c>
      <c r="N312" s="36" t="str">
        <f t="array" ref="N312">INDEX(Sheet1DATA!$1:$1048576,MATCH(SUMMARY!$A312,Sheet1DATA!$A:$A,0),MATCH(SUMMARY!N$1,Sheet1DATA!$1:$1,0))</f>
        <v>√</v>
      </c>
      <c r="O312" s="36" t="str">
        <f t="array" ref="O312">INDEX(Sheet1DATA!$1:$1048576,MATCH(SUMMARY!$A312,Sheet1DATA!$A:$A,0),MATCH(SUMMARY!O$1,Sheet1DATA!$1:$1,0))</f>
        <v>√</v>
      </c>
      <c r="P312" s="36" t="str">
        <f t="array" ref="P312">INDEX(Sheet1DATA!$1:$1048576,MATCH(SUMMARY!$A312,Sheet1DATA!$A:$A,0),MATCH(SUMMARY!P$1,Sheet1DATA!$1:$1,0))</f>
        <v>√</v>
      </c>
      <c r="Q312" s="36" t="str">
        <f t="array" ref="Q312">INDEX(Sheet1DATA!$1:$1048576,MATCH(SUMMARY!$A312,Sheet1DATA!$A:$A,0),MATCH(SUMMARY!Q$1,Sheet1DATA!$1:$1,0))</f>
        <v>√</v>
      </c>
      <c r="R312" s="36" t="str">
        <f t="array" ref="R312">INDEX(Sheet1DATA!$1:$1048576,MATCH(SUMMARY!$A312,Sheet1DATA!$A:$A,0),MATCH(SUMMARY!R$1,Sheet1DATA!$1:$1,0))</f>
        <v>Ø</v>
      </c>
      <c r="S312" s="36" t="str">
        <f t="array" ref="S312">INDEX(Sheet1DATA!$1:$1048576,MATCH(SUMMARY!$A312,Sheet1DATA!$A:$A,0),MATCH(SUMMARY!S$1,Sheet1DATA!$1:$1,0))</f>
        <v>√</v>
      </c>
      <c r="T312" s="36" t="str">
        <f t="array" ref="T312">INDEX(Sheet1DATA!$1:$1048576,MATCH(SUMMARY!$A312,Sheet1DATA!$A:$A,0),MATCH(SUMMARY!T$1,Sheet1DATA!$1:$1,0))</f>
        <v>√</v>
      </c>
      <c r="U312" s="36" t="str">
        <f t="array" ref="U312">INDEX(Sheet1DATA!$1:$1048576,MATCH(SUMMARY!$A312,Sheet1DATA!$A:$A,0),MATCH(SUMMARY!U$1,Sheet1DATA!$1:$1,0))</f>
        <v>√</v>
      </c>
      <c r="V312" s="36" t="str">
        <f t="array" ref="V312">INDEX(Sheet1DATA!$1:$1048576,MATCH(SUMMARY!$A312,Sheet1DATA!$A:$A,0),MATCH(SUMMARY!V$1,Sheet1DATA!$1:$1,0))</f>
        <v>√</v>
      </c>
      <c r="W312" s="36" t="str">
        <f t="array" ref="W312">INDEX(Sheet1DATA!$1:$1048576,MATCH(SUMMARY!$A312,Sheet1DATA!$A:$A,0),MATCH(SUMMARY!W$1,Sheet1DATA!$1:$1,0))</f>
        <v>√</v>
      </c>
      <c r="X312" s="36" t="str">
        <f t="array" ref="X312">INDEX(Sheet1DATA!$1:$1048576,MATCH(SUMMARY!$A312,Sheet1DATA!$A:$A,0),MATCH(SUMMARY!X$1,Sheet1DATA!$1:$1,0))</f>
        <v>Ø</v>
      </c>
      <c r="Y312" s="36" t="str">
        <f t="array" ref="Y312">INDEX(Sheet1DATA!$1:$1048576,MATCH(SUMMARY!$A312,Sheet1DATA!$A:$A,0),MATCH(SUMMARY!Y$1,Sheet1DATA!$1:$1,0))</f>
        <v>√</v>
      </c>
      <c r="Z312" s="36" t="str">
        <f t="array" ref="Z312">INDEX(Sheet1DATA!$1:$1048576,MATCH(SUMMARY!$A312,Sheet1DATA!$A:$A,0),MATCH(SUMMARY!Z$1,Sheet1DATA!$1:$1,0))</f>
        <v>√</v>
      </c>
      <c r="AA312" s="36" t="str">
        <f t="array" ref="AA312">INDEX(Sheet1DATA!$1:$1048576,MATCH(SUMMARY!$A312,Sheet1DATA!$A:$A,0),MATCH(SUMMARY!AA$1,Sheet1DATA!$1:$1,0))</f>
        <v>Ø</v>
      </c>
      <c r="AB312" s="36" t="str">
        <f t="array" ref="AB312">INDEX(Sheet1DATA!$1:$1048576,MATCH(SUMMARY!$A312,Sheet1DATA!$A:$A,0),MATCH(SUMMARY!AB$1,Sheet1DATA!$1:$1,0))</f>
        <v>√</v>
      </c>
      <c r="AC312" s="36" t="str">
        <f t="array" ref="AC312">INDEX(Sheet1DATA!$1:$1048576,MATCH(SUMMARY!$A312,Sheet1DATA!$A:$A,0),MATCH(SUMMARY!AC$1,Sheet1DATA!$1:$1,0))</f>
        <v>√</v>
      </c>
      <c r="AD312" s="36" t="str">
        <f t="array" ref="AD312">INDEX(Sheet1DATA!$1:$1048576,MATCH(SUMMARY!$A312,Sheet1DATA!$A:$A,0),MATCH(SUMMARY!AD$1,Sheet1DATA!$1:$1,0))</f>
        <v>-</v>
      </c>
    </row>
    <row r="313" ht="14.25" hidden="1" customHeight="1">
      <c r="A313" s="114" t="s">
        <v>1192</v>
      </c>
      <c r="B313" s="114" t="str">
        <f t="array" ref="B313">INDEX('2020 Candidates'!F:F,MATCH(SUMMARY!A313,'2020 Candidates'!G:G,0))</f>
        <v>Green Party</v>
      </c>
      <c r="C313" s="114" t="str">
        <f t="array" ref="C313">INDEX('2020 Candidates'!A:A,MATCH(SUMMARY!A313,'2020 Candidates'!G:G,0))</f>
        <v>Cork East (4 seats)</v>
      </c>
      <c r="D313" s="115">
        <f>VLOOKUP(B313,PartyScore!A:D,4,0)</f>
        <v>0.05714285714</v>
      </c>
      <c r="E313" s="16" t="b">
        <f t="shared" si="1"/>
        <v>0</v>
      </c>
      <c r="F313" s="36">
        <f t="shared" si="2"/>
        <v>0</v>
      </c>
      <c r="G313" s="36">
        <f t="shared" si="3"/>
        <v>0</v>
      </c>
      <c r="H313" s="36">
        <f t="shared" si="4"/>
        <v>0</v>
      </c>
      <c r="I313" s="116" t="str">
        <f t="shared" si="5"/>
        <v>-</v>
      </c>
      <c r="J313" s="36" t="str">
        <f t="array" ref="J313">INDEX(Sheet1DATA!$1:$1048576,MATCH(SUMMARY!$A313,Sheet1DATA!$A:$A,0),MATCH(SUMMARY!J$1,Sheet1DATA!$1:$1,0))</f>
        <v>-</v>
      </c>
      <c r="K313" s="36" t="str">
        <f t="array" ref="K313">INDEX(Sheet1DATA!$1:$1048576,MATCH(SUMMARY!$A313,Sheet1DATA!$A:$A,0),MATCH(SUMMARY!K$1,Sheet1DATA!$1:$1,0))</f>
        <v>-</v>
      </c>
      <c r="L313" s="36" t="str">
        <f t="array" ref="L313">INDEX(Sheet1DATA!$1:$1048576,MATCH(SUMMARY!$A313,Sheet1DATA!$A:$A,0),MATCH(SUMMARY!L$1,Sheet1DATA!$1:$1,0))</f>
        <v>-</v>
      </c>
      <c r="M313" s="36" t="str">
        <f t="array" ref="M313">INDEX(Sheet1DATA!$1:$1048576,MATCH(SUMMARY!$A313,Sheet1DATA!$A:$A,0),MATCH(SUMMARY!M$1,Sheet1DATA!$1:$1,0))</f>
        <v>-</v>
      </c>
      <c r="N313" s="36" t="str">
        <f t="array" ref="N313">INDEX(Sheet1DATA!$1:$1048576,MATCH(SUMMARY!$A313,Sheet1DATA!$A:$A,0),MATCH(SUMMARY!N$1,Sheet1DATA!$1:$1,0))</f>
        <v>-</v>
      </c>
      <c r="O313" s="36" t="str">
        <f t="array" ref="O313">INDEX(Sheet1DATA!$1:$1048576,MATCH(SUMMARY!$A313,Sheet1DATA!$A:$A,0),MATCH(SUMMARY!O$1,Sheet1DATA!$1:$1,0))</f>
        <v>-</v>
      </c>
      <c r="P313" s="36" t="str">
        <f t="array" ref="P313">INDEX(Sheet1DATA!$1:$1048576,MATCH(SUMMARY!$A313,Sheet1DATA!$A:$A,0),MATCH(SUMMARY!P$1,Sheet1DATA!$1:$1,0))</f>
        <v>-</v>
      </c>
      <c r="Q313" s="36" t="str">
        <f t="array" ref="Q313">INDEX(Sheet1DATA!$1:$1048576,MATCH(SUMMARY!$A313,Sheet1DATA!$A:$A,0),MATCH(SUMMARY!Q$1,Sheet1DATA!$1:$1,0))</f>
        <v>-</v>
      </c>
      <c r="R313" s="36" t="str">
        <f t="array" ref="R313">INDEX(Sheet1DATA!$1:$1048576,MATCH(SUMMARY!$A313,Sheet1DATA!$A:$A,0),MATCH(SUMMARY!R$1,Sheet1DATA!$1:$1,0))</f>
        <v>-</v>
      </c>
      <c r="S313" s="36" t="str">
        <f t="array" ref="S313">INDEX(Sheet1DATA!$1:$1048576,MATCH(SUMMARY!$A313,Sheet1DATA!$A:$A,0),MATCH(SUMMARY!S$1,Sheet1DATA!$1:$1,0))</f>
        <v>-</v>
      </c>
      <c r="T313" s="36" t="str">
        <f t="array" ref="T313">INDEX(Sheet1DATA!$1:$1048576,MATCH(SUMMARY!$A313,Sheet1DATA!$A:$A,0),MATCH(SUMMARY!T$1,Sheet1DATA!$1:$1,0))</f>
        <v>-</v>
      </c>
      <c r="U313" s="36" t="str">
        <f t="array" ref="U313">INDEX(Sheet1DATA!$1:$1048576,MATCH(SUMMARY!$A313,Sheet1DATA!$A:$A,0),MATCH(SUMMARY!U$1,Sheet1DATA!$1:$1,0))</f>
        <v>-</v>
      </c>
      <c r="V313" s="36" t="str">
        <f t="array" ref="V313">INDEX(Sheet1DATA!$1:$1048576,MATCH(SUMMARY!$A313,Sheet1DATA!$A:$A,0),MATCH(SUMMARY!V$1,Sheet1DATA!$1:$1,0))</f>
        <v>-</v>
      </c>
      <c r="W313" s="36" t="str">
        <f t="array" ref="W313">INDEX(Sheet1DATA!$1:$1048576,MATCH(SUMMARY!$A313,Sheet1DATA!$A:$A,0),MATCH(SUMMARY!W$1,Sheet1DATA!$1:$1,0))</f>
        <v>-</v>
      </c>
      <c r="X313" s="36" t="str">
        <f t="array" ref="X313">INDEX(Sheet1DATA!$1:$1048576,MATCH(SUMMARY!$A313,Sheet1DATA!$A:$A,0),MATCH(SUMMARY!X$1,Sheet1DATA!$1:$1,0))</f>
        <v>-</v>
      </c>
      <c r="Y313" s="36" t="str">
        <f t="array" ref="Y313">INDEX(Sheet1DATA!$1:$1048576,MATCH(SUMMARY!$A313,Sheet1DATA!$A:$A,0),MATCH(SUMMARY!Y$1,Sheet1DATA!$1:$1,0))</f>
        <v>-</v>
      </c>
      <c r="Z313" s="36" t="str">
        <f t="array" ref="Z313">INDEX(Sheet1DATA!$1:$1048576,MATCH(SUMMARY!$A313,Sheet1DATA!$A:$A,0),MATCH(SUMMARY!Z$1,Sheet1DATA!$1:$1,0))</f>
        <v>-</v>
      </c>
      <c r="AA313" s="36" t="str">
        <f t="array" ref="AA313">INDEX(Sheet1DATA!$1:$1048576,MATCH(SUMMARY!$A313,Sheet1DATA!$A:$A,0),MATCH(SUMMARY!AA$1,Sheet1DATA!$1:$1,0))</f>
        <v>-</v>
      </c>
      <c r="AB313" s="36" t="str">
        <f t="array" ref="AB313">INDEX(Sheet1DATA!$1:$1048576,MATCH(SUMMARY!$A313,Sheet1DATA!$A:$A,0),MATCH(SUMMARY!AB$1,Sheet1DATA!$1:$1,0))</f>
        <v>-</v>
      </c>
      <c r="AC313" s="36" t="str">
        <f t="array" ref="AC313">INDEX(Sheet1DATA!$1:$1048576,MATCH(SUMMARY!$A313,Sheet1DATA!$A:$A,0),MATCH(SUMMARY!AC$1,Sheet1DATA!$1:$1,0))</f>
        <v>-</v>
      </c>
      <c r="AD313" s="36" t="str">
        <f t="array" ref="AD313">INDEX(Sheet1DATA!$1:$1048576,MATCH(SUMMARY!$A313,Sheet1DATA!$A:$A,0),MATCH(SUMMARY!AD$1,Sheet1DATA!$1:$1,0))</f>
        <v>-</v>
      </c>
    </row>
    <row r="314" ht="14.25" customHeight="1">
      <c r="A314" s="114" t="s">
        <v>950</v>
      </c>
      <c r="B314" s="114" t="str">
        <f t="array" ref="B314">INDEX('2020 Candidates'!F:F,MATCH(SUMMARY!A314,'2020 Candidates'!G:G,0))</f>
        <v>Sinn Fein</v>
      </c>
      <c r="C314" s="114" t="str">
        <f t="array" ref="C314">INDEX('2020 Candidates'!A:A,MATCH(SUMMARY!A314,'2020 Candidates'!G:G,0))</f>
        <v>Limerick City (4 seats)</v>
      </c>
      <c r="D314" s="115">
        <f>VLOOKUP(B314,PartyScore!A:D,4,0)</f>
        <v>0.3109221466</v>
      </c>
      <c r="E314" s="16" t="b">
        <f t="shared" si="1"/>
        <v>1</v>
      </c>
      <c r="F314" s="36">
        <f t="shared" si="2"/>
        <v>2</v>
      </c>
      <c r="G314" s="36">
        <f t="shared" si="3"/>
        <v>4</v>
      </c>
      <c r="H314" s="36">
        <f t="shared" si="4"/>
        <v>1</v>
      </c>
      <c r="I314" s="116">
        <f t="shared" si="5"/>
        <v>0.3333333333</v>
      </c>
      <c r="J314" s="36" t="str">
        <f t="array" ref="J314">INDEX(Sheet1DATA!$1:$1048576,MATCH(SUMMARY!$A314,Sheet1DATA!$A:$A,0),MATCH(SUMMARY!J$1,Sheet1DATA!$1:$1,0))</f>
        <v>√</v>
      </c>
      <c r="K314" s="36" t="str">
        <f t="array" ref="K314">INDEX(Sheet1DATA!$1:$1048576,MATCH(SUMMARY!$A314,Sheet1DATA!$A:$A,0),MATCH(SUMMARY!K$1,Sheet1DATA!$1:$1,0))</f>
        <v>Ø</v>
      </c>
      <c r="L314" s="36" t="str">
        <f t="array" ref="L314">INDEX(Sheet1DATA!$1:$1048576,MATCH(SUMMARY!$A314,Sheet1DATA!$A:$A,0),MATCH(SUMMARY!L$1,Sheet1DATA!$1:$1,0))</f>
        <v>√</v>
      </c>
      <c r="M314" s="36" t="str">
        <f t="array" ref="M314">INDEX(Sheet1DATA!$1:$1048576,MATCH(SUMMARY!$A314,Sheet1DATA!$A:$A,0),MATCH(SUMMARY!M$1,Sheet1DATA!$1:$1,0))</f>
        <v>×</v>
      </c>
      <c r="N314" s="36" t="str">
        <f t="array" ref="N314">INDEX(Sheet1DATA!$1:$1048576,MATCH(SUMMARY!$A314,Sheet1DATA!$A:$A,0),MATCH(SUMMARY!N$1,Sheet1DATA!$1:$1,0))</f>
        <v>×</v>
      </c>
      <c r="O314" s="36" t="str">
        <f t="array" ref="O314">INDEX(Sheet1DATA!$1:$1048576,MATCH(SUMMARY!$A314,Sheet1DATA!$A:$A,0),MATCH(SUMMARY!O$1,Sheet1DATA!$1:$1,0))</f>
        <v>×</v>
      </c>
      <c r="P314" s="36" t="str">
        <f t="array" ref="P314">INDEX(Sheet1DATA!$1:$1048576,MATCH(SUMMARY!$A314,Sheet1DATA!$A:$A,0),MATCH(SUMMARY!P$1,Sheet1DATA!$1:$1,0))</f>
        <v>×</v>
      </c>
      <c r="Q314" s="36" t="str">
        <f t="array" ref="Q314">INDEX(Sheet1DATA!$1:$1048576,MATCH(SUMMARY!$A314,Sheet1DATA!$A:$A,0),MATCH(SUMMARY!Q$1,Sheet1DATA!$1:$1,0))</f>
        <v>-</v>
      </c>
      <c r="R314" s="36" t="str">
        <f t="array" ref="R314">INDEX(Sheet1DATA!$1:$1048576,MATCH(SUMMARY!$A314,Sheet1DATA!$A:$A,0),MATCH(SUMMARY!R$1,Sheet1DATA!$1:$1,0))</f>
        <v>-</v>
      </c>
      <c r="S314" s="36" t="str">
        <f t="array" ref="S314">INDEX(Sheet1DATA!$1:$1048576,MATCH(SUMMARY!$A314,Sheet1DATA!$A:$A,0),MATCH(SUMMARY!S$1,Sheet1DATA!$1:$1,0))</f>
        <v>-</v>
      </c>
      <c r="T314" s="36" t="str">
        <f t="array" ref="T314">INDEX(Sheet1DATA!$1:$1048576,MATCH(SUMMARY!$A314,Sheet1DATA!$A:$A,0),MATCH(SUMMARY!T$1,Sheet1DATA!$1:$1,0))</f>
        <v>-</v>
      </c>
      <c r="U314" s="36" t="str">
        <f t="array" ref="U314">INDEX(Sheet1DATA!$1:$1048576,MATCH(SUMMARY!$A314,Sheet1DATA!$A:$A,0),MATCH(SUMMARY!U$1,Sheet1DATA!$1:$1,0))</f>
        <v>-</v>
      </c>
      <c r="V314" s="36" t="str">
        <f t="array" ref="V314">INDEX(Sheet1DATA!$1:$1048576,MATCH(SUMMARY!$A314,Sheet1DATA!$A:$A,0),MATCH(SUMMARY!V$1,Sheet1DATA!$1:$1,0))</f>
        <v>-</v>
      </c>
      <c r="W314" s="36" t="str">
        <f t="array" ref="W314">INDEX(Sheet1DATA!$1:$1048576,MATCH(SUMMARY!$A314,Sheet1DATA!$A:$A,0),MATCH(SUMMARY!W$1,Sheet1DATA!$1:$1,0))</f>
        <v>-</v>
      </c>
      <c r="X314" s="36" t="str">
        <f t="array" ref="X314">INDEX(Sheet1DATA!$1:$1048576,MATCH(SUMMARY!$A314,Sheet1DATA!$A:$A,0),MATCH(SUMMARY!X$1,Sheet1DATA!$1:$1,0))</f>
        <v>-</v>
      </c>
      <c r="Y314" s="36" t="str">
        <f t="array" ref="Y314">INDEX(Sheet1DATA!$1:$1048576,MATCH(SUMMARY!$A314,Sheet1DATA!$A:$A,0),MATCH(SUMMARY!Y$1,Sheet1DATA!$1:$1,0))</f>
        <v>-</v>
      </c>
      <c r="Z314" s="36" t="str">
        <f t="array" ref="Z314">INDEX(Sheet1DATA!$1:$1048576,MATCH(SUMMARY!$A314,Sheet1DATA!$A:$A,0),MATCH(SUMMARY!Z$1,Sheet1DATA!$1:$1,0))</f>
        <v>-</v>
      </c>
      <c r="AA314" s="36" t="str">
        <f t="array" ref="AA314">INDEX(Sheet1DATA!$1:$1048576,MATCH(SUMMARY!$A314,Sheet1DATA!$A:$A,0),MATCH(SUMMARY!AA$1,Sheet1DATA!$1:$1,0))</f>
        <v>-</v>
      </c>
      <c r="AB314" s="36" t="str">
        <f t="array" ref="AB314">INDEX(Sheet1DATA!$1:$1048576,MATCH(SUMMARY!$A314,Sheet1DATA!$A:$A,0),MATCH(SUMMARY!AB$1,Sheet1DATA!$1:$1,0))</f>
        <v>-</v>
      </c>
      <c r="AC314" s="36" t="str">
        <f t="array" ref="AC314">INDEX(Sheet1DATA!$1:$1048576,MATCH(SUMMARY!$A314,Sheet1DATA!$A:$A,0),MATCH(SUMMARY!AC$1,Sheet1DATA!$1:$1,0))</f>
        <v>-</v>
      </c>
      <c r="AD314" s="36" t="str">
        <f t="array" ref="AD314">INDEX(Sheet1DATA!$1:$1048576,MATCH(SUMMARY!$A314,Sheet1DATA!$A:$A,0),MATCH(SUMMARY!AD$1,Sheet1DATA!$1:$1,0))</f>
        <v>-</v>
      </c>
    </row>
    <row r="315" ht="14.25" customHeight="1">
      <c r="A315" s="114" t="s">
        <v>762</v>
      </c>
      <c r="B315" s="114" t="str">
        <f t="array" ref="B315">INDEX('2020 Candidates'!F:F,MATCH(SUMMARY!A315,'2020 Candidates'!G:G,0))</f>
        <v>Fianna Fail</v>
      </c>
      <c r="C315" s="114" t="str">
        <f t="array" ref="C315">INDEX('2020 Candidates'!A:A,MATCH(SUMMARY!A315,'2020 Candidates'!G:G,0))</f>
        <v>Galway East (3 seats)</v>
      </c>
      <c r="D315" s="115">
        <f>VLOOKUP(B315,PartyScore!A:D,4,0)</f>
        <v>0.3502904352</v>
      </c>
      <c r="E315" s="16" t="b">
        <f t="shared" si="1"/>
        <v>1</v>
      </c>
      <c r="F315" s="36">
        <f t="shared" si="2"/>
        <v>2</v>
      </c>
      <c r="G315" s="36">
        <f t="shared" si="3"/>
        <v>4</v>
      </c>
      <c r="H315" s="36">
        <f t="shared" si="4"/>
        <v>1</v>
      </c>
      <c r="I315" s="116">
        <f t="shared" si="5"/>
        <v>0.3333333333</v>
      </c>
      <c r="J315" s="36" t="str">
        <f t="array" ref="J315">INDEX(Sheet1DATA!$1:$1048576,MATCH(SUMMARY!$A315,Sheet1DATA!$A:$A,0),MATCH(SUMMARY!J$1,Sheet1DATA!$1:$1,0))</f>
        <v>√</v>
      </c>
      <c r="K315" s="36" t="str">
        <f t="array" ref="K315">INDEX(Sheet1DATA!$1:$1048576,MATCH(SUMMARY!$A315,Sheet1DATA!$A:$A,0),MATCH(SUMMARY!K$1,Sheet1DATA!$1:$1,0))</f>
        <v>Ø</v>
      </c>
      <c r="L315" s="36" t="str">
        <f t="array" ref="L315">INDEX(Sheet1DATA!$1:$1048576,MATCH(SUMMARY!$A315,Sheet1DATA!$A:$A,0),MATCH(SUMMARY!L$1,Sheet1DATA!$1:$1,0))</f>
        <v>√</v>
      </c>
      <c r="M315" s="36" t="str">
        <f t="array" ref="M315">INDEX(Sheet1DATA!$1:$1048576,MATCH(SUMMARY!$A315,Sheet1DATA!$A:$A,0),MATCH(SUMMARY!M$1,Sheet1DATA!$1:$1,0))</f>
        <v>×</v>
      </c>
      <c r="N315" s="36" t="str">
        <f t="array" ref="N315">INDEX(Sheet1DATA!$1:$1048576,MATCH(SUMMARY!$A315,Sheet1DATA!$A:$A,0),MATCH(SUMMARY!N$1,Sheet1DATA!$1:$1,0))</f>
        <v>×</v>
      </c>
      <c r="O315" s="36" t="str">
        <f t="array" ref="O315">INDEX(Sheet1DATA!$1:$1048576,MATCH(SUMMARY!$A315,Sheet1DATA!$A:$A,0),MATCH(SUMMARY!O$1,Sheet1DATA!$1:$1,0))</f>
        <v>×</v>
      </c>
      <c r="P315" s="36" t="str">
        <f t="array" ref="P315">INDEX(Sheet1DATA!$1:$1048576,MATCH(SUMMARY!$A315,Sheet1DATA!$A:$A,0),MATCH(SUMMARY!P$1,Sheet1DATA!$1:$1,0))</f>
        <v>×</v>
      </c>
      <c r="Q315" s="36" t="str">
        <f t="array" ref="Q315">INDEX(Sheet1DATA!$1:$1048576,MATCH(SUMMARY!$A315,Sheet1DATA!$A:$A,0),MATCH(SUMMARY!Q$1,Sheet1DATA!$1:$1,0))</f>
        <v>-</v>
      </c>
      <c r="R315" s="36" t="str">
        <f t="array" ref="R315">INDEX(Sheet1DATA!$1:$1048576,MATCH(SUMMARY!$A315,Sheet1DATA!$A:$A,0),MATCH(SUMMARY!R$1,Sheet1DATA!$1:$1,0))</f>
        <v>-</v>
      </c>
      <c r="S315" s="36" t="str">
        <f t="array" ref="S315">INDEX(Sheet1DATA!$1:$1048576,MATCH(SUMMARY!$A315,Sheet1DATA!$A:$A,0),MATCH(SUMMARY!S$1,Sheet1DATA!$1:$1,0))</f>
        <v>-</v>
      </c>
      <c r="T315" s="36" t="str">
        <f t="array" ref="T315">INDEX(Sheet1DATA!$1:$1048576,MATCH(SUMMARY!$A315,Sheet1DATA!$A:$A,0),MATCH(SUMMARY!T$1,Sheet1DATA!$1:$1,0))</f>
        <v>-</v>
      </c>
      <c r="U315" s="36" t="str">
        <f t="array" ref="U315">INDEX(Sheet1DATA!$1:$1048576,MATCH(SUMMARY!$A315,Sheet1DATA!$A:$A,0),MATCH(SUMMARY!U$1,Sheet1DATA!$1:$1,0))</f>
        <v>-</v>
      </c>
      <c r="V315" s="36" t="str">
        <f t="array" ref="V315">INDEX(Sheet1DATA!$1:$1048576,MATCH(SUMMARY!$A315,Sheet1DATA!$A:$A,0),MATCH(SUMMARY!V$1,Sheet1DATA!$1:$1,0))</f>
        <v>-</v>
      </c>
      <c r="W315" s="36" t="str">
        <f t="array" ref="W315">INDEX(Sheet1DATA!$1:$1048576,MATCH(SUMMARY!$A315,Sheet1DATA!$A:$A,0),MATCH(SUMMARY!W$1,Sheet1DATA!$1:$1,0))</f>
        <v>-</v>
      </c>
      <c r="X315" s="36" t="str">
        <f t="array" ref="X315">INDEX(Sheet1DATA!$1:$1048576,MATCH(SUMMARY!$A315,Sheet1DATA!$A:$A,0),MATCH(SUMMARY!X$1,Sheet1DATA!$1:$1,0))</f>
        <v>-</v>
      </c>
      <c r="Y315" s="36" t="str">
        <f t="array" ref="Y315">INDEX(Sheet1DATA!$1:$1048576,MATCH(SUMMARY!$A315,Sheet1DATA!$A:$A,0),MATCH(SUMMARY!Y$1,Sheet1DATA!$1:$1,0))</f>
        <v>-</v>
      </c>
      <c r="Z315" s="36" t="str">
        <f t="array" ref="Z315">INDEX(Sheet1DATA!$1:$1048576,MATCH(SUMMARY!$A315,Sheet1DATA!$A:$A,0),MATCH(SUMMARY!Z$1,Sheet1DATA!$1:$1,0))</f>
        <v>-</v>
      </c>
      <c r="AA315" s="36" t="str">
        <f t="array" ref="AA315">INDEX(Sheet1DATA!$1:$1048576,MATCH(SUMMARY!$A315,Sheet1DATA!$A:$A,0),MATCH(SUMMARY!AA$1,Sheet1DATA!$1:$1,0))</f>
        <v>-</v>
      </c>
      <c r="AB315" s="36" t="str">
        <f t="array" ref="AB315">INDEX(Sheet1DATA!$1:$1048576,MATCH(SUMMARY!$A315,Sheet1DATA!$A:$A,0),MATCH(SUMMARY!AB$1,Sheet1DATA!$1:$1,0))</f>
        <v>-</v>
      </c>
      <c r="AC315" s="36" t="str">
        <f t="array" ref="AC315">INDEX(Sheet1DATA!$1:$1048576,MATCH(SUMMARY!$A315,Sheet1DATA!$A:$A,0),MATCH(SUMMARY!AC$1,Sheet1DATA!$1:$1,0))</f>
        <v>-</v>
      </c>
      <c r="AD315" s="36" t="str">
        <f t="array" ref="AD315">INDEX(Sheet1DATA!$1:$1048576,MATCH(SUMMARY!$A315,Sheet1DATA!$A:$A,0),MATCH(SUMMARY!AD$1,Sheet1DATA!$1:$1,0))</f>
        <v>-</v>
      </c>
    </row>
    <row r="316" ht="14.25" hidden="1" customHeight="1">
      <c r="A316" s="114" t="s">
        <v>1200</v>
      </c>
      <c r="B316" s="114" t="str">
        <f t="array" ref="B316">INDEX('2020 Candidates'!F:F,MATCH(SUMMARY!A316,'2020 Candidates'!G:G,0))</f>
        <v>Independent</v>
      </c>
      <c r="C316" s="114" t="str">
        <f t="array" ref="C316">INDEX('2020 Candidates'!A:A,MATCH(SUMMARY!A316,'2020 Candidates'!G:G,0))</f>
        <v>Cavan-Monaghan (5 seats)</v>
      </c>
      <c r="D316" s="115">
        <f>VLOOKUP(B316,PartyScore!A:D,4,0)</f>
        <v>0.2306361296</v>
      </c>
      <c r="E316" s="16" t="b">
        <f t="shared" si="1"/>
        <v>0</v>
      </c>
      <c r="F316" s="36">
        <f t="shared" si="2"/>
        <v>0</v>
      </c>
      <c r="G316" s="36">
        <f t="shared" si="3"/>
        <v>0</v>
      </c>
      <c r="H316" s="36">
        <f t="shared" si="4"/>
        <v>0</v>
      </c>
      <c r="I316" s="116" t="str">
        <f t="shared" si="5"/>
        <v>-</v>
      </c>
      <c r="J316" s="36" t="str">
        <f t="array" ref="J316">INDEX(Sheet1DATA!$1:$1048576,MATCH(SUMMARY!$A316,Sheet1DATA!$A:$A,0),MATCH(SUMMARY!J$1,Sheet1DATA!$1:$1,0))</f>
        <v>-</v>
      </c>
      <c r="K316" s="36" t="str">
        <f t="array" ref="K316">INDEX(Sheet1DATA!$1:$1048576,MATCH(SUMMARY!$A316,Sheet1DATA!$A:$A,0),MATCH(SUMMARY!K$1,Sheet1DATA!$1:$1,0))</f>
        <v>-</v>
      </c>
      <c r="L316" s="36" t="str">
        <f t="array" ref="L316">INDEX(Sheet1DATA!$1:$1048576,MATCH(SUMMARY!$A316,Sheet1DATA!$A:$A,0),MATCH(SUMMARY!L$1,Sheet1DATA!$1:$1,0))</f>
        <v>-</v>
      </c>
      <c r="M316" s="36" t="str">
        <f t="array" ref="M316">INDEX(Sheet1DATA!$1:$1048576,MATCH(SUMMARY!$A316,Sheet1DATA!$A:$A,0),MATCH(SUMMARY!M$1,Sheet1DATA!$1:$1,0))</f>
        <v>-</v>
      </c>
      <c r="N316" s="36" t="str">
        <f t="array" ref="N316">INDEX(Sheet1DATA!$1:$1048576,MATCH(SUMMARY!$A316,Sheet1DATA!$A:$A,0),MATCH(SUMMARY!N$1,Sheet1DATA!$1:$1,0))</f>
        <v>-</v>
      </c>
      <c r="O316" s="36" t="str">
        <f t="array" ref="O316">INDEX(Sheet1DATA!$1:$1048576,MATCH(SUMMARY!$A316,Sheet1DATA!$A:$A,0),MATCH(SUMMARY!O$1,Sheet1DATA!$1:$1,0))</f>
        <v>-</v>
      </c>
      <c r="P316" s="36" t="str">
        <f t="array" ref="P316">INDEX(Sheet1DATA!$1:$1048576,MATCH(SUMMARY!$A316,Sheet1DATA!$A:$A,0),MATCH(SUMMARY!P$1,Sheet1DATA!$1:$1,0))</f>
        <v>-</v>
      </c>
      <c r="Q316" s="36" t="str">
        <f t="array" ref="Q316">INDEX(Sheet1DATA!$1:$1048576,MATCH(SUMMARY!$A316,Sheet1DATA!$A:$A,0),MATCH(SUMMARY!Q$1,Sheet1DATA!$1:$1,0))</f>
        <v>-</v>
      </c>
      <c r="R316" s="36" t="str">
        <f t="array" ref="R316">INDEX(Sheet1DATA!$1:$1048576,MATCH(SUMMARY!$A316,Sheet1DATA!$A:$A,0),MATCH(SUMMARY!R$1,Sheet1DATA!$1:$1,0))</f>
        <v>-</v>
      </c>
      <c r="S316" s="36" t="str">
        <f t="array" ref="S316">INDEX(Sheet1DATA!$1:$1048576,MATCH(SUMMARY!$A316,Sheet1DATA!$A:$A,0),MATCH(SUMMARY!S$1,Sheet1DATA!$1:$1,0))</f>
        <v>-</v>
      </c>
      <c r="T316" s="36" t="str">
        <f t="array" ref="T316">INDEX(Sheet1DATA!$1:$1048576,MATCH(SUMMARY!$A316,Sheet1DATA!$A:$A,0),MATCH(SUMMARY!T$1,Sheet1DATA!$1:$1,0))</f>
        <v>-</v>
      </c>
      <c r="U316" s="36" t="str">
        <f t="array" ref="U316">INDEX(Sheet1DATA!$1:$1048576,MATCH(SUMMARY!$A316,Sheet1DATA!$A:$A,0),MATCH(SUMMARY!U$1,Sheet1DATA!$1:$1,0))</f>
        <v>-</v>
      </c>
      <c r="V316" s="36" t="str">
        <f t="array" ref="V316">INDEX(Sheet1DATA!$1:$1048576,MATCH(SUMMARY!$A316,Sheet1DATA!$A:$A,0),MATCH(SUMMARY!V$1,Sheet1DATA!$1:$1,0))</f>
        <v>-</v>
      </c>
      <c r="W316" s="36" t="str">
        <f t="array" ref="W316">INDEX(Sheet1DATA!$1:$1048576,MATCH(SUMMARY!$A316,Sheet1DATA!$A:$A,0),MATCH(SUMMARY!W$1,Sheet1DATA!$1:$1,0))</f>
        <v>-</v>
      </c>
      <c r="X316" s="36" t="str">
        <f t="array" ref="X316">INDEX(Sheet1DATA!$1:$1048576,MATCH(SUMMARY!$A316,Sheet1DATA!$A:$A,0),MATCH(SUMMARY!X$1,Sheet1DATA!$1:$1,0))</f>
        <v>-</v>
      </c>
      <c r="Y316" s="36" t="str">
        <f t="array" ref="Y316">INDEX(Sheet1DATA!$1:$1048576,MATCH(SUMMARY!$A316,Sheet1DATA!$A:$A,0),MATCH(SUMMARY!Y$1,Sheet1DATA!$1:$1,0))</f>
        <v>-</v>
      </c>
      <c r="Z316" s="36" t="str">
        <f t="array" ref="Z316">INDEX(Sheet1DATA!$1:$1048576,MATCH(SUMMARY!$A316,Sheet1DATA!$A:$A,0),MATCH(SUMMARY!Z$1,Sheet1DATA!$1:$1,0))</f>
        <v>-</v>
      </c>
      <c r="AA316" s="36" t="str">
        <f t="array" ref="AA316">INDEX(Sheet1DATA!$1:$1048576,MATCH(SUMMARY!$A316,Sheet1DATA!$A:$A,0),MATCH(SUMMARY!AA$1,Sheet1DATA!$1:$1,0))</f>
        <v>-</v>
      </c>
      <c r="AB316" s="36" t="str">
        <f t="array" ref="AB316">INDEX(Sheet1DATA!$1:$1048576,MATCH(SUMMARY!$A316,Sheet1DATA!$A:$A,0),MATCH(SUMMARY!AB$1,Sheet1DATA!$1:$1,0))</f>
        <v>-</v>
      </c>
      <c r="AC316" s="36" t="str">
        <f t="array" ref="AC316">INDEX(Sheet1DATA!$1:$1048576,MATCH(SUMMARY!$A316,Sheet1DATA!$A:$A,0),MATCH(SUMMARY!AC$1,Sheet1DATA!$1:$1,0))</f>
        <v>-</v>
      </c>
      <c r="AD316" s="36" t="str">
        <f t="array" ref="AD316">INDEX(Sheet1DATA!$1:$1048576,MATCH(SUMMARY!$A316,Sheet1DATA!$A:$A,0),MATCH(SUMMARY!AD$1,Sheet1DATA!$1:$1,0))</f>
        <v>-</v>
      </c>
    </row>
    <row r="317" ht="14.25" hidden="1" customHeight="1">
      <c r="A317" s="114" t="s">
        <v>1203</v>
      </c>
      <c r="B317" s="114" t="str">
        <f t="array" ref="B317">INDEX('2020 Candidates'!F:F,MATCH(SUMMARY!A317,'2020 Candidates'!G:G,0))</f>
        <v>Social Democrats</v>
      </c>
      <c r="C317" s="114" t="str">
        <f t="array" ref="C317">INDEX('2020 Candidates'!A:A,MATCH(SUMMARY!A317,'2020 Candidates'!G:G,0))</f>
        <v>Galway East (3 seats)</v>
      </c>
      <c r="D317" s="115">
        <f>VLOOKUP(B317,PartyScore!A:D,4,0)</f>
        <v>0.09523809524</v>
      </c>
      <c r="E317" s="16" t="b">
        <f t="shared" si="1"/>
        <v>0</v>
      </c>
      <c r="F317" s="36">
        <f t="shared" si="2"/>
        <v>0</v>
      </c>
      <c r="G317" s="36">
        <f t="shared" si="3"/>
        <v>0</v>
      </c>
      <c r="H317" s="36">
        <f t="shared" si="4"/>
        <v>0</v>
      </c>
      <c r="I317" s="116" t="str">
        <f t="shared" si="5"/>
        <v>-</v>
      </c>
      <c r="J317" s="36" t="str">
        <f t="array" ref="J317">INDEX(Sheet1DATA!$1:$1048576,MATCH(SUMMARY!$A317,Sheet1DATA!$A:$A,0),MATCH(SUMMARY!J$1,Sheet1DATA!$1:$1,0))</f>
        <v>-</v>
      </c>
      <c r="K317" s="36" t="str">
        <f t="array" ref="K317">INDEX(Sheet1DATA!$1:$1048576,MATCH(SUMMARY!$A317,Sheet1DATA!$A:$A,0),MATCH(SUMMARY!K$1,Sheet1DATA!$1:$1,0))</f>
        <v>-</v>
      </c>
      <c r="L317" s="36" t="str">
        <f t="array" ref="L317">INDEX(Sheet1DATA!$1:$1048576,MATCH(SUMMARY!$A317,Sheet1DATA!$A:$A,0),MATCH(SUMMARY!L$1,Sheet1DATA!$1:$1,0))</f>
        <v>-</v>
      </c>
      <c r="M317" s="36" t="str">
        <f t="array" ref="M317">INDEX(Sheet1DATA!$1:$1048576,MATCH(SUMMARY!$A317,Sheet1DATA!$A:$A,0),MATCH(SUMMARY!M$1,Sheet1DATA!$1:$1,0))</f>
        <v>-</v>
      </c>
      <c r="N317" s="36" t="str">
        <f t="array" ref="N317">INDEX(Sheet1DATA!$1:$1048576,MATCH(SUMMARY!$A317,Sheet1DATA!$A:$A,0),MATCH(SUMMARY!N$1,Sheet1DATA!$1:$1,0))</f>
        <v>-</v>
      </c>
      <c r="O317" s="36" t="str">
        <f t="array" ref="O317">INDEX(Sheet1DATA!$1:$1048576,MATCH(SUMMARY!$A317,Sheet1DATA!$A:$A,0),MATCH(SUMMARY!O$1,Sheet1DATA!$1:$1,0))</f>
        <v>-</v>
      </c>
      <c r="P317" s="36" t="str">
        <f t="array" ref="P317">INDEX(Sheet1DATA!$1:$1048576,MATCH(SUMMARY!$A317,Sheet1DATA!$A:$A,0),MATCH(SUMMARY!P$1,Sheet1DATA!$1:$1,0))</f>
        <v>-</v>
      </c>
      <c r="Q317" s="36" t="str">
        <f t="array" ref="Q317">INDEX(Sheet1DATA!$1:$1048576,MATCH(SUMMARY!$A317,Sheet1DATA!$A:$A,0),MATCH(SUMMARY!Q$1,Sheet1DATA!$1:$1,0))</f>
        <v>-</v>
      </c>
      <c r="R317" s="36" t="str">
        <f t="array" ref="R317">INDEX(Sheet1DATA!$1:$1048576,MATCH(SUMMARY!$A317,Sheet1DATA!$A:$A,0),MATCH(SUMMARY!R$1,Sheet1DATA!$1:$1,0))</f>
        <v>-</v>
      </c>
      <c r="S317" s="36" t="str">
        <f t="array" ref="S317">INDEX(Sheet1DATA!$1:$1048576,MATCH(SUMMARY!$A317,Sheet1DATA!$A:$A,0),MATCH(SUMMARY!S$1,Sheet1DATA!$1:$1,0))</f>
        <v>-</v>
      </c>
      <c r="T317" s="36" t="str">
        <f t="array" ref="T317">INDEX(Sheet1DATA!$1:$1048576,MATCH(SUMMARY!$A317,Sheet1DATA!$A:$A,0),MATCH(SUMMARY!T$1,Sheet1DATA!$1:$1,0))</f>
        <v>-</v>
      </c>
      <c r="U317" s="36" t="str">
        <f t="array" ref="U317">INDEX(Sheet1DATA!$1:$1048576,MATCH(SUMMARY!$A317,Sheet1DATA!$A:$A,0),MATCH(SUMMARY!U$1,Sheet1DATA!$1:$1,0))</f>
        <v>-</v>
      </c>
      <c r="V317" s="36" t="str">
        <f t="array" ref="V317">INDEX(Sheet1DATA!$1:$1048576,MATCH(SUMMARY!$A317,Sheet1DATA!$A:$A,0),MATCH(SUMMARY!V$1,Sheet1DATA!$1:$1,0))</f>
        <v>-</v>
      </c>
      <c r="W317" s="36" t="str">
        <f t="array" ref="W317">INDEX(Sheet1DATA!$1:$1048576,MATCH(SUMMARY!$A317,Sheet1DATA!$A:$A,0),MATCH(SUMMARY!W$1,Sheet1DATA!$1:$1,0))</f>
        <v>-</v>
      </c>
      <c r="X317" s="36" t="str">
        <f t="array" ref="X317">INDEX(Sheet1DATA!$1:$1048576,MATCH(SUMMARY!$A317,Sheet1DATA!$A:$A,0),MATCH(SUMMARY!X$1,Sheet1DATA!$1:$1,0))</f>
        <v>-</v>
      </c>
      <c r="Y317" s="36" t="str">
        <f t="array" ref="Y317">INDEX(Sheet1DATA!$1:$1048576,MATCH(SUMMARY!$A317,Sheet1DATA!$A:$A,0),MATCH(SUMMARY!Y$1,Sheet1DATA!$1:$1,0))</f>
        <v>-</v>
      </c>
      <c r="Z317" s="36" t="str">
        <f t="array" ref="Z317">INDEX(Sheet1DATA!$1:$1048576,MATCH(SUMMARY!$A317,Sheet1DATA!$A:$A,0),MATCH(SUMMARY!Z$1,Sheet1DATA!$1:$1,0))</f>
        <v>-</v>
      </c>
      <c r="AA317" s="36" t="str">
        <f t="array" ref="AA317">INDEX(Sheet1DATA!$1:$1048576,MATCH(SUMMARY!$A317,Sheet1DATA!$A:$A,0),MATCH(SUMMARY!AA$1,Sheet1DATA!$1:$1,0))</f>
        <v>-</v>
      </c>
      <c r="AB317" s="36" t="str">
        <f t="array" ref="AB317">INDEX(Sheet1DATA!$1:$1048576,MATCH(SUMMARY!$A317,Sheet1DATA!$A:$A,0),MATCH(SUMMARY!AB$1,Sheet1DATA!$1:$1,0))</f>
        <v>-</v>
      </c>
      <c r="AC317" s="36" t="str">
        <f t="array" ref="AC317">INDEX(Sheet1DATA!$1:$1048576,MATCH(SUMMARY!$A317,Sheet1DATA!$A:$A,0),MATCH(SUMMARY!AC$1,Sheet1DATA!$1:$1,0))</f>
        <v>-</v>
      </c>
      <c r="AD317" s="36" t="str">
        <f t="array" ref="AD317">INDEX(Sheet1DATA!$1:$1048576,MATCH(SUMMARY!$A317,Sheet1DATA!$A:$A,0),MATCH(SUMMARY!AD$1,Sheet1DATA!$1:$1,0))</f>
        <v>-</v>
      </c>
    </row>
    <row r="318" ht="14.25" customHeight="1">
      <c r="A318" s="114" t="s">
        <v>489</v>
      </c>
      <c r="B318" s="114" t="str">
        <f t="array" ref="B318">INDEX('2020 Candidates'!F:F,MATCH(SUMMARY!A318,'2020 Candidates'!G:G,0))</f>
        <v>Fine Gael</v>
      </c>
      <c r="C318" s="114" t="str">
        <f t="array" ref="C318">INDEX('2020 Candidates'!A:A,MATCH(SUMMARY!A318,'2020 Candidates'!G:G,0))</f>
        <v>Dublin Fingal (5 seats)</v>
      </c>
      <c r="D318" s="115">
        <f>VLOOKUP(B318,PartyScore!A:D,4,0)</f>
        <v>0.01425972402</v>
      </c>
      <c r="E318" s="16" t="b">
        <f t="shared" si="1"/>
        <v>1</v>
      </c>
      <c r="F318" s="36">
        <f t="shared" si="2"/>
        <v>0</v>
      </c>
      <c r="G318" s="36">
        <f t="shared" si="3"/>
        <v>5</v>
      </c>
      <c r="H318" s="36">
        <f t="shared" si="4"/>
        <v>8</v>
      </c>
      <c r="I318" s="116">
        <f t="shared" si="5"/>
        <v>0</v>
      </c>
      <c r="J318" s="36" t="str">
        <f t="array" ref="J318">INDEX(Sheet1DATA!$1:$1048576,MATCH(SUMMARY!$A318,Sheet1DATA!$A:$A,0),MATCH(SUMMARY!J$1,Sheet1DATA!$1:$1,0))</f>
        <v>-</v>
      </c>
      <c r="K318" s="36" t="str">
        <f t="array" ref="K318">INDEX(Sheet1DATA!$1:$1048576,MATCH(SUMMARY!$A318,Sheet1DATA!$A:$A,0),MATCH(SUMMARY!K$1,Sheet1DATA!$1:$1,0))</f>
        <v>-</v>
      </c>
      <c r="L318" s="36" t="str">
        <f t="array" ref="L318">INDEX(Sheet1DATA!$1:$1048576,MATCH(SUMMARY!$A318,Sheet1DATA!$A:$A,0),MATCH(SUMMARY!L$1,Sheet1DATA!$1:$1,0))</f>
        <v>-</v>
      </c>
      <c r="M318" s="36" t="str">
        <f t="array" ref="M318">INDEX(Sheet1DATA!$1:$1048576,MATCH(SUMMARY!$A318,Sheet1DATA!$A:$A,0),MATCH(SUMMARY!M$1,Sheet1DATA!$1:$1,0))</f>
        <v>-</v>
      </c>
      <c r="N318" s="36" t="str">
        <f t="array" ref="N318">INDEX(Sheet1DATA!$1:$1048576,MATCH(SUMMARY!$A318,Sheet1DATA!$A:$A,0),MATCH(SUMMARY!N$1,Sheet1DATA!$1:$1,0))</f>
        <v>-</v>
      </c>
      <c r="O318" s="36" t="str">
        <f t="array" ref="O318">INDEX(Sheet1DATA!$1:$1048576,MATCH(SUMMARY!$A318,Sheet1DATA!$A:$A,0),MATCH(SUMMARY!O$1,Sheet1DATA!$1:$1,0))</f>
        <v>-</v>
      </c>
      <c r="P318" s="36" t="str">
        <f t="array" ref="P318">INDEX(Sheet1DATA!$1:$1048576,MATCH(SUMMARY!$A318,Sheet1DATA!$A:$A,0),MATCH(SUMMARY!P$1,Sheet1DATA!$1:$1,0))</f>
        <v>-</v>
      </c>
      <c r="Q318" s="36" t="str">
        <f t="array" ref="Q318">INDEX(Sheet1DATA!$1:$1048576,MATCH(SUMMARY!$A318,Sheet1DATA!$A:$A,0),MATCH(SUMMARY!Q$1,Sheet1DATA!$1:$1,0))</f>
        <v>×</v>
      </c>
      <c r="R318" s="36" t="str">
        <f t="array" ref="R318">INDEX(Sheet1DATA!$1:$1048576,MATCH(SUMMARY!$A318,Sheet1DATA!$A:$A,0),MATCH(SUMMARY!R$1,Sheet1DATA!$1:$1,0))</f>
        <v>Ø</v>
      </c>
      <c r="S318" s="36" t="str">
        <f t="array" ref="S318">INDEX(Sheet1DATA!$1:$1048576,MATCH(SUMMARY!$A318,Sheet1DATA!$A:$A,0),MATCH(SUMMARY!S$1,Sheet1DATA!$1:$1,0))</f>
        <v>×</v>
      </c>
      <c r="T318" s="36" t="str">
        <f t="array" ref="T318">INDEX(Sheet1DATA!$1:$1048576,MATCH(SUMMARY!$A318,Sheet1DATA!$A:$A,0),MATCH(SUMMARY!T$1,Sheet1DATA!$1:$1,0))</f>
        <v>Ø</v>
      </c>
      <c r="U318" s="36" t="str">
        <f t="array" ref="U318">INDEX(Sheet1DATA!$1:$1048576,MATCH(SUMMARY!$A318,Sheet1DATA!$A:$A,0),MATCH(SUMMARY!U$1,Sheet1DATA!$1:$1,0))</f>
        <v>Ø</v>
      </c>
      <c r="V318" s="36" t="str">
        <f t="array" ref="V318">INDEX(Sheet1DATA!$1:$1048576,MATCH(SUMMARY!$A318,Sheet1DATA!$A:$A,0),MATCH(SUMMARY!V$1,Sheet1DATA!$1:$1,0))</f>
        <v>×</v>
      </c>
      <c r="W318" s="36" t="str">
        <f t="array" ref="W318">INDEX(Sheet1DATA!$1:$1048576,MATCH(SUMMARY!$A318,Sheet1DATA!$A:$A,0),MATCH(SUMMARY!W$1,Sheet1DATA!$1:$1,0))</f>
        <v>Ø</v>
      </c>
      <c r="X318" s="36" t="str">
        <f t="array" ref="X318">INDEX(Sheet1DATA!$1:$1048576,MATCH(SUMMARY!$A318,Sheet1DATA!$A:$A,0),MATCH(SUMMARY!X$1,Sheet1DATA!$1:$1,0))</f>
        <v>Ø</v>
      </c>
      <c r="Y318" s="36" t="str">
        <f t="array" ref="Y318">INDEX(Sheet1DATA!$1:$1048576,MATCH(SUMMARY!$A318,Sheet1DATA!$A:$A,0),MATCH(SUMMARY!Y$1,Sheet1DATA!$1:$1,0))</f>
        <v>Ø</v>
      </c>
      <c r="Z318" s="36" t="str">
        <f t="array" ref="Z318">INDEX(Sheet1DATA!$1:$1048576,MATCH(SUMMARY!$A318,Sheet1DATA!$A:$A,0),MATCH(SUMMARY!Z$1,Sheet1DATA!$1:$1,0))</f>
        <v>×</v>
      </c>
      <c r="AA318" s="36" t="str">
        <f t="array" ref="AA318">INDEX(Sheet1DATA!$1:$1048576,MATCH(SUMMARY!$A318,Sheet1DATA!$A:$A,0),MATCH(SUMMARY!AA$1,Sheet1DATA!$1:$1,0))</f>
        <v>Ø</v>
      </c>
      <c r="AB318" s="36" t="str">
        <f t="array" ref="AB318">INDEX(Sheet1DATA!$1:$1048576,MATCH(SUMMARY!$A318,Sheet1DATA!$A:$A,0),MATCH(SUMMARY!AB$1,Sheet1DATA!$1:$1,0))</f>
        <v>Ø</v>
      </c>
      <c r="AC318" s="36" t="str">
        <f t="array" ref="AC318">INDEX(Sheet1DATA!$1:$1048576,MATCH(SUMMARY!$A318,Sheet1DATA!$A:$A,0),MATCH(SUMMARY!AC$1,Sheet1DATA!$1:$1,0))</f>
        <v>×</v>
      </c>
      <c r="AD318" s="36" t="str">
        <f t="array" ref="AD318">INDEX(Sheet1DATA!$1:$1048576,MATCH(SUMMARY!$A318,Sheet1DATA!$A:$A,0),MATCH(SUMMARY!AD$1,Sheet1DATA!$1:$1,0))</f>
        <v>-</v>
      </c>
    </row>
    <row r="319" ht="14.25" hidden="1" customHeight="1">
      <c r="A319" s="114" t="s">
        <v>1207</v>
      </c>
      <c r="B319" s="114" t="str">
        <f t="array" ref="B319">INDEX('2020 Candidates'!F:F,MATCH(SUMMARY!A319,'2020 Candidates'!G:G,0))</f>
        <v>Fine Gael</v>
      </c>
      <c r="C319" s="114" t="str">
        <f t="array" ref="C319">INDEX('2020 Candidates'!A:A,MATCH(SUMMARY!A319,'2020 Candidates'!G:G,0))</f>
        <v>Meath West (3 seats)</v>
      </c>
      <c r="D319" s="115">
        <f>VLOOKUP(B319,PartyScore!A:D,4,0)</f>
        <v>0.01425972402</v>
      </c>
      <c r="E319" s="16" t="b">
        <f t="shared" si="1"/>
        <v>0</v>
      </c>
      <c r="F319" s="36">
        <f t="shared" si="2"/>
        <v>0</v>
      </c>
      <c r="G319" s="36">
        <f t="shared" si="3"/>
        <v>0</v>
      </c>
      <c r="H319" s="36">
        <f t="shared" si="4"/>
        <v>0</v>
      </c>
      <c r="I319" s="116" t="str">
        <f t="shared" si="5"/>
        <v>-</v>
      </c>
      <c r="J319" s="36" t="str">
        <f t="array" ref="J319">INDEX(Sheet1DATA!$1:$1048576,MATCH(SUMMARY!$A319,Sheet1DATA!$A:$A,0),MATCH(SUMMARY!J$1,Sheet1DATA!$1:$1,0))</f>
        <v>-</v>
      </c>
      <c r="K319" s="36" t="str">
        <f t="array" ref="K319">INDEX(Sheet1DATA!$1:$1048576,MATCH(SUMMARY!$A319,Sheet1DATA!$A:$A,0),MATCH(SUMMARY!K$1,Sheet1DATA!$1:$1,0))</f>
        <v>-</v>
      </c>
      <c r="L319" s="36" t="str">
        <f t="array" ref="L319">INDEX(Sheet1DATA!$1:$1048576,MATCH(SUMMARY!$A319,Sheet1DATA!$A:$A,0),MATCH(SUMMARY!L$1,Sheet1DATA!$1:$1,0))</f>
        <v>-</v>
      </c>
      <c r="M319" s="36" t="str">
        <f t="array" ref="M319">INDEX(Sheet1DATA!$1:$1048576,MATCH(SUMMARY!$A319,Sheet1DATA!$A:$A,0),MATCH(SUMMARY!M$1,Sheet1DATA!$1:$1,0))</f>
        <v>-</v>
      </c>
      <c r="N319" s="36" t="str">
        <f t="array" ref="N319">INDEX(Sheet1DATA!$1:$1048576,MATCH(SUMMARY!$A319,Sheet1DATA!$A:$A,0),MATCH(SUMMARY!N$1,Sheet1DATA!$1:$1,0))</f>
        <v>-</v>
      </c>
      <c r="O319" s="36" t="str">
        <f t="array" ref="O319">INDEX(Sheet1DATA!$1:$1048576,MATCH(SUMMARY!$A319,Sheet1DATA!$A:$A,0),MATCH(SUMMARY!O$1,Sheet1DATA!$1:$1,0))</f>
        <v>-</v>
      </c>
      <c r="P319" s="36" t="str">
        <f t="array" ref="P319">INDEX(Sheet1DATA!$1:$1048576,MATCH(SUMMARY!$A319,Sheet1DATA!$A:$A,0),MATCH(SUMMARY!P$1,Sheet1DATA!$1:$1,0))</f>
        <v>-</v>
      </c>
      <c r="Q319" s="36" t="str">
        <f t="array" ref="Q319">INDEX(Sheet1DATA!$1:$1048576,MATCH(SUMMARY!$A319,Sheet1DATA!$A:$A,0),MATCH(SUMMARY!Q$1,Sheet1DATA!$1:$1,0))</f>
        <v>-</v>
      </c>
      <c r="R319" s="36" t="str">
        <f t="array" ref="R319">INDEX(Sheet1DATA!$1:$1048576,MATCH(SUMMARY!$A319,Sheet1DATA!$A:$A,0),MATCH(SUMMARY!R$1,Sheet1DATA!$1:$1,0))</f>
        <v>-</v>
      </c>
      <c r="S319" s="36" t="str">
        <f t="array" ref="S319">INDEX(Sheet1DATA!$1:$1048576,MATCH(SUMMARY!$A319,Sheet1DATA!$A:$A,0),MATCH(SUMMARY!S$1,Sheet1DATA!$1:$1,0))</f>
        <v>-</v>
      </c>
      <c r="T319" s="36" t="str">
        <f t="array" ref="T319">INDEX(Sheet1DATA!$1:$1048576,MATCH(SUMMARY!$A319,Sheet1DATA!$A:$A,0),MATCH(SUMMARY!T$1,Sheet1DATA!$1:$1,0))</f>
        <v>-</v>
      </c>
      <c r="U319" s="36" t="str">
        <f t="array" ref="U319">INDEX(Sheet1DATA!$1:$1048576,MATCH(SUMMARY!$A319,Sheet1DATA!$A:$A,0),MATCH(SUMMARY!U$1,Sheet1DATA!$1:$1,0))</f>
        <v>-</v>
      </c>
      <c r="V319" s="36" t="str">
        <f t="array" ref="V319">INDEX(Sheet1DATA!$1:$1048576,MATCH(SUMMARY!$A319,Sheet1DATA!$A:$A,0),MATCH(SUMMARY!V$1,Sheet1DATA!$1:$1,0))</f>
        <v>-</v>
      </c>
      <c r="W319" s="36" t="str">
        <f t="array" ref="W319">INDEX(Sheet1DATA!$1:$1048576,MATCH(SUMMARY!$A319,Sheet1DATA!$A:$A,0),MATCH(SUMMARY!W$1,Sheet1DATA!$1:$1,0))</f>
        <v>-</v>
      </c>
      <c r="X319" s="36" t="str">
        <f t="array" ref="X319">INDEX(Sheet1DATA!$1:$1048576,MATCH(SUMMARY!$A319,Sheet1DATA!$A:$A,0),MATCH(SUMMARY!X$1,Sheet1DATA!$1:$1,0))</f>
        <v>-</v>
      </c>
      <c r="Y319" s="36" t="str">
        <f t="array" ref="Y319">INDEX(Sheet1DATA!$1:$1048576,MATCH(SUMMARY!$A319,Sheet1DATA!$A:$A,0),MATCH(SUMMARY!Y$1,Sheet1DATA!$1:$1,0))</f>
        <v>-</v>
      </c>
      <c r="Z319" s="36" t="str">
        <f t="array" ref="Z319">INDEX(Sheet1DATA!$1:$1048576,MATCH(SUMMARY!$A319,Sheet1DATA!$A:$A,0),MATCH(SUMMARY!Z$1,Sheet1DATA!$1:$1,0))</f>
        <v>-</v>
      </c>
      <c r="AA319" s="36" t="str">
        <f t="array" ref="AA319">INDEX(Sheet1DATA!$1:$1048576,MATCH(SUMMARY!$A319,Sheet1DATA!$A:$A,0),MATCH(SUMMARY!AA$1,Sheet1DATA!$1:$1,0))</f>
        <v>-</v>
      </c>
      <c r="AB319" s="36" t="str">
        <f t="array" ref="AB319">INDEX(Sheet1DATA!$1:$1048576,MATCH(SUMMARY!$A319,Sheet1DATA!$A:$A,0),MATCH(SUMMARY!AB$1,Sheet1DATA!$1:$1,0))</f>
        <v>-</v>
      </c>
      <c r="AC319" s="36" t="str">
        <f t="array" ref="AC319">INDEX(Sheet1DATA!$1:$1048576,MATCH(SUMMARY!$A319,Sheet1DATA!$A:$A,0),MATCH(SUMMARY!AC$1,Sheet1DATA!$1:$1,0))</f>
        <v>-</v>
      </c>
      <c r="AD319" s="36" t="str">
        <f t="array" ref="AD319">INDEX(Sheet1DATA!$1:$1048576,MATCH(SUMMARY!$A319,Sheet1DATA!$A:$A,0),MATCH(SUMMARY!AD$1,Sheet1DATA!$1:$1,0))</f>
        <v>-</v>
      </c>
    </row>
    <row r="320" ht="14.25" hidden="1" customHeight="1">
      <c r="A320" s="114" t="s">
        <v>1205</v>
      </c>
      <c r="B320" s="114" t="str">
        <f t="array" ref="B320">INDEX('2020 Candidates'!F:F,MATCH(SUMMARY!A320,'2020 Candidates'!G:G,0))</f>
        <v>Independent</v>
      </c>
      <c r="C320" s="114" t="str">
        <f t="array" ref="C320">INDEX('2020 Candidates'!A:A,MATCH(SUMMARY!A320,'2020 Candidates'!G:G,0))</f>
        <v>Longford-Westmeath (4 seats)</v>
      </c>
      <c r="D320" s="115">
        <f>VLOOKUP(B320,PartyScore!A:D,4,0)</f>
        <v>0.2306361296</v>
      </c>
      <c r="E320" s="16" t="b">
        <f t="shared" si="1"/>
        <v>0</v>
      </c>
      <c r="F320" s="36">
        <f t="shared" si="2"/>
        <v>0</v>
      </c>
      <c r="G320" s="36">
        <f t="shared" si="3"/>
        <v>0</v>
      </c>
      <c r="H320" s="36">
        <f t="shared" si="4"/>
        <v>0</v>
      </c>
      <c r="I320" s="116" t="str">
        <f t="shared" si="5"/>
        <v>-</v>
      </c>
      <c r="J320" s="36" t="str">
        <f t="array" ref="J320">INDEX(Sheet1DATA!$1:$1048576,MATCH(SUMMARY!$A320,Sheet1DATA!$A:$A,0),MATCH(SUMMARY!J$1,Sheet1DATA!$1:$1,0))</f>
        <v>-</v>
      </c>
      <c r="K320" s="36" t="str">
        <f t="array" ref="K320">INDEX(Sheet1DATA!$1:$1048576,MATCH(SUMMARY!$A320,Sheet1DATA!$A:$A,0),MATCH(SUMMARY!K$1,Sheet1DATA!$1:$1,0))</f>
        <v>-</v>
      </c>
      <c r="L320" s="36" t="str">
        <f t="array" ref="L320">INDEX(Sheet1DATA!$1:$1048576,MATCH(SUMMARY!$A320,Sheet1DATA!$A:$A,0),MATCH(SUMMARY!L$1,Sheet1DATA!$1:$1,0))</f>
        <v>-</v>
      </c>
      <c r="M320" s="36" t="str">
        <f t="array" ref="M320">INDEX(Sheet1DATA!$1:$1048576,MATCH(SUMMARY!$A320,Sheet1DATA!$A:$A,0),MATCH(SUMMARY!M$1,Sheet1DATA!$1:$1,0))</f>
        <v>-</v>
      </c>
      <c r="N320" s="36" t="str">
        <f t="array" ref="N320">INDEX(Sheet1DATA!$1:$1048576,MATCH(SUMMARY!$A320,Sheet1DATA!$A:$A,0),MATCH(SUMMARY!N$1,Sheet1DATA!$1:$1,0))</f>
        <v>-</v>
      </c>
      <c r="O320" s="36" t="str">
        <f t="array" ref="O320">INDEX(Sheet1DATA!$1:$1048576,MATCH(SUMMARY!$A320,Sheet1DATA!$A:$A,0),MATCH(SUMMARY!O$1,Sheet1DATA!$1:$1,0))</f>
        <v>-</v>
      </c>
      <c r="P320" s="36" t="str">
        <f t="array" ref="P320">INDEX(Sheet1DATA!$1:$1048576,MATCH(SUMMARY!$A320,Sheet1DATA!$A:$A,0),MATCH(SUMMARY!P$1,Sheet1DATA!$1:$1,0))</f>
        <v>-</v>
      </c>
      <c r="Q320" s="36" t="str">
        <f t="array" ref="Q320">INDEX(Sheet1DATA!$1:$1048576,MATCH(SUMMARY!$A320,Sheet1DATA!$A:$A,0),MATCH(SUMMARY!Q$1,Sheet1DATA!$1:$1,0))</f>
        <v>-</v>
      </c>
      <c r="R320" s="36" t="str">
        <f t="array" ref="R320">INDEX(Sheet1DATA!$1:$1048576,MATCH(SUMMARY!$A320,Sheet1DATA!$A:$A,0),MATCH(SUMMARY!R$1,Sheet1DATA!$1:$1,0))</f>
        <v>-</v>
      </c>
      <c r="S320" s="36" t="str">
        <f t="array" ref="S320">INDEX(Sheet1DATA!$1:$1048576,MATCH(SUMMARY!$A320,Sheet1DATA!$A:$A,0),MATCH(SUMMARY!S$1,Sheet1DATA!$1:$1,0))</f>
        <v>-</v>
      </c>
      <c r="T320" s="36" t="str">
        <f t="array" ref="T320">INDEX(Sheet1DATA!$1:$1048576,MATCH(SUMMARY!$A320,Sheet1DATA!$A:$A,0),MATCH(SUMMARY!T$1,Sheet1DATA!$1:$1,0))</f>
        <v>-</v>
      </c>
      <c r="U320" s="36" t="str">
        <f t="array" ref="U320">INDEX(Sheet1DATA!$1:$1048576,MATCH(SUMMARY!$A320,Sheet1DATA!$A:$A,0),MATCH(SUMMARY!U$1,Sheet1DATA!$1:$1,0))</f>
        <v>-</v>
      </c>
      <c r="V320" s="36" t="str">
        <f t="array" ref="V320">INDEX(Sheet1DATA!$1:$1048576,MATCH(SUMMARY!$A320,Sheet1DATA!$A:$A,0),MATCH(SUMMARY!V$1,Sheet1DATA!$1:$1,0))</f>
        <v>-</v>
      </c>
      <c r="W320" s="36" t="str">
        <f t="array" ref="W320">INDEX(Sheet1DATA!$1:$1048576,MATCH(SUMMARY!$A320,Sheet1DATA!$A:$A,0),MATCH(SUMMARY!W$1,Sheet1DATA!$1:$1,0))</f>
        <v>-</v>
      </c>
      <c r="X320" s="36" t="str">
        <f t="array" ref="X320">INDEX(Sheet1DATA!$1:$1048576,MATCH(SUMMARY!$A320,Sheet1DATA!$A:$A,0),MATCH(SUMMARY!X$1,Sheet1DATA!$1:$1,0))</f>
        <v>-</v>
      </c>
      <c r="Y320" s="36" t="str">
        <f t="array" ref="Y320">INDEX(Sheet1DATA!$1:$1048576,MATCH(SUMMARY!$A320,Sheet1DATA!$A:$A,0),MATCH(SUMMARY!Y$1,Sheet1DATA!$1:$1,0))</f>
        <v>-</v>
      </c>
      <c r="Z320" s="36" t="str">
        <f t="array" ref="Z320">INDEX(Sheet1DATA!$1:$1048576,MATCH(SUMMARY!$A320,Sheet1DATA!$A:$A,0),MATCH(SUMMARY!Z$1,Sheet1DATA!$1:$1,0))</f>
        <v>-</v>
      </c>
      <c r="AA320" s="36" t="str">
        <f t="array" ref="AA320">INDEX(Sheet1DATA!$1:$1048576,MATCH(SUMMARY!$A320,Sheet1DATA!$A:$A,0),MATCH(SUMMARY!AA$1,Sheet1DATA!$1:$1,0))</f>
        <v>-</v>
      </c>
      <c r="AB320" s="36" t="str">
        <f t="array" ref="AB320">INDEX(Sheet1DATA!$1:$1048576,MATCH(SUMMARY!$A320,Sheet1DATA!$A:$A,0),MATCH(SUMMARY!AB$1,Sheet1DATA!$1:$1,0))</f>
        <v>-</v>
      </c>
      <c r="AC320" s="36" t="str">
        <f t="array" ref="AC320">INDEX(Sheet1DATA!$1:$1048576,MATCH(SUMMARY!$A320,Sheet1DATA!$A:$A,0),MATCH(SUMMARY!AC$1,Sheet1DATA!$1:$1,0))</f>
        <v>-</v>
      </c>
      <c r="AD320" s="36" t="str">
        <f t="array" ref="AD320">INDEX(Sheet1DATA!$1:$1048576,MATCH(SUMMARY!$A320,Sheet1DATA!$A:$A,0),MATCH(SUMMARY!AD$1,Sheet1DATA!$1:$1,0))</f>
        <v>-</v>
      </c>
    </row>
    <row r="321" ht="14.25" hidden="1" customHeight="1">
      <c r="A321" s="114" t="s">
        <v>1219</v>
      </c>
      <c r="B321" s="114" t="str">
        <f t="array" ref="B321">INDEX('2020 Candidates'!F:F,MATCH(SUMMARY!A321,'2020 Candidates'!G:G,0))</f>
        <v>Fine Gael</v>
      </c>
      <c r="C321" s="114" t="str">
        <f t="array" ref="C321">INDEX('2020 Candidates'!A:A,MATCH(SUMMARY!A321,'2020 Candidates'!G:G,0))</f>
        <v>Dublin Rathdown (3 seats)</v>
      </c>
      <c r="D321" s="115">
        <f>VLOOKUP(B321,PartyScore!A:D,4,0)</f>
        <v>0.01425972402</v>
      </c>
      <c r="E321" s="16" t="b">
        <f t="shared" si="1"/>
        <v>0</v>
      </c>
      <c r="F321" s="36">
        <f t="shared" si="2"/>
        <v>0</v>
      </c>
      <c r="G321" s="36">
        <f t="shared" si="3"/>
        <v>0</v>
      </c>
      <c r="H321" s="36">
        <f t="shared" si="4"/>
        <v>0</v>
      </c>
      <c r="I321" s="116" t="str">
        <f t="shared" si="5"/>
        <v>-</v>
      </c>
      <c r="J321" s="36" t="str">
        <f t="array" ref="J321">INDEX(Sheet1DATA!$1:$1048576,MATCH(SUMMARY!$A321,Sheet1DATA!$A:$A,0),MATCH(SUMMARY!J$1,Sheet1DATA!$1:$1,0))</f>
        <v>-</v>
      </c>
      <c r="K321" s="36" t="str">
        <f t="array" ref="K321">INDEX(Sheet1DATA!$1:$1048576,MATCH(SUMMARY!$A321,Sheet1DATA!$A:$A,0),MATCH(SUMMARY!K$1,Sheet1DATA!$1:$1,0))</f>
        <v>-</v>
      </c>
      <c r="L321" s="36" t="str">
        <f t="array" ref="L321">INDEX(Sheet1DATA!$1:$1048576,MATCH(SUMMARY!$A321,Sheet1DATA!$A:$A,0),MATCH(SUMMARY!L$1,Sheet1DATA!$1:$1,0))</f>
        <v>-</v>
      </c>
      <c r="M321" s="36" t="str">
        <f t="array" ref="M321">INDEX(Sheet1DATA!$1:$1048576,MATCH(SUMMARY!$A321,Sheet1DATA!$A:$A,0),MATCH(SUMMARY!M$1,Sheet1DATA!$1:$1,0))</f>
        <v>-</v>
      </c>
      <c r="N321" s="36" t="str">
        <f t="array" ref="N321">INDEX(Sheet1DATA!$1:$1048576,MATCH(SUMMARY!$A321,Sheet1DATA!$A:$A,0),MATCH(SUMMARY!N$1,Sheet1DATA!$1:$1,0))</f>
        <v>-</v>
      </c>
      <c r="O321" s="36" t="str">
        <f t="array" ref="O321">INDEX(Sheet1DATA!$1:$1048576,MATCH(SUMMARY!$A321,Sheet1DATA!$A:$A,0),MATCH(SUMMARY!O$1,Sheet1DATA!$1:$1,0))</f>
        <v>-</v>
      </c>
      <c r="P321" s="36" t="str">
        <f t="array" ref="P321">INDEX(Sheet1DATA!$1:$1048576,MATCH(SUMMARY!$A321,Sheet1DATA!$A:$A,0),MATCH(SUMMARY!P$1,Sheet1DATA!$1:$1,0))</f>
        <v>-</v>
      </c>
      <c r="Q321" s="36" t="str">
        <f t="array" ref="Q321">INDEX(Sheet1DATA!$1:$1048576,MATCH(SUMMARY!$A321,Sheet1DATA!$A:$A,0),MATCH(SUMMARY!Q$1,Sheet1DATA!$1:$1,0))</f>
        <v>-</v>
      </c>
      <c r="R321" s="36" t="str">
        <f t="array" ref="R321">INDEX(Sheet1DATA!$1:$1048576,MATCH(SUMMARY!$A321,Sheet1DATA!$A:$A,0),MATCH(SUMMARY!R$1,Sheet1DATA!$1:$1,0))</f>
        <v>-</v>
      </c>
      <c r="S321" s="36" t="str">
        <f t="array" ref="S321">INDEX(Sheet1DATA!$1:$1048576,MATCH(SUMMARY!$A321,Sheet1DATA!$A:$A,0),MATCH(SUMMARY!S$1,Sheet1DATA!$1:$1,0))</f>
        <v>-</v>
      </c>
      <c r="T321" s="36" t="str">
        <f t="array" ref="T321">INDEX(Sheet1DATA!$1:$1048576,MATCH(SUMMARY!$A321,Sheet1DATA!$A:$A,0),MATCH(SUMMARY!T$1,Sheet1DATA!$1:$1,0))</f>
        <v>-</v>
      </c>
      <c r="U321" s="36" t="str">
        <f t="array" ref="U321">INDEX(Sheet1DATA!$1:$1048576,MATCH(SUMMARY!$A321,Sheet1DATA!$A:$A,0),MATCH(SUMMARY!U$1,Sheet1DATA!$1:$1,0))</f>
        <v>-</v>
      </c>
      <c r="V321" s="36" t="str">
        <f t="array" ref="V321">INDEX(Sheet1DATA!$1:$1048576,MATCH(SUMMARY!$A321,Sheet1DATA!$A:$A,0),MATCH(SUMMARY!V$1,Sheet1DATA!$1:$1,0))</f>
        <v>-</v>
      </c>
      <c r="W321" s="36" t="str">
        <f t="array" ref="W321">INDEX(Sheet1DATA!$1:$1048576,MATCH(SUMMARY!$A321,Sheet1DATA!$A:$A,0),MATCH(SUMMARY!W$1,Sheet1DATA!$1:$1,0))</f>
        <v>-</v>
      </c>
      <c r="X321" s="36" t="str">
        <f t="array" ref="X321">INDEX(Sheet1DATA!$1:$1048576,MATCH(SUMMARY!$A321,Sheet1DATA!$A:$A,0),MATCH(SUMMARY!X$1,Sheet1DATA!$1:$1,0))</f>
        <v>-</v>
      </c>
      <c r="Y321" s="36" t="str">
        <f t="array" ref="Y321">INDEX(Sheet1DATA!$1:$1048576,MATCH(SUMMARY!$A321,Sheet1DATA!$A:$A,0),MATCH(SUMMARY!Y$1,Sheet1DATA!$1:$1,0))</f>
        <v>-</v>
      </c>
      <c r="Z321" s="36" t="str">
        <f t="array" ref="Z321">INDEX(Sheet1DATA!$1:$1048576,MATCH(SUMMARY!$A321,Sheet1DATA!$A:$A,0),MATCH(SUMMARY!Z$1,Sheet1DATA!$1:$1,0))</f>
        <v>-</v>
      </c>
      <c r="AA321" s="36" t="str">
        <f t="array" ref="AA321">INDEX(Sheet1DATA!$1:$1048576,MATCH(SUMMARY!$A321,Sheet1DATA!$A:$A,0),MATCH(SUMMARY!AA$1,Sheet1DATA!$1:$1,0))</f>
        <v>-</v>
      </c>
      <c r="AB321" s="36" t="str">
        <f t="array" ref="AB321">INDEX(Sheet1DATA!$1:$1048576,MATCH(SUMMARY!$A321,Sheet1DATA!$A:$A,0),MATCH(SUMMARY!AB$1,Sheet1DATA!$1:$1,0))</f>
        <v>-</v>
      </c>
      <c r="AC321" s="36" t="str">
        <f t="array" ref="AC321">INDEX(Sheet1DATA!$1:$1048576,MATCH(SUMMARY!$A321,Sheet1DATA!$A:$A,0),MATCH(SUMMARY!AC$1,Sheet1DATA!$1:$1,0))</f>
        <v>-</v>
      </c>
      <c r="AD321" s="36" t="str">
        <f t="array" ref="AD321">INDEX(Sheet1DATA!$1:$1048576,MATCH(SUMMARY!$A321,Sheet1DATA!$A:$A,0),MATCH(SUMMARY!AD$1,Sheet1DATA!$1:$1,0))</f>
        <v>-</v>
      </c>
    </row>
    <row r="322" ht="14.25" customHeight="1">
      <c r="A322" s="114" t="s">
        <v>1054</v>
      </c>
      <c r="B322" s="114" t="str">
        <f t="array" ref="B322">INDEX('2020 Candidates'!F:F,MATCH(SUMMARY!A322,'2020 Candidates'!G:G,0))</f>
        <v>Fine Gael</v>
      </c>
      <c r="C322" s="114" t="str">
        <f t="array" ref="C322">INDEX('2020 Candidates'!A:A,MATCH(SUMMARY!A322,'2020 Candidates'!G:G,0))</f>
        <v>Mayo (4 seats)</v>
      </c>
      <c r="D322" s="115">
        <f>VLOOKUP(B322,PartyScore!A:D,4,0)</f>
        <v>0.01425972402</v>
      </c>
      <c r="E322" s="16" t="b">
        <f t="shared" si="1"/>
        <v>1</v>
      </c>
      <c r="F322" s="36">
        <f t="shared" si="2"/>
        <v>1</v>
      </c>
      <c r="G322" s="36">
        <f t="shared" si="3"/>
        <v>12</v>
      </c>
      <c r="H322" s="36">
        <f t="shared" si="4"/>
        <v>8</v>
      </c>
      <c r="I322" s="116">
        <f t="shared" si="5"/>
        <v>0.07692307692</v>
      </c>
      <c r="J322" s="36" t="str">
        <f t="array" ref="J322">INDEX(Sheet1DATA!$1:$1048576,MATCH(SUMMARY!$A322,Sheet1DATA!$A:$A,0),MATCH(SUMMARY!J$1,Sheet1DATA!$1:$1,0))</f>
        <v>Ø</v>
      </c>
      <c r="K322" s="36" t="str">
        <f t="array" ref="K322">INDEX(Sheet1DATA!$1:$1048576,MATCH(SUMMARY!$A322,Sheet1DATA!$A:$A,0),MATCH(SUMMARY!K$1,Sheet1DATA!$1:$1,0))</f>
        <v>×</v>
      </c>
      <c r="L322" s="36" t="str">
        <f t="array" ref="L322">INDEX(Sheet1DATA!$1:$1048576,MATCH(SUMMARY!$A322,Sheet1DATA!$A:$A,0),MATCH(SUMMARY!L$1,Sheet1DATA!$1:$1,0))</f>
        <v>×</v>
      </c>
      <c r="M322" s="36" t="str">
        <f t="array" ref="M322">INDEX(Sheet1DATA!$1:$1048576,MATCH(SUMMARY!$A322,Sheet1DATA!$A:$A,0),MATCH(SUMMARY!M$1,Sheet1DATA!$1:$1,0))</f>
        <v>×</v>
      </c>
      <c r="N322" s="36" t="str">
        <f t="array" ref="N322">INDEX(Sheet1DATA!$1:$1048576,MATCH(SUMMARY!$A322,Sheet1DATA!$A:$A,0),MATCH(SUMMARY!N$1,Sheet1DATA!$1:$1,0))</f>
        <v>×</v>
      </c>
      <c r="O322" s="36" t="str">
        <f t="array" ref="O322">INDEX(Sheet1DATA!$1:$1048576,MATCH(SUMMARY!$A322,Sheet1DATA!$A:$A,0),MATCH(SUMMARY!O$1,Sheet1DATA!$1:$1,0))</f>
        <v>×</v>
      </c>
      <c r="P322" s="36" t="str">
        <f t="array" ref="P322">INDEX(Sheet1DATA!$1:$1048576,MATCH(SUMMARY!$A322,Sheet1DATA!$A:$A,0),MATCH(SUMMARY!P$1,Sheet1DATA!$1:$1,0))</f>
        <v>×</v>
      </c>
      <c r="Q322" s="36" t="str">
        <f t="array" ref="Q322">INDEX(Sheet1DATA!$1:$1048576,MATCH(SUMMARY!$A322,Sheet1DATA!$A:$A,0),MATCH(SUMMARY!Q$1,Sheet1DATA!$1:$1,0))</f>
        <v>Ø</v>
      </c>
      <c r="R322" s="36" t="str">
        <f t="array" ref="R322">INDEX(Sheet1DATA!$1:$1048576,MATCH(SUMMARY!$A322,Sheet1DATA!$A:$A,0),MATCH(SUMMARY!R$1,Sheet1DATA!$1:$1,0))</f>
        <v>Ø</v>
      </c>
      <c r="S322" s="36" t="str">
        <f t="array" ref="S322">INDEX(Sheet1DATA!$1:$1048576,MATCH(SUMMARY!$A322,Sheet1DATA!$A:$A,0),MATCH(SUMMARY!S$1,Sheet1DATA!$1:$1,0))</f>
        <v>Ø</v>
      </c>
      <c r="T322" s="36" t="str">
        <f t="array" ref="T322">INDEX(Sheet1DATA!$1:$1048576,MATCH(SUMMARY!$A322,Sheet1DATA!$A:$A,0),MATCH(SUMMARY!T$1,Sheet1DATA!$1:$1,0))</f>
        <v>×</v>
      </c>
      <c r="U322" s="36" t="str">
        <f t="array" ref="U322">INDEX(Sheet1DATA!$1:$1048576,MATCH(SUMMARY!$A322,Sheet1DATA!$A:$A,0),MATCH(SUMMARY!U$1,Sheet1DATA!$1:$1,0))</f>
        <v>×</v>
      </c>
      <c r="V322" s="36" t="str">
        <f t="array" ref="V322">INDEX(Sheet1DATA!$1:$1048576,MATCH(SUMMARY!$A322,Sheet1DATA!$A:$A,0),MATCH(SUMMARY!V$1,Sheet1DATA!$1:$1,0))</f>
        <v>×</v>
      </c>
      <c r="W322" s="36" t="str">
        <f t="array" ref="W322">INDEX(Sheet1DATA!$1:$1048576,MATCH(SUMMARY!$A322,Sheet1DATA!$A:$A,0),MATCH(SUMMARY!W$1,Sheet1DATA!$1:$1,0))</f>
        <v>×</v>
      </c>
      <c r="X322" s="36" t="str">
        <f t="array" ref="X322">INDEX(Sheet1DATA!$1:$1048576,MATCH(SUMMARY!$A322,Sheet1DATA!$A:$A,0),MATCH(SUMMARY!X$1,Sheet1DATA!$1:$1,0))</f>
        <v>Ø</v>
      </c>
      <c r="Y322" s="36" t="str">
        <f t="array" ref="Y322">INDEX(Sheet1DATA!$1:$1048576,MATCH(SUMMARY!$A322,Sheet1DATA!$A:$A,0),MATCH(SUMMARY!Y$1,Sheet1DATA!$1:$1,0))</f>
        <v>Ø</v>
      </c>
      <c r="Z322" s="36" t="str">
        <f t="array" ref="Z322">INDEX(Sheet1DATA!$1:$1048576,MATCH(SUMMARY!$A322,Sheet1DATA!$A:$A,0),MATCH(SUMMARY!Z$1,Sheet1DATA!$1:$1,0))</f>
        <v>Ø</v>
      </c>
      <c r="AA322" s="36" t="str">
        <f t="array" ref="AA322">INDEX(Sheet1DATA!$1:$1048576,MATCH(SUMMARY!$A322,Sheet1DATA!$A:$A,0),MATCH(SUMMARY!AA$1,Sheet1DATA!$1:$1,0))</f>
        <v>Ø</v>
      </c>
      <c r="AB322" s="36" t="str">
        <f t="array" ref="AB322">INDEX(Sheet1DATA!$1:$1048576,MATCH(SUMMARY!$A322,Sheet1DATA!$A:$A,0),MATCH(SUMMARY!AB$1,Sheet1DATA!$1:$1,0))</f>
        <v>×</v>
      </c>
      <c r="AC322" s="36" t="str">
        <f t="array" ref="AC322">INDEX(Sheet1DATA!$1:$1048576,MATCH(SUMMARY!$A322,Sheet1DATA!$A:$A,0),MATCH(SUMMARY!AC$1,Sheet1DATA!$1:$1,0))</f>
        <v>×</v>
      </c>
      <c r="AD322" s="36" t="str">
        <f t="array" ref="AD322">INDEX(Sheet1DATA!$1:$1048576,MATCH(SUMMARY!$A322,Sheet1DATA!$A:$A,0),MATCH(SUMMARY!AD$1,Sheet1DATA!$1:$1,0))</f>
        <v>√</v>
      </c>
    </row>
    <row r="323" ht="14.25" hidden="1" customHeight="1">
      <c r="A323" s="114" t="s">
        <v>1227</v>
      </c>
      <c r="B323" s="114" t="str">
        <f t="array" ref="B323">INDEX('2020 Candidates'!F:F,MATCH(SUMMARY!A323,'2020 Candidates'!G:G,0))</f>
        <v>Fine Gael</v>
      </c>
      <c r="C323" s="114" t="str">
        <f t="array" ref="C323">INDEX('2020 Candidates'!A:A,MATCH(SUMMARY!A323,'2020 Candidates'!G:G,0))</f>
        <v>Galway East (3 seats)</v>
      </c>
      <c r="D323" s="115">
        <f>VLOOKUP(B323,PartyScore!A:D,4,0)</f>
        <v>0.01425972402</v>
      </c>
      <c r="E323" s="16" t="b">
        <f t="shared" si="1"/>
        <v>0</v>
      </c>
      <c r="F323" s="36">
        <f t="shared" si="2"/>
        <v>0</v>
      </c>
      <c r="G323" s="36">
        <f t="shared" si="3"/>
        <v>0</v>
      </c>
      <c r="H323" s="36">
        <f t="shared" si="4"/>
        <v>0</v>
      </c>
      <c r="I323" s="116" t="str">
        <f t="shared" si="5"/>
        <v>-</v>
      </c>
      <c r="J323" s="36" t="str">
        <f t="array" ref="J323">INDEX(Sheet1DATA!$1:$1048576,MATCH(SUMMARY!$A323,Sheet1DATA!$A:$A,0),MATCH(SUMMARY!J$1,Sheet1DATA!$1:$1,0))</f>
        <v>-</v>
      </c>
      <c r="K323" s="36" t="str">
        <f t="array" ref="K323">INDEX(Sheet1DATA!$1:$1048576,MATCH(SUMMARY!$A323,Sheet1DATA!$A:$A,0),MATCH(SUMMARY!K$1,Sheet1DATA!$1:$1,0))</f>
        <v>-</v>
      </c>
      <c r="L323" s="36" t="str">
        <f t="array" ref="L323">INDEX(Sheet1DATA!$1:$1048576,MATCH(SUMMARY!$A323,Sheet1DATA!$A:$A,0),MATCH(SUMMARY!L$1,Sheet1DATA!$1:$1,0))</f>
        <v>-</v>
      </c>
      <c r="M323" s="36" t="str">
        <f t="array" ref="M323">INDEX(Sheet1DATA!$1:$1048576,MATCH(SUMMARY!$A323,Sheet1DATA!$A:$A,0),MATCH(SUMMARY!M$1,Sheet1DATA!$1:$1,0))</f>
        <v>-</v>
      </c>
      <c r="N323" s="36" t="str">
        <f t="array" ref="N323">INDEX(Sheet1DATA!$1:$1048576,MATCH(SUMMARY!$A323,Sheet1DATA!$A:$A,0),MATCH(SUMMARY!N$1,Sheet1DATA!$1:$1,0))</f>
        <v>-</v>
      </c>
      <c r="O323" s="36" t="str">
        <f t="array" ref="O323">INDEX(Sheet1DATA!$1:$1048576,MATCH(SUMMARY!$A323,Sheet1DATA!$A:$A,0),MATCH(SUMMARY!O$1,Sheet1DATA!$1:$1,0))</f>
        <v>-</v>
      </c>
      <c r="P323" s="36" t="str">
        <f t="array" ref="P323">INDEX(Sheet1DATA!$1:$1048576,MATCH(SUMMARY!$A323,Sheet1DATA!$A:$A,0),MATCH(SUMMARY!P$1,Sheet1DATA!$1:$1,0))</f>
        <v>-</v>
      </c>
      <c r="Q323" s="36" t="str">
        <f t="array" ref="Q323">INDEX(Sheet1DATA!$1:$1048576,MATCH(SUMMARY!$A323,Sheet1DATA!$A:$A,0),MATCH(SUMMARY!Q$1,Sheet1DATA!$1:$1,0))</f>
        <v>-</v>
      </c>
      <c r="R323" s="36" t="str">
        <f t="array" ref="R323">INDEX(Sheet1DATA!$1:$1048576,MATCH(SUMMARY!$A323,Sheet1DATA!$A:$A,0),MATCH(SUMMARY!R$1,Sheet1DATA!$1:$1,0))</f>
        <v>-</v>
      </c>
      <c r="S323" s="36" t="str">
        <f t="array" ref="S323">INDEX(Sheet1DATA!$1:$1048576,MATCH(SUMMARY!$A323,Sheet1DATA!$A:$A,0),MATCH(SUMMARY!S$1,Sheet1DATA!$1:$1,0))</f>
        <v>-</v>
      </c>
      <c r="T323" s="36" t="str">
        <f t="array" ref="T323">INDEX(Sheet1DATA!$1:$1048576,MATCH(SUMMARY!$A323,Sheet1DATA!$A:$A,0),MATCH(SUMMARY!T$1,Sheet1DATA!$1:$1,0))</f>
        <v>-</v>
      </c>
      <c r="U323" s="36" t="str">
        <f t="array" ref="U323">INDEX(Sheet1DATA!$1:$1048576,MATCH(SUMMARY!$A323,Sheet1DATA!$A:$A,0),MATCH(SUMMARY!U$1,Sheet1DATA!$1:$1,0))</f>
        <v>-</v>
      </c>
      <c r="V323" s="36" t="str">
        <f t="array" ref="V323">INDEX(Sheet1DATA!$1:$1048576,MATCH(SUMMARY!$A323,Sheet1DATA!$A:$A,0),MATCH(SUMMARY!V$1,Sheet1DATA!$1:$1,0))</f>
        <v>-</v>
      </c>
      <c r="W323" s="36" t="str">
        <f t="array" ref="W323">INDEX(Sheet1DATA!$1:$1048576,MATCH(SUMMARY!$A323,Sheet1DATA!$A:$A,0),MATCH(SUMMARY!W$1,Sheet1DATA!$1:$1,0))</f>
        <v>-</v>
      </c>
      <c r="X323" s="36" t="str">
        <f t="array" ref="X323">INDEX(Sheet1DATA!$1:$1048576,MATCH(SUMMARY!$A323,Sheet1DATA!$A:$A,0),MATCH(SUMMARY!X$1,Sheet1DATA!$1:$1,0))</f>
        <v>-</v>
      </c>
      <c r="Y323" s="36" t="str">
        <f t="array" ref="Y323">INDEX(Sheet1DATA!$1:$1048576,MATCH(SUMMARY!$A323,Sheet1DATA!$A:$A,0),MATCH(SUMMARY!Y$1,Sheet1DATA!$1:$1,0))</f>
        <v>-</v>
      </c>
      <c r="Z323" s="36" t="str">
        <f t="array" ref="Z323">INDEX(Sheet1DATA!$1:$1048576,MATCH(SUMMARY!$A323,Sheet1DATA!$A:$A,0),MATCH(SUMMARY!Z$1,Sheet1DATA!$1:$1,0))</f>
        <v>-</v>
      </c>
      <c r="AA323" s="36" t="str">
        <f t="array" ref="AA323">INDEX(Sheet1DATA!$1:$1048576,MATCH(SUMMARY!$A323,Sheet1DATA!$A:$A,0),MATCH(SUMMARY!AA$1,Sheet1DATA!$1:$1,0))</f>
        <v>-</v>
      </c>
      <c r="AB323" s="36" t="str">
        <f t="array" ref="AB323">INDEX(Sheet1DATA!$1:$1048576,MATCH(SUMMARY!$A323,Sheet1DATA!$A:$A,0),MATCH(SUMMARY!AB$1,Sheet1DATA!$1:$1,0))</f>
        <v>-</v>
      </c>
      <c r="AC323" s="36" t="str">
        <f t="array" ref="AC323">INDEX(Sheet1DATA!$1:$1048576,MATCH(SUMMARY!$A323,Sheet1DATA!$A:$A,0),MATCH(SUMMARY!AC$1,Sheet1DATA!$1:$1,0))</f>
        <v>-</v>
      </c>
      <c r="AD323" s="36" t="str">
        <f t="array" ref="AD323">INDEX(Sheet1DATA!$1:$1048576,MATCH(SUMMARY!$A323,Sheet1DATA!$A:$A,0),MATCH(SUMMARY!AD$1,Sheet1DATA!$1:$1,0))</f>
        <v>-</v>
      </c>
    </row>
    <row r="324" ht="14.25" customHeight="1">
      <c r="A324" s="114" t="s">
        <v>551</v>
      </c>
      <c r="B324" s="114" t="str">
        <f t="array" ref="B324">INDEX('2020 Candidates'!F:F,MATCH(SUMMARY!A324,'2020 Candidates'!G:G,0))</f>
        <v>Fine Gael</v>
      </c>
      <c r="C324" s="114" t="str">
        <f t="array" ref="C324">INDEX('2020 Candidates'!A:A,MATCH(SUMMARY!A324,'2020 Candidates'!G:G,0))</f>
        <v>Dublin North-West (3 seats)</v>
      </c>
      <c r="D324" s="115">
        <f>VLOOKUP(B324,PartyScore!A:D,4,0)</f>
        <v>0.01425972402</v>
      </c>
      <c r="E324" s="16" t="b">
        <f t="shared" si="1"/>
        <v>1</v>
      </c>
      <c r="F324" s="36">
        <f t="shared" si="2"/>
        <v>0</v>
      </c>
      <c r="G324" s="36">
        <f t="shared" si="3"/>
        <v>3</v>
      </c>
      <c r="H324" s="36">
        <f t="shared" si="4"/>
        <v>4</v>
      </c>
      <c r="I324" s="116">
        <f t="shared" si="5"/>
        <v>0</v>
      </c>
      <c r="J324" s="36" t="str">
        <f t="array" ref="J324">INDEX(Sheet1DATA!$1:$1048576,MATCH(SUMMARY!$A324,Sheet1DATA!$A:$A,0),MATCH(SUMMARY!J$1,Sheet1DATA!$1:$1,0))</f>
        <v>×</v>
      </c>
      <c r="K324" s="36" t="str">
        <f t="array" ref="K324">INDEX(Sheet1DATA!$1:$1048576,MATCH(SUMMARY!$A324,Sheet1DATA!$A:$A,0),MATCH(SUMMARY!K$1,Sheet1DATA!$1:$1,0))</f>
        <v>×</v>
      </c>
      <c r="L324" s="36" t="str">
        <f t="array" ref="L324">INDEX(Sheet1DATA!$1:$1048576,MATCH(SUMMARY!$A324,Sheet1DATA!$A:$A,0),MATCH(SUMMARY!L$1,Sheet1DATA!$1:$1,0))</f>
        <v>×</v>
      </c>
      <c r="M324" s="36" t="str">
        <f t="array" ref="M324">INDEX(Sheet1DATA!$1:$1048576,MATCH(SUMMARY!$A324,Sheet1DATA!$A:$A,0),MATCH(SUMMARY!M$1,Sheet1DATA!$1:$1,0))</f>
        <v>Ø</v>
      </c>
      <c r="N324" s="36" t="str">
        <f t="array" ref="N324">INDEX(Sheet1DATA!$1:$1048576,MATCH(SUMMARY!$A324,Sheet1DATA!$A:$A,0),MATCH(SUMMARY!N$1,Sheet1DATA!$1:$1,0))</f>
        <v>Ø</v>
      </c>
      <c r="O324" s="36" t="str">
        <f t="array" ref="O324">INDEX(Sheet1DATA!$1:$1048576,MATCH(SUMMARY!$A324,Sheet1DATA!$A:$A,0),MATCH(SUMMARY!O$1,Sheet1DATA!$1:$1,0))</f>
        <v>Ø</v>
      </c>
      <c r="P324" s="36" t="str">
        <f t="array" ref="P324">INDEX(Sheet1DATA!$1:$1048576,MATCH(SUMMARY!$A324,Sheet1DATA!$A:$A,0),MATCH(SUMMARY!P$1,Sheet1DATA!$1:$1,0))</f>
        <v>Ø</v>
      </c>
      <c r="Q324" s="36" t="str">
        <f t="array" ref="Q324">INDEX(Sheet1DATA!$1:$1048576,MATCH(SUMMARY!$A324,Sheet1DATA!$A:$A,0),MATCH(SUMMARY!Q$1,Sheet1DATA!$1:$1,0))</f>
        <v>-</v>
      </c>
      <c r="R324" s="36" t="str">
        <f t="array" ref="R324">INDEX(Sheet1DATA!$1:$1048576,MATCH(SUMMARY!$A324,Sheet1DATA!$A:$A,0),MATCH(SUMMARY!R$1,Sheet1DATA!$1:$1,0))</f>
        <v>-</v>
      </c>
      <c r="S324" s="36" t="str">
        <f t="array" ref="S324">INDEX(Sheet1DATA!$1:$1048576,MATCH(SUMMARY!$A324,Sheet1DATA!$A:$A,0),MATCH(SUMMARY!S$1,Sheet1DATA!$1:$1,0))</f>
        <v>-</v>
      </c>
      <c r="T324" s="36" t="str">
        <f t="array" ref="T324">INDEX(Sheet1DATA!$1:$1048576,MATCH(SUMMARY!$A324,Sheet1DATA!$A:$A,0),MATCH(SUMMARY!T$1,Sheet1DATA!$1:$1,0))</f>
        <v>-</v>
      </c>
      <c r="U324" s="36" t="str">
        <f t="array" ref="U324">INDEX(Sheet1DATA!$1:$1048576,MATCH(SUMMARY!$A324,Sheet1DATA!$A:$A,0),MATCH(SUMMARY!U$1,Sheet1DATA!$1:$1,0))</f>
        <v>-</v>
      </c>
      <c r="V324" s="36" t="str">
        <f t="array" ref="V324">INDEX(Sheet1DATA!$1:$1048576,MATCH(SUMMARY!$A324,Sheet1DATA!$A:$A,0),MATCH(SUMMARY!V$1,Sheet1DATA!$1:$1,0))</f>
        <v>-</v>
      </c>
      <c r="W324" s="36" t="str">
        <f t="array" ref="W324">INDEX(Sheet1DATA!$1:$1048576,MATCH(SUMMARY!$A324,Sheet1DATA!$A:$A,0),MATCH(SUMMARY!W$1,Sheet1DATA!$1:$1,0))</f>
        <v>-</v>
      </c>
      <c r="X324" s="36" t="str">
        <f t="array" ref="X324">INDEX(Sheet1DATA!$1:$1048576,MATCH(SUMMARY!$A324,Sheet1DATA!$A:$A,0),MATCH(SUMMARY!X$1,Sheet1DATA!$1:$1,0))</f>
        <v>-</v>
      </c>
      <c r="Y324" s="36" t="str">
        <f t="array" ref="Y324">INDEX(Sheet1DATA!$1:$1048576,MATCH(SUMMARY!$A324,Sheet1DATA!$A:$A,0),MATCH(SUMMARY!Y$1,Sheet1DATA!$1:$1,0))</f>
        <v>-</v>
      </c>
      <c r="Z324" s="36" t="str">
        <f t="array" ref="Z324">INDEX(Sheet1DATA!$1:$1048576,MATCH(SUMMARY!$A324,Sheet1DATA!$A:$A,0),MATCH(SUMMARY!Z$1,Sheet1DATA!$1:$1,0))</f>
        <v>-</v>
      </c>
      <c r="AA324" s="36" t="str">
        <f t="array" ref="AA324">INDEX(Sheet1DATA!$1:$1048576,MATCH(SUMMARY!$A324,Sheet1DATA!$A:$A,0),MATCH(SUMMARY!AA$1,Sheet1DATA!$1:$1,0))</f>
        <v>-</v>
      </c>
      <c r="AB324" s="36" t="str">
        <f t="array" ref="AB324">INDEX(Sheet1DATA!$1:$1048576,MATCH(SUMMARY!$A324,Sheet1DATA!$A:$A,0),MATCH(SUMMARY!AB$1,Sheet1DATA!$1:$1,0))</f>
        <v>-</v>
      </c>
      <c r="AC324" s="36" t="str">
        <f t="array" ref="AC324">INDEX(Sheet1DATA!$1:$1048576,MATCH(SUMMARY!$A324,Sheet1DATA!$A:$A,0),MATCH(SUMMARY!AC$1,Sheet1DATA!$1:$1,0))</f>
        <v>-</v>
      </c>
      <c r="AD324" s="36" t="str">
        <f t="array" ref="AD324">INDEX(Sheet1DATA!$1:$1048576,MATCH(SUMMARY!$A324,Sheet1DATA!$A:$A,0),MATCH(SUMMARY!AD$1,Sheet1DATA!$1:$1,0))</f>
        <v>-</v>
      </c>
    </row>
    <row r="325" ht="14.25" customHeight="1">
      <c r="A325" s="114" t="s">
        <v>115</v>
      </c>
      <c r="B325" s="114" t="str">
        <f t="array" ref="B325">INDEX('2020 Candidates'!F:F,MATCH(SUMMARY!A325,'2020 Candidates'!G:G,0))</f>
        <v>Independent</v>
      </c>
      <c r="C325" s="114" t="str">
        <f t="array" ref="C325">INDEX('2020 Candidates'!A:A,MATCH(SUMMARY!A325,'2020 Candidates'!G:G,0))</f>
        <v>Dublin Rathdown (3 seats)</v>
      </c>
      <c r="D325" s="115">
        <f>VLOOKUP(B325,PartyScore!A:D,4,0)</f>
        <v>0.2306361296</v>
      </c>
      <c r="E325" s="16" t="b">
        <f t="shared" si="1"/>
        <v>1</v>
      </c>
      <c r="F325" s="36">
        <f t="shared" si="2"/>
        <v>9</v>
      </c>
      <c r="G325" s="36">
        <f t="shared" si="3"/>
        <v>6</v>
      </c>
      <c r="H325" s="36">
        <f t="shared" si="4"/>
        <v>5</v>
      </c>
      <c r="I325" s="116">
        <f t="shared" si="5"/>
        <v>0.6</v>
      </c>
      <c r="J325" s="36" t="str">
        <f t="array" ref="J325">INDEX(Sheet1DATA!$1:$1048576,MATCH(SUMMARY!$A325,Sheet1DATA!$A:$A,0),MATCH(SUMMARY!J$1,Sheet1DATA!$1:$1,0))</f>
        <v>×</v>
      </c>
      <c r="K325" s="36" t="str">
        <f t="array" ref="K325">INDEX(Sheet1DATA!$1:$1048576,MATCH(SUMMARY!$A325,Sheet1DATA!$A:$A,0),MATCH(SUMMARY!K$1,Sheet1DATA!$1:$1,0))</f>
        <v>×</v>
      </c>
      <c r="L325" s="36" t="str">
        <f t="array" ref="L325">INDEX(Sheet1DATA!$1:$1048576,MATCH(SUMMARY!$A325,Sheet1DATA!$A:$A,0),MATCH(SUMMARY!L$1,Sheet1DATA!$1:$1,0))</f>
        <v>Ø</v>
      </c>
      <c r="M325" s="36" t="str">
        <f t="array" ref="M325">INDEX(Sheet1DATA!$1:$1048576,MATCH(SUMMARY!$A325,Sheet1DATA!$A:$A,0),MATCH(SUMMARY!M$1,Sheet1DATA!$1:$1,0))</f>
        <v>×</v>
      </c>
      <c r="N325" s="36" t="str">
        <f t="array" ref="N325">INDEX(Sheet1DATA!$1:$1048576,MATCH(SUMMARY!$A325,Sheet1DATA!$A:$A,0),MATCH(SUMMARY!N$1,Sheet1DATA!$1:$1,0))</f>
        <v>×</v>
      </c>
      <c r="O325" s="36" t="str">
        <f t="array" ref="O325">INDEX(Sheet1DATA!$1:$1048576,MATCH(SUMMARY!$A325,Sheet1DATA!$A:$A,0),MATCH(SUMMARY!O$1,Sheet1DATA!$1:$1,0))</f>
        <v>×</v>
      </c>
      <c r="P325" s="36" t="str">
        <f t="array" ref="P325">INDEX(Sheet1DATA!$1:$1048576,MATCH(SUMMARY!$A325,Sheet1DATA!$A:$A,0),MATCH(SUMMARY!P$1,Sheet1DATA!$1:$1,0))</f>
        <v>×</v>
      </c>
      <c r="Q325" s="36" t="str">
        <f t="array" ref="Q325">INDEX(Sheet1DATA!$1:$1048576,MATCH(SUMMARY!$A325,Sheet1DATA!$A:$A,0),MATCH(SUMMARY!Q$1,Sheet1DATA!$1:$1,0))</f>
        <v>√</v>
      </c>
      <c r="R325" s="36" t="str">
        <f t="array" ref="R325">INDEX(Sheet1DATA!$1:$1048576,MATCH(SUMMARY!$A325,Sheet1DATA!$A:$A,0),MATCH(SUMMARY!R$1,Sheet1DATA!$1:$1,0))</f>
        <v>√</v>
      </c>
      <c r="S325" s="36" t="str">
        <f t="array" ref="S325">INDEX(Sheet1DATA!$1:$1048576,MATCH(SUMMARY!$A325,Sheet1DATA!$A:$A,0),MATCH(SUMMARY!S$1,Sheet1DATA!$1:$1,0))</f>
        <v>Ø</v>
      </c>
      <c r="T325" s="36" t="str">
        <f t="array" ref="T325">INDEX(Sheet1DATA!$1:$1048576,MATCH(SUMMARY!$A325,Sheet1DATA!$A:$A,0),MATCH(SUMMARY!T$1,Sheet1DATA!$1:$1,0))</f>
        <v>√</v>
      </c>
      <c r="U325" s="36" t="str">
        <f t="array" ref="U325">INDEX(Sheet1DATA!$1:$1048576,MATCH(SUMMARY!$A325,Sheet1DATA!$A:$A,0),MATCH(SUMMARY!U$1,Sheet1DATA!$1:$1,0))</f>
        <v>√</v>
      </c>
      <c r="V325" s="36" t="str">
        <f t="array" ref="V325">INDEX(Sheet1DATA!$1:$1048576,MATCH(SUMMARY!$A325,Sheet1DATA!$A:$A,0),MATCH(SUMMARY!V$1,Sheet1DATA!$1:$1,0))</f>
        <v>√</v>
      </c>
      <c r="W325" s="36" t="str">
        <f t="array" ref="W325">INDEX(Sheet1DATA!$1:$1048576,MATCH(SUMMARY!$A325,Sheet1DATA!$A:$A,0),MATCH(SUMMARY!W$1,Sheet1DATA!$1:$1,0))</f>
        <v>Ø</v>
      </c>
      <c r="X325" s="36" t="str">
        <f t="array" ref="X325">INDEX(Sheet1DATA!$1:$1048576,MATCH(SUMMARY!$A325,Sheet1DATA!$A:$A,0),MATCH(SUMMARY!X$1,Sheet1DATA!$1:$1,0))</f>
        <v>Ø</v>
      </c>
      <c r="Y325" s="36" t="str">
        <f t="array" ref="Y325">INDEX(Sheet1DATA!$1:$1048576,MATCH(SUMMARY!$A325,Sheet1DATA!$A:$A,0),MATCH(SUMMARY!Y$1,Sheet1DATA!$1:$1,0))</f>
        <v>Ø</v>
      </c>
      <c r="Z325" s="36" t="str">
        <f t="array" ref="Z325">INDEX(Sheet1DATA!$1:$1048576,MATCH(SUMMARY!$A325,Sheet1DATA!$A:$A,0),MATCH(SUMMARY!Z$1,Sheet1DATA!$1:$1,0))</f>
        <v>√</v>
      </c>
      <c r="AA325" s="36" t="str">
        <f t="array" ref="AA325">INDEX(Sheet1DATA!$1:$1048576,MATCH(SUMMARY!$A325,Sheet1DATA!$A:$A,0),MATCH(SUMMARY!AA$1,Sheet1DATA!$1:$1,0))</f>
        <v>√</v>
      </c>
      <c r="AB325" s="36" t="str">
        <f t="array" ref="AB325">INDEX(Sheet1DATA!$1:$1048576,MATCH(SUMMARY!$A325,Sheet1DATA!$A:$A,0),MATCH(SUMMARY!AB$1,Sheet1DATA!$1:$1,0))</f>
        <v>√</v>
      </c>
      <c r="AC325" s="36" t="str">
        <f t="array" ref="AC325">INDEX(Sheet1DATA!$1:$1048576,MATCH(SUMMARY!$A325,Sheet1DATA!$A:$A,0),MATCH(SUMMARY!AC$1,Sheet1DATA!$1:$1,0))</f>
        <v>√</v>
      </c>
      <c r="AD325" s="36" t="str">
        <f t="array" ref="AD325">INDEX(Sheet1DATA!$1:$1048576,MATCH(SUMMARY!$A325,Sheet1DATA!$A:$A,0),MATCH(SUMMARY!AD$1,Sheet1DATA!$1:$1,0))</f>
        <v>-</v>
      </c>
    </row>
    <row r="326" ht="14.25" customHeight="1">
      <c r="A326" s="114" t="s">
        <v>663</v>
      </c>
      <c r="B326" s="114" t="str">
        <f t="array" ref="B326">INDEX('2020 Candidates'!F:F,MATCH(SUMMARY!A326,'2020 Candidates'!G:G,0))</f>
        <v>Green Party</v>
      </c>
      <c r="C326" s="114" t="str">
        <f t="array" ref="C326">INDEX('2020 Candidates'!A:A,MATCH(SUMMARY!A326,'2020 Candidates'!G:G,0))</f>
        <v>Dublin Bay South (4 seats)</v>
      </c>
      <c r="D326" s="115">
        <f>VLOOKUP(B326,PartyScore!A:D,4,0)</f>
        <v>0.05714285714</v>
      </c>
      <c r="E326" s="16" t="b">
        <f t="shared" si="1"/>
        <v>1</v>
      </c>
      <c r="F326" s="36">
        <f t="shared" si="2"/>
        <v>7</v>
      </c>
      <c r="G326" s="36">
        <f t="shared" si="3"/>
        <v>0</v>
      </c>
      <c r="H326" s="36">
        <f t="shared" si="4"/>
        <v>1</v>
      </c>
      <c r="I326" s="116">
        <f t="shared" si="5"/>
        <v>1</v>
      </c>
      <c r="J326" s="36" t="str">
        <f t="array" ref="J326">INDEX(Sheet1DATA!$1:$1048576,MATCH(SUMMARY!$A326,Sheet1DATA!$A:$A,0),MATCH(SUMMARY!J$1,Sheet1DATA!$1:$1,0))</f>
        <v>Ø</v>
      </c>
      <c r="K326" s="36" t="str">
        <f t="array" ref="K326">INDEX(Sheet1DATA!$1:$1048576,MATCH(SUMMARY!$A326,Sheet1DATA!$A:$A,0),MATCH(SUMMARY!K$1,Sheet1DATA!$1:$1,0))</f>
        <v>√</v>
      </c>
      <c r="L326" s="36" t="str">
        <f t="array" ref="L326">INDEX(Sheet1DATA!$1:$1048576,MATCH(SUMMARY!$A326,Sheet1DATA!$A:$A,0),MATCH(SUMMARY!L$1,Sheet1DATA!$1:$1,0))</f>
        <v>√</v>
      </c>
      <c r="M326" s="36" t="str">
        <f t="array" ref="M326">INDEX(Sheet1DATA!$1:$1048576,MATCH(SUMMARY!$A326,Sheet1DATA!$A:$A,0),MATCH(SUMMARY!M$1,Sheet1DATA!$1:$1,0))</f>
        <v>√</v>
      </c>
      <c r="N326" s="36" t="str">
        <f t="array" ref="N326">INDEX(Sheet1DATA!$1:$1048576,MATCH(SUMMARY!$A326,Sheet1DATA!$A:$A,0),MATCH(SUMMARY!N$1,Sheet1DATA!$1:$1,0))</f>
        <v>√</v>
      </c>
      <c r="O326" s="36" t="str">
        <f t="array" ref="O326">INDEX(Sheet1DATA!$1:$1048576,MATCH(SUMMARY!$A326,Sheet1DATA!$A:$A,0),MATCH(SUMMARY!O$1,Sheet1DATA!$1:$1,0))</f>
        <v>√</v>
      </c>
      <c r="P326" s="36" t="str">
        <f t="array" ref="P326">INDEX(Sheet1DATA!$1:$1048576,MATCH(SUMMARY!$A326,Sheet1DATA!$A:$A,0),MATCH(SUMMARY!P$1,Sheet1DATA!$1:$1,0))</f>
        <v>√</v>
      </c>
      <c r="Q326" s="36" t="str">
        <f t="array" ref="Q326">INDEX(Sheet1DATA!$1:$1048576,MATCH(SUMMARY!$A326,Sheet1DATA!$A:$A,0),MATCH(SUMMARY!Q$1,Sheet1DATA!$1:$1,0))</f>
        <v>-</v>
      </c>
      <c r="R326" s="36" t="str">
        <f t="array" ref="R326">INDEX(Sheet1DATA!$1:$1048576,MATCH(SUMMARY!$A326,Sheet1DATA!$A:$A,0),MATCH(SUMMARY!R$1,Sheet1DATA!$1:$1,0))</f>
        <v>-</v>
      </c>
      <c r="S326" s="36" t="str">
        <f t="array" ref="S326">INDEX(Sheet1DATA!$1:$1048576,MATCH(SUMMARY!$A326,Sheet1DATA!$A:$A,0),MATCH(SUMMARY!S$1,Sheet1DATA!$1:$1,0))</f>
        <v>-</v>
      </c>
      <c r="T326" s="36" t="str">
        <f t="array" ref="T326">INDEX(Sheet1DATA!$1:$1048576,MATCH(SUMMARY!$A326,Sheet1DATA!$A:$A,0),MATCH(SUMMARY!T$1,Sheet1DATA!$1:$1,0))</f>
        <v>-</v>
      </c>
      <c r="U326" s="36" t="str">
        <f t="array" ref="U326">INDEX(Sheet1DATA!$1:$1048576,MATCH(SUMMARY!$A326,Sheet1DATA!$A:$A,0),MATCH(SUMMARY!U$1,Sheet1DATA!$1:$1,0))</f>
        <v>-</v>
      </c>
      <c r="V326" s="36" t="str">
        <f t="array" ref="V326">INDEX(Sheet1DATA!$1:$1048576,MATCH(SUMMARY!$A326,Sheet1DATA!$A:$A,0),MATCH(SUMMARY!V$1,Sheet1DATA!$1:$1,0))</f>
        <v>-</v>
      </c>
      <c r="W326" s="36" t="str">
        <f t="array" ref="W326">INDEX(Sheet1DATA!$1:$1048576,MATCH(SUMMARY!$A326,Sheet1DATA!$A:$A,0),MATCH(SUMMARY!W$1,Sheet1DATA!$1:$1,0))</f>
        <v>-</v>
      </c>
      <c r="X326" s="36" t="str">
        <f t="array" ref="X326">INDEX(Sheet1DATA!$1:$1048576,MATCH(SUMMARY!$A326,Sheet1DATA!$A:$A,0),MATCH(SUMMARY!X$1,Sheet1DATA!$1:$1,0))</f>
        <v>-</v>
      </c>
      <c r="Y326" s="36" t="str">
        <f t="array" ref="Y326">INDEX(Sheet1DATA!$1:$1048576,MATCH(SUMMARY!$A326,Sheet1DATA!$A:$A,0),MATCH(SUMMARY!Y$1,Sheet1DATA!$1:$1,0))</f>
        <v>-</v>
      </c>
      <c r="Z326" s="36" t="str">
        <f t="array" ref="Z326">INDEX(Sheet1DATA!$1:$1048576,MATCH(SUMMARY!$A326,Sheet1DATA!$A:$A,0),MATCH(SUMMARY!Z$1,Sheet1DATA!$1:$1,0))</f>
        <v>-</v>
      </c>
      <c r="AA326" s="36" t="str">
        <f t="array" ref="AA326">INDEX(Sheet1DATA!$1:$1048576,MATCH(SUMMARY!$A326,Sheet1DATA!$A:$A,0),MATCH(SUMMARY!AA$1,Sheet1DATA!$1:$1,0))</f>
        <v>-</v>
      </c>
      <c r="AB326" s="36" t="str">
        <f t="array" ref="AB326">INDEX(Sheet1DATA!$1:$1048576,MATCH(SUMMARY!$A326,Sheet1DATA!$A:$A,0),MATCH(SUMMARY!AB$1,Sheet1DATA!$1:$1,0))</f>
        <v>-</v>
      </c>
      <c r="AC326" s="36" t="str">
        <f t="array" ref="AC326">INDEX(Sheet1DATA!$1:$1048576,MATCH(SUMMARY!$A326,Sheet1DATA!$A:$A,0),MATCH(SUMMARY!AC$1,Sheet1DATA!$1:$1,0))</f>
        <v>-</v>
      </c>
      <c r="AD326" s="36" t="str">
        <f t="array" ref="AD326">INDEX(Sheet1DATA!$1:$1048576,MATCH(SUMMARY!$A326,Sheet1DATA!$A:$A,0),MATCH(SUMMARY!AD$1,Sheet1DATA!$1:$1,0))</f>
        <v>√</v>
      </c>
    </row>
    <row r="327" ht="14.25" hidden="1" customHeight="1">
      <c r="A327" s="114" t="s">
        <v>1230</v>
      </c>
      <c r="B327" s="114" t="str">
        <f t="array" ref="B327">INDEX('2020 Candidates'!F:F,MATCH(SUMMARY!A327,'2020 Candidates'!G:G,0))</f>
        <v>Workers Party</v>
      </c>
      <c r="C327" s="114" t="str">
        <f t="array" ref="C327">INDEX('2020 Candidates'!A:A,MATCH(SUMMARY!A327,'2020 Candidates'!G:G,0))</f>
        <v>Dublin Central (4 seats)</v>
      </c>
      <c r="D327" s="115">
        <f>VLOOKUP(B327,PartyScore!A:D,4,0)</f>
        <v>0</v>
      </c>
      <c r="E327" s="16" t="b">
        <f t="shared" si="1"/>
        <v>0</v>
      </c>
      <c r="F327" s="36">
        <f t="shared" si="2"/>
        <v>0</v>
      </c>
      <c r="G327" s="36">
        <f t="shared" si="3"/>
        <v>0</v>
      </c>
      <c r="H327" s="36">
        <f t="shared" si="4"/>
        <v>0</v>
      </c>
      <c r="I327" s="116" t="str">
        <f t="shared" si="5"/>
        <v>-</v>
      </c>
      <c r="J327" s="36" t="str">
        <f t="array" ref="J327">INDEX(Sheet1DATA!$1:$1048576,MATCH(SUMMARY!$A327,Sheet1DATA!$A:$A,0),MATCH(SUMMARY!J$1,Sheet1DATA!$1:$1,0))</f>
        <v>-</v>
      </c>
      <c r="K327" s="36" t="str">
        <f t="array" ref="K327">INDEX(Sheet1DATA!$1:$1048576,MATCH(SUMMARY!$A327,Sheet1DATA!$A:$A,0),MATCH(SUMMARY!K$1,Sheet1DATA!$1:$1,0))</f>
        <v>-</v>
      </c>
      <c r="L327" s="36" t="str">
        <f t="array" ref="L327">INDEX(Sheet1DATA!$1:$1048576,MATCH(SUMMARY!$A327,Sheet1DATA!$A:$A,0),MATCH(SUMMARY!L$1,Sheet1DATA!$1:$1,0))</f>
        <v>-</v>
      </c>
      <c r="M327" s="36" t="str">
        <f t="array" ref="M327">INDEX(Sheet1DATA!$1:$1048576,MATCH(SUMMARY!$A327,Sheet1DATA!$A:$A,0),MATCH(SUMMARY!M$1,Sheet1DATA!$1:$1,0))</f>
        <v>-</v>
      </c>
      <c r="N327" s="36" t="str">
        <f t="array" ref="N327">INDEX(Sheet1DATA!$1:$1048576,MATCH(SUMMARY!$A327,Sheet1DATA!$A:$A,0),MATCH(SUMMARY!N$1,Sheet1DATA!$1:$1,0))</f>
        <v>-</v>
      </c>
      <c r="O327" s="36" t="str">
        <f t="array" ref="O327">INDEX(Sheet1DATA!$1:$1048576,MATCH(SUMMARY!$A327,Sheet1DATA!$A:$A,0),MATCH(SUMMARY!O$1,Sheet1DATA!$1:$1,0))</f>
        <v>-</v>
      </c>
      <c r="P327" s="36" t="str">
        <f t="array" ref="P327">INDEX(Sheet1DATA!$1:$1048576,MATCH(SUMMARY!$A327,Sheet1DATA!$A:$A,0),MATCH(SUMMARY!P$1,Sheet1DATA!$1:$1,0))</f>
        <v>-</v>
      </c>
      <c r="Q327" s="36" t="str">
        <f t="array" ref="Q327">INDEX(Sheet1DATA!$1:$1048576,MATCH(SUMMARY!$A327,Sheet1DATA!$A:$A,0),MATCH(SUMMARY!Q$1,Sheet1DATA!$1:$1,0))</f>
        <v>-</v>
      </c>
      <c r="R327" s="36" t="str">
        <f t="array" ref="R327">INDEX(Sheet1DATA!$1:$1048576,MATCH(SUMMARY!$A327,Sheet1DATA!$A:$A,0),MATCH(SUMMARY!R$1,Sheet1DATA!$1:$1,0))</f>
        <v>-</v>
      </c>
      <c r="S327" s="36" t="str">
        <f t="array" ref="S327">INDEX(Sheet1DATA!$1:$1048576,MATCH(SUMMARY!$A327,Sheet1DATA!$A:$A,0),MATCH(SUMMARY!S$1,Sheet1DATA!$1:$1,0))</f>
        <v>-</v>
      </c>
      <c r="T327" s="36" t="str">
        <f t="array" ref="T327">INDEX(Sheet1DATA!$1:$1048576,MATCH(SUMMARY!$A327,Sheet1DATA!$A:$A,0),MATCH(SUMMARY!T$1,Sheet1DATA!$1:$1,0))</f>
        <v>-</v>
      </c>
      <c r="U327" s="36" t="str">
        <f t="array" ref="U327">INDEX(Sheet1DATA!$1:$1048576,MATCH(SUMMARY!$A327,Sheet1DATA!$A:$A,0),MATCH(SUMMARY!U$1,Sheet1DATA!$1:$1,0))</f>
        <v>-</v>
      </c>
      <c r="V327" s="36" t="str">
        <f t="array" ref="V327">INDEX(Sheet1DATA!$1:$1048576,MATCH(SUMMARY!$A327,Sheet1DATA!$A:$A,0),MATCH(SUMMARY!V$1,Sheet1DATA!$1:$1,0))</f>
        <v>-</v>
      </c>
      <c r="W327" s="36" t="str">
        <f t="array" ref="W327">INDEX(Sheet1DATA!$1:$1048576,MATCH(SUMMARY!$A327,Sheet1DATA!$A:$A,0),MATCH(SUMMARY!W$1,Sheet1DATA!$1:$1,0))</f>
        <v>-</v>
      </c>
      <c r="X327" s="36" t="str">
        <f t="array" ref="X327">INDEX(Sheet1DATA!$1:$1048576,MATCH(SUMMARY!$A327,Sheet1DATA!$A:$A,0),MATCH(SUMMARY!X$1,Sheet1DATA!$1:$1,0))</f>
        <v>-</v>
      </c>
      <c r="Y327" s="36" t="str">
        <f t="array" ref="Y327">INDEX(Sheet1DATA!$1:$1048576,MATCH(SUMMARY!$A327,Sheet1DATA!$A:$A,0),MATCH(SUMMARY!Y$1,Sheet1DATA!$1:$1,0))</f>
        <v>-</v>
      </c>
      <c r="Z327" s="36" t="str">
        <f t="array" ref="Z327">INDEX(Sheet1DATA!$1:$1048576,MATCH(SUMMARY!$A327,Sheet1DATA!$A:$A,0),MATCH(SUMMARY!Z$1,Sheet1DATA!$1:$1,0))</f>
        <v>-</v>
      </c>
      <c r="AA327" s="36" t="str">
        <f t="array" ref="AA327">INDEX(Sheet1DATA!$1:$1048576,MATCH(SUMMARY!$A327,Sheet1DATA!$A:$A,0),MATCH(SUMMARY!AA$1,Sheet1DATA!$1:$1,0))</f>
        <v>-</v>
      </c>
      <c r="AB327" s="36" t="str">
        <f t="array" ref="AB327">INDEX(Sheet1DATA!$1:$1048576,MATCH(SUMMARY!$A327,Sheet1DATA!$A:$A,0),MATCH(SUMMARY!AB$1,Sheet1DATA!$1:$1,0))</f>
        <v>-</v>
      </c>
      <c r="AC327" s="36" t="str">
        <f t="array" ref="AC327">INDEX(Sheet1DATA!$1:$1048576,MATCH(SUMMARY!$A327,Sheet1DATA!$A:$A,0),MATCH(SUMMARY!AC$1,Sheet1DATA!$1:$1,0))</f>
        <v>-</v>
      </c>
      <c r="AD327" s="36" t="str">
        <f t="array" ref="AD327">INDEX(Sheet1DATA!$1:$1048576,MATCH(SUMMARY!$A327,Sheet1DATA!$A:$A,0),MATCH(SUMMARY!AD$1,Sheet1DATA!$1:$1,0))</f>
        <v>-</v>
      </c>
    </row>
    <row r="328" ht="14.25" hidden="1" customHeight="1">
      <c r="A328" s="114" t="s">
        <v>1235</v>
      </c>
      <c r="B328" s="114" t="str">
        <f t="array" ref="B328">INDEX('2020 Candidates'!F:F,MATCH(SUMMARY!A328,'2020 Candidates'!G:G,0))</f>
        <v>Aontu</v>
      </c>
      <c r="C328" s="114" t="str">
        <f t="array" ref="C328">INDEX('2020 Candidates'!A:A,MATCH(SUMMARY!A328,'2020 Candidates'!G:G,0))</f>
        <v>Limerick City (4 seats)</v>
      </c>
      <c r="D328" s="115">
        <f>VLOOKUP(B328,PartyScore!A:D,4,0)</f>
        <v>0.0625</v>
      </c>
      <c r="E328" s="16" t="b">
        <f t="shared" si="1"/>
        <v>0</v>
      </c>
      <c r="F328" s="36">
        <f t="shared" si="2"/>
        <v>0</v>
      </c>
      <c r="G328" s="36">
        <f t="shared" si="3"/>
        <v>0</v>
      </c>
      <c r="H328" s="36">
        <f t="shared" si="4"/>
        <v>0</v>
      </c>
      <c r="I328" s="116" t="str">
        <f t="shared" si="5"/>
        <v>-</v>
      </c>
      <c r="J328" s="36" t="str">
        <f t="array" ref="J328">INDEX(Sheet1DATA!$1:$1048576,MATCH(SUMMARY!$A328,Sheet1DATA!$A:$A,0),MATCH(SUMMARY!J$1,Sheet1DATA!$1:$1,0))</f>
        <v>-</v>
      </c>
      <c r="K328" s="36" t="str">
        <f t="array" ref="K328">INDEX(Sheet1DATA!$1:$1048576,MATCH(SUMMARY!$A328,Sheet1DATA!$A:$A,0),MATCH(SUMMARY!K$1,Sheet1DATA!$1:$1,0))</f>
        <v>-</v>
      </c>
      <c r="L328" s="36" t="str">
        <f t="array" ref="L328">INDEX(Sheet1DATA!$1:$1048576,MATCH(SUMMARY!$A328,Sheet1DATA!$A:$A,0),MATCH(SUMMARY!L$1,Sheet1DATA!$1:$1,0))</f>
        <v>-</v>
      </c>
      <c r="M328" s="36" t="str">
        <f t="array" ref="M328">INDEX(Sheet1DATA!$1:$1048576,MATCH(SUMMARY!$A328,Sheet1DATA!$A:$A,0),MATCH(SUMMARY!M$1,Sheet1DATA!$1:$1,0))</f>
        <v>-</v>
      </c>
      <c r="N328" s="36" t="str">
        <f t="array" ref="N328">INDEX(Sheet1DATA!$1:$1048576,MATCH(SUMMARY!$A328,Sheet1DATA!$A:$A,0),MATCH(SUMMARY!N$1,Sheet1DATA!$1:$1,0))</f>
        <v>-</v>
      </c>
      <c r="O328" s="36" t="str">
        <f t="array" ref="O328">INDEX(Sheet1DATA!$1:$1048576,MATCH(SUMMARY!$A328,Sheet1DATA!$A:$A,0),MATCH(SUMMARY!O$1,Sheet1DATA!$1:$1,0))</f>
        <v>-</v>
      </c>
      <c r="P328" s="36" t="str">
        <f t="array" ref="P328">INDEX(Sheet1DATA!$1:$1048576,MATCH(SUMMARY!$A328,Sheet1DATA!$A:$A,0),MATCH(SUMMARY!P$1,Sheet1DATA!$1:$1,0))</f>
        <v>-</v>
      </c>
      <c r="Q328" s="36" t="str">
        <f t="array" ref="Q328">INDEX(Sheet1DATA!$1:$1048576,MATCH(SUMMARY!$A328,Sheet1DATA!$A:$A,0),MATCH(SUMMARY!Q$1,Sheet1DATA!$1:$1,0))</f>
        <v>-</v>
      </c>
      <c r="R328" s="36" t="str">
        <f t="array" ref="R328">INDEX(Sheet1DATA!$1:$1048576,MATCH(SUMMARY!$A328,Sheet1DATA!$A:$A,0),MATCH(SUMMARY!R$1,Sheet1DATA!$1:$1,0))</f>
        <v>-</v>
      </c>
      <c r="S328" s="36" t="str">
        <f t="array" ref="S328">INDEX(Sheet1DATA!$1:$1048576,MATCH(SUMMARY!$A328,Sheet1DATA!$A:$A,0),MATCH(SUMMARY!S$1,Sheet1DATA!$1:$1,0))</f>
        <v>-</v>
      </c>
      <c r="T328" s="36" t="str">
        <f t="array" ref="T328">INDEX(Sheet1DATA!$1:$1048576,MATCH(SUMMARY!$A328,Sheet1DATA!$A:$A,0),MATCH(SUMMARY!T$1,Sheet1DATA!$1:$1,0))</f>
        <v>-</v>
      </c>
      <c r="U328" s="36" t="str">
        <f t="array" ref="U328">INDEX(Sheet1DATA!$1:$1048576,MATCH(SUMMARY!$A328,Sheet1DATA!$A:$A,0),MATCH(SUMMARY!U$1,Sheet1DATA!$1:$1,0))</f>
        <v>-</v>
      </c>
      <c r="V328" s="36" t="str">
        <f t="array" ref="V328">INDEX(Sheet1DATA!$1:$1048576,MATCH(SUMMARY!$A328,Sheet1DATA!$A:$A,0),MATCH(SUMMARY!V$1,Sheet1DATA!$1:$1,0))</f>
        <v>-</v>
      </c>
      <c r="W328" s="36" t="str">
        <f t="array" ref="W328">INDEX(Sheet1DATA!$1:$1048576,MATCH(SUMMARY!$A328,Sheet1DATA!$A:$A,0),MATCH(SUMMARY!W$1,Sheet1DATA!$1:$1,0))</f>
        <v>-</v>
      </c>
      <c r="X328" s="36" t="str">
        <f t="array" ref="X328">INDEX(Sheet1DATA!$1:$1048576,MATCH(SUMMARY!$A328,Sheet1DATA!$A:$A,0),MATCH(SUMMARY!X$1,Sheet1DATA!$1:$1,0))</f>
        <v>-</v>
      </c>
      <c r="Y328" s="36" t="str">
        <f t="array" ref="Y328">INDEX(Sheet1DATA!$1:$1048576,MATCH(SUMMARY!$A328,Sheet1DATA!$A:$A,0),MATCH(SUMMARY!Y$1,Sheet1DATA!$1:$1,0))</f>
        <v>-</v>
      </c>
      <c r="Z328" s="36" t="str">
        <f t="array" ref="Z328">INDEX(Sheet1DATA!$1:$1048576,MATCH(SUMMARY!$A328,Sheet1DATA!$A:$A,0),MATCH(SUMMARY!Z$1,Sheet1DATA!$1:$1,0))</f>
        <v>-</v>
      </c>
      <c r="AA328" s="36" t="str">
        <f t="array" ref="AA328">INDEX(Sheet1DATA!$1:$1048576,MATCH(SUMMARY!$A328,Sheet1DATA!$A:$A,0),MATCH(SUMMARY!AA$1,Sheet1DATA!$1:$1,0))</f>
        <v>-</v>
      </c>
      <c r="AB328" s="36" t="str">
        <f t="array" ref="AB328">INDEX(Sheet1DATA!$1:$1048576,MATCH(SUMMARY!$A328,Sheet1DATA!$A:$A,0),MATCH(SUMMARY!AB$1,Sheet1DATA!$1:$1,0))</f>
        <v>-</v>
      </c>
      <c r="AC328" s="36" t="str">
        <f t="array" ref="AC328">INDEX(Sheet1DATA!$1:$1048576,MATCH(SUMMARY!$A328,Sheet1DATA!$A:$A,0),MATCH(SUMMARY!AC$1,Sheet1DATA!$1:$1,0))</f>
        <v>-</v>
      </c>
      <c r="AD328" s="36" t="str">
        <f t="array" ref="AD328">INDEX(Sheet1DATA!$1:$1048576,MATCH(SUMMARY!$A328,Sheet1DATA!$A:$A,0),MATCH(SUMMARY!AD$1,Sheet1DATA!$1:$1,0))</f>
        <v>-</v>
      </c>
    </row>
    <row r="329" ht="14.25" customHeight="1">
      <c r="A329" s="114" t="s">
        <v>1158</v>
      </c>
      <c r="B329" s="114" t="str">
        <f t="array" ref="B329">INDEX('2020 Candidates'!F:F,MATCH(SUMMARY!A329,'2020 Candidates'!G:G,0))</f>
        <v>Fianna Fail</v>
      </c>
      <c r="C329" s="114" t="str">
        <f t="array" ref="C329">INDEX('2020 Candidates'!A:A,MATCH(SUMMARY!A329,'2020 Candidates'!G:G,0))</f>
        <v>Sligo-Leitrim (4 seats)</v>
      </c>
      <c r="D329" s="115">
        <f>VLOOKUP(B329,PartyScore!A:D,4,0)</f>
        <v>0.3502904352</v>
      </c>
      <c r="E329" s="16" t="b">
        <f t="shared" si="1"/>
        <v>1</v>
      </c>
      <c r="F329" s="36">
        <f t="shared" si="2"/>
        <v>3</v>
      </c>
      <c r="G329" s="36">
        <f t="shared" si="3"/>
        <v>4</v>
      </c>
      <c r="H329" s="36">
        <f t="shared" si="4"/>
        <v>0</v>
      </c>
      <c r="I329" s="116">
        <f t="shared" si="5"/>
        <v>0.4285714286</v>
      </c>
      <c r="J329" s="36" t="str">
        <f t="array" ref="J329">INDEX(Sheet1DATA!$1:$1048576,MATCH(SUMMARY!$A329,Sheet1DATA!$A:$A,0),MATCH(SUMMARY!J$1,Sheet1DATA!$1:$1,0))</f>
        <v>√</v>
      </c>
      <c r="K329" s="36" t="str">
        <f t="array" ref="K329">INDEX(Sheet1DATA!$1:$1048576,MATCH(SUMMARY!$A329,Sheet1DATA!$A:$A,0),MATCH(SUMMARY!K$1,Sheet1DATA!$1:$1,0))</f>
        <v>√</v>
      </c>
      <c r="L329" s="36" t="str">
        <f t="array" ref="L329">INDEX(Sheet1DATA!$1:$1048576,MATCH(SUMMARY!$A329,Sheet1DATA!$A:$A,0),MATCH(SUMMARY!L$1,Sheet1DATA!$1:$1,0))</f>
        <v>√</v>
      </c>
      <c r="M329" s="36" t="str">
        <f t="array" ref="M329">INDEX(Sheet1DATA!$1:$1048576,MATCH(SUMMARY!$A329,Sheet1DATA!$A:$A,0),MATCH(SUMMARY!M$1,Sheet1DATA!$1:$1,0))</f>
        <v>×</v>
      </c>
      <c r="N329" s="36" t="str">
        <f t="array" ref="N329">INDEX(Sheet1DATA!$1:$1048576,MATCH(SUMMARY!$A329,Sheet1DATA!$A:$A,0),MATCH(SUMMARY!N$1,Sheet1DATA!$1:$1,0))</f>
        <v>×</v>
      </c>
      <c r="O329" s="36" t="str">
        <f t="array" ref="O329">INDEX(Sheet1DATA!$1:$1048576,MATCH(SUMMARY!$A329,Sheet1DATA!$A:$A,0),MATCH(SUMMARY!O$1,Sheet1DATA!$1:$1,0))</f>
        <v>×</v>
      </c>
      <c r="P329" s="36" t="str">
        <f t="array" ref="P329">INDEX(Sheet1DATA!$1:$1048576,MATCH(SUMMARY!$A329,Sheet1DATA!$A:$A,0),MATCH(SUMMARY!P$1,Sheet1DATA!$1:$1,0))</f>
        <v>×</v>
      </c>
      <c r="Q329" s="36" t="str">
        <f t="array" ref="Q329">INDEX(Sheet1DATA!$1:$1048576,MATCH(SUMMARY!$A329,Sheet1DATA!$A:$A,0),MATCH(SUMMARY!Q$1,Sheet1DATA!$1:$1,0))</f>
        <v>-</v>
      </c>
      <c r="R329" s="36" t="str">
        <f t="array" ref="R329">INDEX(Sheet1DATA!$1:$1048576,MATCH(SUMMARY!$A329,Sheet1DATA!$A:$A,0),MATCH(SUMMARY!R$1,Sheet1DATA!$1:$1,0))</f>
        <v>-</v>
      </c>
      <c r="S329" s="36" t="str">
        <f t="array" ref="S329">INDEX(Sheet1DATA!$1:$1048576,MATCH(SUMMARY!$A329,Sheet1DATA!$A:$A,0),MATCH(SUMMARY!S$1,Sheet1DATA!$1:$1,0))</f>
        <v>-</v>
      </c>
      <c r="T329" s="36" t="str">
        <f t="array" ref="T329">INDEX(Sheet1DATA!$1:$1048576,MATCH(SUMMARY!$A329,Sheet1DATA!$A:$A,0),MATCH(SUMMARY!T$1,Sheet1DATA!$1:$1,0))</f>
        <v>-</v>
      </c>
      <c r="U329" s="36" t="str">
        <f t="array" ref="U329">INDEX(Sheet1DATA!$1:$1048576,MATCH(SUMMARY!$A329,Sheet1DATA!$A:$A,0),MATCH(SUMMARY!U$1,Sheet1DATA!$1:$1,0))</f>
        <v>-</v>
      </c>
      <c r="V329" s="36" t="str">
        <f t="array" ref="V329">INDEX(Sheet1DATA!$1:$1048576,MATCH(SUMMARY!$A329,Sheet1DATA!$A:$A,0),MATCH(SUMMARY!V$1,Sheet1DATA!$1:$1,0))</f>
        <v>-</v>
      </c>
      <c r="W329" s="36" t="str">
        <f t="array" ref="W329">INDEX(Sheet1DATA!$1:$1048576,MATCH(SUMMARY!$A329,Sheet1DATA!$A:$A,0),MATCH(SUMMARY!W$1,Sheet1DATA!$1:$1,0))</f>
        <v>-</v>
      </c>
      <c r="X329" s="36" t="str">
        <f t="array" ref="X329">INDEX(Sheet1DATA!$1:$1048576,MATCH(SUMMARY!$A329,Sheet1DATA!$A:$A,0),MATCH(SUMMARY!X$1,Sheet1DATA!$1:$1,0))</f>
        <v>-</v>
      </c>
      <c r="Y329" s="36" t="str">
        <f t="array" ref="Y329">INDEX(Sheet1DATA!$1:$1048576,MATCH(SUMMARY!$A329,Sheet1DATA!$A:$A,0),MATCH(SUMMARY!Y$1,Sheet1DATA!$1:$1,0))</f>
        <v>-</v>
      </c>
      <c r="Z329" s="36" t="str">
        <f t="array" ref="Z329">INDEX(Sheet1DATA!$1:$1048576,MATCH(SUMMARY!$A329,Sheet1DATA!$A:$A,0),MATCH(SUMMARY!Z$1,Sheet1DATA!$1:$1,0))</f>
        <v>-</v>
      </c>
      <c r="AA329" s="36" t="str">
        <f t="array" ref="AA329">INDEX(Sheet1DATA!$1:$1048576,MATCH(SUMMARY!$A329,Sheet1DATA!$A:$A,0),MATCH(SUMMARY!AA$1,Sheet1DATA!$1:$1,0))</f>
        <v>-</v>
      </c>
      <c r="AB329" s="36" t="str">
        <f t="array" ref="AB329">INDEX(Sheet1DATA!$1:$1048576,MATCH(SUMMARY!$A329,Sheet1DATA!$A:$A,0),MATCH(SUMMARY!AB$1,Sheet1DATA!$1:$1,0))</f>
        <v>-</v>
      </c>
      <c r="AC329" s="36" t="str">
        <f t="array" ref="AC329">INDEX(Sheet1DATA!$1:$1048576,MATCH(SUMMARY!$A329,Sheet1DATA!$A:$A,0),MATCH(SUMMARY!AC$1,Sheet1DATA!$1:$1,0))</f>
        <v>-</v>
      </c>
      <c r="AD329" s="36" t="str">
        <f t="array" ref="AD329">INDEX(Sheet1DATA!$1:$1048576,MATCH(SUMMARY!$A329,Sheet1DATA!$A:$A,0),MATCH(SUMMARY!AD$1,Sheet1DATA!$1:$1,0))</f>
        <v>-</v>
      </c>
    </row>
    <row r="330" ht="14.25" hidden="1" customHeight="1">
      <c r="A330" s="114" t="s">
        <v>1242</v>
      </c>
      <c r="B330" s="114" t="str">
        <f t="array" ref="B330">INDEX('2020 Candidates'!F:F,MATCH(SUMMARY!A330,'2020 Candidates'!G:G,0))</f>
        <v>Independent</v>
      </c>
      <c r="C330" s="114" t="str">
        <f t="array" ref="C330">INDEX('2020 Candidates'!A:A,MATCH(SUMMARY!A330,'2020 Candidates'!G:G,0))</f>
        <v>Tipperary</v>
      </c>
      <c r="D330" s="115">
        <f>VLOOKUP(B330,PartyScore!A:D,4,0)</f>
        <v>0.2306361296</v>
      </c>
      <c r="E330" s="16" t="b">
        <f t="shared" si="1"/>
        <v>0</v>
      </c>
      <c r="F330" s="36">
        <f t="shared" si="2"/>
        <v>0</v>
      </c>
      <c r="G330" s="36">
        <f t="shared" si="3"/>
        <v>0</v>
      </c>
      <c r="H330" s="36">
        <f t="shared" si="4"/>
        <v>0</v>
      </c>
      <c r="I330" s="116" t="str">
        <f t="shared" si="5"/>
        <v>-</v>
      </c>
      <c r="J330" s="36" t="str">
        <f t="array" ref="J330">INDEX(Sheet1DATA!$1:$1048576,MATCH(SUMMARY!$A330,Sheet1DATA!$A:$A,0),MATCH(SUMMARY!J$1,Sheet1DATA!$1:$1,0))</f>
        <v>-</v>
      </c>
      <c r="K330" s="36" t="str">
        <f t="array" ref="K330">INDEX(Sheet1DATA!$1:$1048576,MATCH(SUMMARY!$A330,Sheet1DATA!$A:$A,0),MATCH(SUMMARY!K$1,Sheet1DATA!$1:$1,0))</f>
        <v>-</v>
      </c>
      <c r="L330" s="36" t="str">
        <f t="array" ref="L330">INDEX(Sheet1DATA!$1:$1048576,MATCH(SUMMARY!$A330,Sheet1DATA!$A:$A,0),MATCH(SUMMARY!L$1,Sheet1DATA!$1:$1,0))</f>
        <v>-</v>
      </c>
      <c r="M330" s="36" t="str">
        <f t="array" ref="M330">INDEX(Sheet1DATA!$1:$1048576,MATCH(SUMMARY!$A330,Sheet1DATA!$A:$A,0),MATCH(SUMMARY!M$1,Sheet1DATA!$1:$1,0))</f>
        <v>-</v>
      </c>
      <c r="N330" s="36" t="str">
        <f t="array" ref="N330">INDEX(Sheet1DATA!$1:$1048576,MATCH(SUMMARY!$A330,Sheet1DATA!$A:$A,0),MATCH(SUMMARY!N$1,Sheet1DATA!$1:$1,0))</f>
        <v>-</v>
      </c>
      <c r="O330" s="36" t="str">
        <f t="array" ref="O330">INDEX(Sheet1DATA!$1:$1048576,MATCH(SUMMARY!$A330,Sheet1DATA!$A:$A,0),MATCH(SUMMARY!O$1,Sheet1DATA!$1:$1,0))</f>
        <v>-</v>
      </c>
      <c r="P330" s="36" t="str">
        <f t="array" ref="P330">INDEX(Sheet1DATA!$1:$1048576,MATCH(SUMMARY!$A330,Sheet1DATA!$A:$A,0),MATCH(SUMMARY!P$1,Sheet1DATA!$1:$1,0))</f>
        <v>-</v>
      </c>
      <c r="Q330" s="36" t="str">
        <f t="array" ref="Q330">INDEX(Sheet1DATA!$1:$1048576,MATCH(SUMMARY!$A330,Sheet1DATA!$A:$A,0),MATCH(SUMMARY!Q$1,Sheet1DATA!$1:$1,0))</f>
        <v>-</v>
      </c>
      <c r="R330" s="36" t="str">
        <f t="array" ref="R330">INDEX(Sheet1DATA!$1:$1048576,MATCH(SUMMARY!$A330,Sheet1DATA!$A:$A,0),MATCH(SUMMARY!R$1,Sheet1DATA!$1:$1,0))</f>
        <v>-</v>
      </c>
      <c r="S330" s="36" t="str">
        <f t="array" ref="S330">INDEX(Sheet1DATA!$1:$1048576,MATCH(SUMMARY!$A330,Sheet1DATA!$A:$A,0),MATCH(SUMMARY!S$1,Sheet1DATA!$1:$1,0))</f>
        <v>-</v>
      </c>
      <c r="T330" s="36" t="str">
        <f t="array" ref="T330">INDEX(Sheet1DATA!$1:$1048576,MATCH(SUMMARY!$A330,Sheet1DATA!$A:$A,0),MATCH(SUMMARY!T$1,Sheet1DATA!$1:$1,0))</f>
        <v>-</v>
      </c>
      <c r="U330" s="36" t="str">
        <f t="array" ref="U330">INDEX(Sheet1DATA!$1:$1048576,MATCH(SUMMARY!$A330,Sheet1DATA!$A:$A,0),MATCH(SUMMARY!U$1,Sheet1DATA!$1:$1,0))</f>
        <v>-</v>
      </c>
      <c r="V330" s="36" t="str">
        <f t="array" ref="V330">INDEX(Sheet1DATA!$1:$1048576,MATCH(SUMMARY!$A330,Sheet1DATA!$A:$A,0),MATCH(SUMMARY!V$1,Sheet1DATA!$1:$1,0))</f>
        <v>-</v>
      </c>
      <c r="W330" s="36" t="str">
        <f t="array" ref="W330">INDEX(Sheet1DATA!$1:$1048576,MATCH(SUMMARY!$A330,Sheet1DATA!$A:$A,0),MATCH(SUMMARY!W$1,Sheet1DATA!$1:$1,0))</f>
        <v>-</v>
      </c>
      <c r="X330" s="36" t="str">
        <f t="array" ref="X330">INDEX(Sheet1DATA!$1:$1048576,MATCH(SUMMARY!$A330,Sheet1DATA!$A:$A,0),MATCH(SUMMARY!X$1,Sheet1DATA!$1:$1,0))</f>
        <v>-</v>
      </c>
      <c r="Y330" s="36" t="str">
        <f t="array" ref="Y330">INDEX(Sheet1DATA!$1:$1048576,MATCH(SUMMARY!$A330,Sheet1DATA!$A:$A,0),MATCH(SUMMARY!Y$1,Sheet1DATA!$1:$1,0))</f>
        <v>-</v>
      </c>
      <c r="Z330" s="36" t="str">
        <f t="array" ref="Z330">INDEX(Sheet1DATA!$1:$1048576,MATCH(SUMMARY!$A330,Sheet1DATA!$A:$A,0),MATCH(SUMMARY!Z$1,Sheet1DATA!$1:$1,0))</f>
        <v>-</v>
      </c>
      <c r="AA330" s="36" t="str">
        <f t="array" ref="AA330">INDEX(Sheet1DATA!$1:$1048576,MATCH(SUMMARY!$A330,Sheet1DATA!$A:$A,0),MATCH(SUMMARY!AA$1,Sheet1DATA!$1:$1,0))</f>
        <v>-</v>
      </c>
      <c r="AB330" s="36" t="str">
        <f t="array" ref="AB330">INDEX(Sheet1DATA!$1:$1048576,MATCH(SUMMARY!$A330,Sheet1DATA!$A:$A,0),MATCH(SUMMARY!AB$1,Sheet1DATA!$1:$1,0))</f>
        <v>-</v>
      </c>
      <c r="AC330" s="36" t="str">
        <f t="array" ref="AC330">INDEX(Sheet1DATA!$1:$1048576,MATCH(SUMMARY!$A330,Sheet1DATA!$A:$A,0),MATCH(SUMMARY!AC$1,Sheet1DATA!$1:$1,0))</f>
        <v>-</v>
      </c>
      <c r="AD330" s="36" t="str">
        <f t="array" ref="AD330">INDEX(Sheet1DATA!$1:$1048576,MATCH(SUMMARY!$A330,Sheet1DATA!$A:$A,0),MATCH(SUMMARY!AD$1,Sheet1DATA!$1:$1,0))</f>
        <v>-</v>
      </c>
    </row>
    <row r="331" ht="14.25" hidden="1" customHeight="1">
      <c r="A331" s="114" t="s">
        <v>1245</v>
      </c>
      <c r="B331" s="114" t="str">
        <f t="array" ref="B331">INDEX('2020 Candidates'!F:F,MATCH(SUMMARY!A331,'2020 Candidates'!G:G,0))</f>
        <v>Fianna Fail</v>
      </c>
      <c r="C331" s="114" t="str">
        <f t="array" ref="C331">INDEX('2020 Candidates'!A:A,MATCH(SUMMARY!A331,'2020 Candidates'!G:G,0))</f>
        <v>Wexford</v>
      </c>
      <c r="D331" s="115">
        <f>VLOOKUP(B331,PartyScore!A:D,4,0)</f>
        <v>0.3502904352</v>
      </c>
      <c r="E331" s="16" t="b">
        <f t="shared" si="1"/>
        <v>0</v>
      </c>
      <c r="F331" s="36">
        <f t="shared" si="2"/>
        <v>0</v>
      </c>
      <c r="G331" s="36">
        <f t="shared" si="3"/>
        <v>0</v>
      </c>
      <c r="H331" s="36">
        <f t="shared" si="4"/>
        <v>0</v>
      </c>
      <c r="I331" s="116" t="str">
        <f t="shared" si="5"/>
        <v>-</v>
      </c>
      <c r="J331" s="36" t="str">
        <f t="array" ref="J331">INDEX(Sheet1DATA!$1:$1048576,MATCH(SUMMARY!$A331,Sheet1DATA!$A:$A,0),MATCH(SUMMARY!J$1,Sheet1DATA!$1:$1,0))</f>
        <v>-</v>
      </c>
      <c r="K331" s="36" t="str">
        <f t="array" ref="K331">INDEX(Sheet1DATA!$1:$1048576,MATCH(SUMMARY!$A331,Sheet1DATA!$A:$A,0),MATCH(SUMMARY!K$1,Sheet1DATA!$1:$1,0))</f>
        <v>-</v>
      </c>
      <c r="L331" s="36" t="str">
        <f t="array" ref="L331">INDEX(Sheet1DATA!$1:$1048576,MATCH(SUMMARY!$A331,Sheet1DATA!$A:$A,0),MATCH(SUMMARY!L$1,Sheet1DATA!$1:$1,0))</f>
        <v>-</v>
      </c>
      <c r="M331" s="36" t="str">
        <f t="array" ref="M331">INDEX(Sheet1DATA!$1:$1048576,MATCH(SUMMARY!$A331,Sheet1DATA!$A:$A,0),MATCH(SUMMARY!M$1,Sheet1DATA!$1:$1,0))</f>
        <v>-</v>
      </c>
      <c r="N331" s="36" t="str">
        <f t="array" ref="N331">INDEX(Sheet1DATA!$1:$1048576,MATCH(SUMMARY!$A331,Sheet1DATA!$A:$A,0),MATCH(SUMMARY!N$1,Sheet1DATA!$1:$1,0))</f>
        <v>-</v>
      </c>
      <c r="O331" s="36" t="str">
        <f t="array" ref="O331">INDEX(Sheet1DATA!$1:$1048576,MATCH(SUMMARY!$A331,Sheet1DATA!$A:$A,0),MATCH(SUMMARY!O$1,Sheet1DATA!$1:$1,0))</f>
        <v>-</v>
      </c>
      <c r="P331" s="36" t="str">
        <f t="array" ref="P331">INDEX(Sheet1DATA!$1:$1048576,MATCH(SUMMARY!$A331,Sheet1DATA!$A:$A,0),MATCH(SUMMARY!P$1,Sheet1DATA!$1:$1,0))</f>
        <v>-</v>
      </c>
      <c r="Q331" s="36" t="str">
        <f t="array" ref="Q331">INDEX(Sheet1DATA!$1:$1048576,MATCH(SUMMARY!$A331,Sheet1DATA!$A:$A,0),MATCH(SUMMARY!Q$1,Sheet1DATA!$1:$1,0))</f>
        <v>-</v>
      </c>
      <c r="R331" s="36" t="str">
        <f t="array" ref="R331">INDEX(Sheet1DATA!$1:$1048576,MATCH(SUMMARY!$A331,Sheet1DATA!$A:$A,0),MATCH(SUMMARY!R$1,Sheet1DATA!$1:$1,0))</f>
        <v>-</v>
      </c>
      <c r="S331" s="36" t="str">
        <f t="array" ref="S331">INDEX(Sheet1DATA!$1:$1048576,MATCH(SUMMARY!$A331,Sheet1DATA!$A:$A,0),MATCH(SUMMARY!S$1,Sheet1DATA!$1:$1,0))</f>
        <v>-</v>
      </c>
      <c r="T331" s="36" t="str">
        <f t="array" ref="T331">INDEX(Sheet1DATA!$1:$1048576,MATCH(SUMMARY!$A331,Sheet1DATA!$A:$A,0),MATCH(SUMMARY!T$1,Sheet1DATA!$1:$1,0))</f>
        <v>-</v>
      </c>
      <c r="U331" s="36" t="str">
        <f t="array" ref="U331">INDEX(Sheet1DATA!$1:$1048576,MATCH(SUMMARY!$A331,Sheet1DATA!$A:$A,0),MATCH(SUMMARY!U$1,Sheet1DATA!$1:$1,0))</f>
        <v>-</v>
      </c>
      <c r="V331" s="36" t="str">
        <f t="array" ref="V331">INDEX(Sheet1DATA!$1:$1048576,MATCH(SUMMARY!$A331,Sheet1DATA!$A:$A,0),MATCH(SUMMARY!V$1,Sheet1DATA!$1:$1,0))</f>
        <v>-</v>
      </c>
      <c r="W331" s="36" t="str">
        <f t="array" ref="W331">INDEX(Sheet1DATA!$1:$1048576,MATCH(SUMMARY!$A331,Sheet1DATA!$A:$A,0),MATCH(SUMMARY!W$1,Sheet1DATA!$1:$1,0))</f>
        <v>-</v>
      </c>
      <c r="X331" s="36" t="str">
        <f t="array" ref="X331">INDEX(Sheet1DATA!$1:$1048576,MATCH(SUMMARY!$A331,Sheet1DATA!$A:$A,0),MATCH(SUMMARY!X$1,Sheet1DATA!$1:$1,0))</f>
        <v>-</v>
      </c>
      <c r="Y331" s="36" t="str">
        <f t="array" ref="Y331">INDEX(Sheet1DATA!$1:$1048576,MATCH(SUMMARY!$A331,Sheet1DATA!$A:$A,0),MATCH(SUMMARY!Y$1,Sheet1DATA!$1:$1,0))</f>
        <v>-</v>
      </c>
      <c r="Z331" s="36" t="str">
        <f t="array" ref="Z331">INDEX(Sheet1DATA!$1:$1048576,MATCH(SUMMARY!$A331,Sheet1DATA!$A:$A,0),MATCH(SUMMARY!Z$1,Sheet1DATA!$1:$1,0))</f>
        <v>-</v>
      </c>
      <c r="AA331" s="36" t="str">
        <f t="array" ref="AA331">INDEX(Sheet1DATA!$1:$1048576,MATCH(SUMMARY!$A331,Sheet1DATA!$A:$A,0),MATCH(SUMMARY!AA$1,Sheet1DATA!$1:$1,0))</f>
        <v>-</v>
      </c>
      <c r="AB331" s="36" t="str">
        <f t="array" ref="AB331">INDEX(Sheet1DATA!$1:$1048576,MATCH(SUMMARY!$A331,Sheet1DATA!$A:$A,0),MATCH(SUMMARY!AB$1,Sheet1DATA!$1:$1,0))</f>
        <v>-</v>
      </c>
      <c r="AC331" s="36" t="str">
        <f t="array" ref="AC331">INDEX(Sheet1DATA!$1:$1048576,MATCH(SUMMARY!$A331,Sheet1DATA!$A:$A,0),MATCH(SUMMARY!AC$1,Sheet1DATA!$1:$1,0))</f>
        <v>-</v>
      </c>
      <c r="AD331" s="36" t="str">
        <f t="array" ref="AD331">INDEX(Sheet1DATA!$1:$1048576,MATCH(SUMMARY!$A331,Sheet1DATA!$A:$A,0),MATCH(SUMMARY!AD$1,Sheet1DATA!$1:$1,0))</f>
        <v>-</v>
      </c>
    </row>
    <row r="332" ht="14.25" customHeight="1">
      <c r="A332" s="114" t="s">
        <v>1248</v>
      </c>
      <c r="B332" s="114" t="str">
        <f t="array" ref="B332">INDEX('2020 Candidates'!F:F,MATCH(SUMMARY!A332,'2020 Candidates'!G:G,0))</f>
        <v>Labour Party</v>
      </c>
      <c r="C332" s="114" t="str">
        <f t="array" ref="C332">INDEX('2020 Candidates'!A:A,MATCH(SUMMARY!A332,'2020 Candidates'!G:G,0))</f>
        <v>Cork East (4 seats)</v>
      </c>
      <c r="D332" s="115">
        <f>VLOOKUP(B332,PartyScore!A:D,4,0)</f>
        <v>0.0993987494</v>
      </c>
      <c r="E332" s="16" t="b">
        <f t="shared" si="1"/>
        <v>1</v>
      </c>
      <c r="F332" s="36">
        <f t="shared" si="2"/>
        <v>2</v>
      </c>
      <c r="G332" s="36">
        <f t="shared" si="3"/>
        <v>9</v>
      </c>
      <c r="H332" s="36">
        <f t="shared" si="4"/>
        <v>9</v>
      </c>
      <c r="I332" s="116">
        <f t="shared" si="5"/>
        <v>0.1818181818</v>
      </c>
      <c r="J332" s="36" t="str">
        <f t="array" ref="J332">INDEX(Sheet1DATA!$1:$1048576,MATCH(SUMMARY!$A332,Sheet1DATA!$A:$A,0),MATCH(SUMMARY!J$1,Sheet1DATA!$1:$1,0))</f>
        <v>√</v>
      </c>
      <c r="K332" s="36" t="str">
        <f t="array" ref="K332">INDEX(Sheet1DATA!$1:$1048576,MATCH(SUMMARY!$A332,Sheet1DATA!$A:$A,0),MATCH(SUMMARY!K$1,Sheet1DATA!$1:$1,0))</f>
        <v>Ø</v>
      </c>
      <c r="L332" s="36" t="str">
        <f t="array" ref="L332">INDEX(Sheet1DATA!$1:$1048576,MATCH(SUMMARY!$A332,Sheet1DATA!$A:$A,0),MATCH(SUMMARY!L$1,Sheet1DATA!$1:$1,0))</f>
        <v>√</v>
      </c>
      <c r="M332" s="36" t="str">
        <f t="array" ref="M332">INDEX(Sheet1DATA!$1:$1048576,MATCH(SUMMARY!$A332,Sheet1DATA!$A:$A,0),MATCH(SUMMARY!M$1,Sheet1DATA!$1:$1,0))</f>
        <v>Ø</v>
      </c>
      <c r="N332" s="36" t="str">
        <f t="array" ref="N332">INDEX(Sheet1DATA!$1:$1048576,MATCH(SUMMARY!$A332,Sheet1DATA!$A:$A,0),MATCH(SUMMARY!N$1,Sheet1DATA!$1:$1,0))</f>
        <v>Ø</v>
      </c>
      <c r="O332" s="36" t="str">
        <f t="array" ref="O332">INDEX(Sheet1DATA!$1:$1048576,MATCH(SUMMARY!$A332,Sheet1DATA!$A:$A,0),MATCH(SUMMARY!O$1,Sheet1DATA!$1:$1,0))</f>
        <v>Ø</v>
      </c>
      <c r="P332" s="36" t="str">
        <f t="array" ref="P332">INDEX(Sheet1DATA!$1:$1048576,MATCH(SUMMARY!$A332,Sheet1DATA!$A:$A,0),MATCH(SUMMARY!P$1,Sheet1DATA!$1:$1,0))</f>
        <v>Ø</v>
      </c>
      <c r="Q332" s="36" t="str">
        <f t="array" ref="Q332">INDEX(Sheet1DATA!$1:$1048576,MATCH(SUMMARY!$A332,Sheet1DATA!$A:$A,0),MATCH(SUMMARY!Q$1,Sheet1DATA!$1:$1,0))</f>
        <v>×</v>
      </c>
      <c r="R332" s="36" t="str">
        <f t="array" ref="R332">INDEX(Sheet1DATA!$1:$1048576,MATCH(SUMMARY!$A332,Sheet1DATA!$A:$A,0),MATCH(SUMMARY!R$1,Sheet1DATA!$1:$1,0))</f>
        <v>Ø</v>
      </c>
      <c r="S332" s="36" t="str">
        <f t="array" ref="S332">INDEX(Sheet1DATA!$1:$1048576,MATCH(SUMMARY!$A332,Sheet1DATA!$A:$A,0),MATCH(SUMMARY!S$1,Sheet1DATA!$1:$1,0))</f>
        <v>×</v>
      </c>
      <c r="T332" s="36" t="str">
        <f t="array" ref="T332">INDEX(Sheet1DATA!$1:$1048576,MATCH(SUMMARY!$A332,Sheet1DATA!$A:$A,0),MATCH(SUMMARY!T$1,Sheet1DATA!$1:$1,0))</f>
        <v>×</v>
      </c>
      <c r="U332" s="36" t="str">
        <f t="array" ref="U332">INDEX(Sheet1DATA!$1:$1048576,MATCH(SUMMARY!$A332,Sheet1DATA!$A:$A,0),MATCH(SUMMARY!U$1,Sheet1DATA!$1:$1,0))</f>
        <v>×</v>
      </c>
      <c r="V332" s="36" t="str">
        <f t="array" ref="V332">INDEX(Sheet1DATA!$1:$1048576,MATCH(SUMMARY!$A332,Sheet1DATA!$A:$A,0),MATCH(SUMMARY!V$1,Sheet1DATA!$1:$1,0))</f>
        <v>×</v>
      </c>
      <c r="W332" s="36" t="str">
        <f t="array" ref="W332">INDEX(Sheet1DATA!$1:$1048576,MATCH(SUMMARY!$A332,Sheet1DATA!$A:$A,0),MATCH(SUMMARY!W$1,Sheet1DATA!$1:$1,0))</f>
        <v>×</v>
      </c>
      <c r="X332" s="36" t="str">
        <f t="array" ref="X332">INDEX(Sheet1DATA!$1:$1048576,MATCH(SUMMARY!$A332,Sheet1DATA!$A:$A,0),MATCH(SUMMARY!X$1,Sheet1DATA!$1:$1,0))</f>
        <v>Ø</v>
      </c>
      <c r="Y332" s="36" t="str">
        <f t="array" ref="Y332">INDEX(Sheet1DATA!$1:$1048576,MATCH(SUMMARY!$A332,Sheet1DATA!$A:$A,0),MATCH(SUMMARY!Y$1,Sheet1DATA!$1:$1,0))</f>
        <v>Ø</v>
      </c>
      <c r="Z332" s="36" t="str">
        <f t="array" ref="Z332">INDEX(Sheet1DATA!$1:$1048576,MATCH(SUMMARY!$A332,Sheet1DATA!$A:$A,0),MATCH(SUMMARY!Z$1,Sheet1DATA!$1:$1,0))</f>
        <v>Ø</v>
      </c>
      <c r="AA332" s="36" t="str">
        <f t="array" ref="AA332">INDEX(Sheet1DATA!$1:$1048576,MATCH(SUMMARY!$A332,Sheet1DATA!$A:$A,0),MATCH(SUMMARY!AA$1,Sheet1DATA!$1:$1,0))</f>
        <v>×</v>
      </c>
      <c r="AB332" s="36" t="str">
        <f t="array" ref="AB332">INDEX(Sheet1DATA!$1:$1048576,MATCH(SUMMARY!$A332,Sheet1DATA!$A:$A,0),MATCH(SUMMARY!AB$1,Sheet1DATA!$1:$1,0))</f>
        <v>×</v>
      </c>
      <c r="AC332" s="36" t="str">
        <f t="array" ref="AC332">INDEX(Sheet1DATA!$1:$1048576,MATCH(SUMMARY!$A332,Sheet1DATA!$A:$A,0),MATCH(SUMMARY!AC$1,Sheet1DATA!$1:$1,0))</f>
        <v>×</v>
      </c>
      <c r="AD332" s="36" t="str">
        <f t="array" ref="AD332">INDEX(Sheet1DATA!$1:$1048576,MATCH(SUMMARY!$A332,Sheet1DATA!$A:$A,0),MATCH(SUMMARY!AD$1,Sheet1DATA!$1:$1,0))</f>
        <v>-</v>
      </c>
    </row>
    <row r="333" ht="14.25" customHeight="1">
      <c r="A333" s="114" t="s">
        <v>1409</v>
      </c>
      <c r="B333" s="114" t="str">
        <f t="array" ref="B333">INDEX('2020 Candidates'!F:F,MATCH(SUMMARY!A333,'2020 Candidates'!G:G,0))</f>
        <v>Social Democrats</v>
      </c>
      <c r="C333" s="114" t="str">
        <f t="array" ref="C333">INDEX('2020 Candidates'!A:A,MATCH(SUMMARY!A333,'2020 Candidates'!G:G,0))</f>
        <v>Dublin North-West (3 seats)</v>
      </c>
      <c r="D333" s="115">
        <f>VLOOKUP(B333,PartyScore!A:D,4,0)</f>
        <v>0.09523809524</v>
      </c>
      <c r="E333" s="16" t="b">
        <f t="shared" si="1"/>
        <v>1</v>
      </c>
      <c r="F333" s="36">
        <f t="shared" si="2"/>
        <v>10</v>
      </c>
      <c r="G333" s="36">
        <f t="shared" si="3"/>
        <v>0</v>
      </c>
      <c r="H333" s="36">
        <f t="shared" si="4"/>
        <v>11</v>
      </c>
      <c r="I333" s="116">
        <f t="shared" si="5"/>
        <v>1</v>
      </c>
      <c r="J333" s="36" t="str">
        <f t="array" ref="J333">INDEX(Sheet1DATA!$1:$1048576,MATCH(SUMMARY!$A333,Sheet1DATA!$A:$A,0),MATCH(SUMMARY!J$1,Sheet1DATA!$1:$1,0))</f>
        <v>√</v>
      </c>
      <c r="K333" s="36" t="str">
        <f t="array" ref="K333">INDEX(Sheet1DATA!$1:$1048576,MATCH(SUMMARY!$A333,Sheet1DATA!$A:$A,0),MATCH(SUMMARY!K$1,Sheet1DATA!$1:$1,0))</f>
        <v>√</v>
      </c>
      <c r="L333" s="36" t="str">
        <f t="array" ref="L333">INDEX(Sheet1DATA!$1:$1048576,MATCH(SUMMARY!$A333,Sheet1DATA!$A:$A,0),MATCH(SUMMARY!L$1,Sheet1DATA!$1:$1,0))</f>
        <v>√</v>
      </c>
      <c r="M333" s="36" t="str">
        <f t="array" ref="M333">INDEX(Sheet1DATA!$1:$1048576,MATCH(SUMMARY!$A333,Sheet1DATA!$A:$A,0),MATCH(SUMMARY!M$1,Sheet1DATA!$1:$1,0))</f>
        <v>Ø</v>
      </c>
      <c r="N333" s="36" t="str">
        <f t="array" ref="N333">INDEX(Sheet1DATA!$1:$1048576,MATCH(SUMMARY!$A333,Sheet1DATA!$A:$A,0),MATCH(SUMMARY!N$1,Sheet1DATA!$1:$1,0))</f>
        <v>Ø</v>
      </c>
      <c r="O333" s="36" t="str">
        <f t="array" ref="O333">INDEX(Sheet1DATA!$1:$1048576,MATCH(SUMMARY!$A333,Sheet1DATA!$A:$A,0),MATCH(SUMMARY!O$1,Sheet1DATA!$1:$1,0))</f>
        <v>Ø</v>
      </c>
      <c r="P333" s="36" t="str">
        <f t="array" ref="P333">INDEX(Sheet1DATA!$1:$1048576,MATCH(SUMMARY!$A333,Sheet1DATA!$A:$A,0),MATCH(SUMMARY!P$1,Sheet1DATA!$1:$1,0))</f>
        <v>Ø</v>
      </c>
      <c r="Q333" s="36" t="str">
        <f t="array" ref="Q333">INDEX(Sheet1DATA!$1:$1048576,MATCH(SUMMARY!$A333,Sheet1DATA!$A:$A,0),MATCH(SUMMARY!Q$1,Sheet1DATA!$1:$1,0))</f>
        <v>√</v>
      </c>
      <c r="R333" s="36" t="str">
        <f t="array" ref="R333">INDEX(Sheet1DATA!$1:$1048576,MATCH(SUMMARY!$A333,Sheet1DATA!$A:$A,0),MATCH(SUMMARY!R$1,Sheet1DATA!$1:$1,0))</f>
        <v>Ø</v>
      </c>
      <c r="S333" s="36" t="str">
        <f t="array" ref="S333">INDEX(Sheet1DATA!$1:$1048576,MATCH(SUMMARY!$A333,Sheet1DATA!$A:$A,0),MATCH(SUMMARY!S$1,Sheet1DATA!$1:$1,0))</f>
        <v>Ø</v>
      </c>
      <c r="T333" s="36" t="str">
        <f t="array" ref="T333">INDEX(Sheet1DATA!$1:$1048576,MATCH(SUMMARY!$A333,Sheet1DATA!$A:$A,0),MATCH(SUMMARY!T$1,Sheet1DATA!$1:$1,0))</f>
        <v>Ø</v>
      </c>
      <c r="U333" s="36" t="str">
        <f t="array" ref="U333">INDEX(Sheet1DATA!$1:$1048576,MATCH(SUMMARY!$A333,Sheet1DATA!$A:$A,0),MATCH(SUMMARY!U$1,Sheet1DATA!$1:$1,0))</f>
        <v>Ø</v>
      </c>
      <c r="V333" s="36" t="str">
        <f t="array" ref="V333">INDEX(Sheet1DATA!$1:$1048576,MATCH(SUMMARY!$A333,Sheet1DATA!$A:$A,0),MATCH(SUMMARY!V$1,Sheet1DATA!$1:$1,0))</f>
        <v>√</v>
      </c>
      <c r="W333" s="36" t="str">
        <f t="array" ref="W333">INDEX(Sheet1DATA!$1:$1048576,MATCH(SUMMARY!$A333,Sheet1DATA!$A:$A,0),MATCH(SUMMARY!W$1,Sheet1DATA!$1:$1,0))</f>
        <v>Ø</v>
      </c>
      <c r="X333" s="36" t="str">
        <f t="array" ref="X333">INDEX(Sheet1DATA!$1:$1048576,MATCH(SUMMARY!$A333,Sheet1DATA!$A:$A,0),MATCH(SUMMARY!X$1,Sheet1DATA!$1:$1,0))</f>
        <v>Ø</v>
      </c>
      <c r="Y333" s="36" t="str">
        <f t="array" ref="Y333">INDEX(Sheet1DATA!$1:$1048576,MATCH(SUMMARY!$A333,Sheet1DATA!$A:$A,0),MATCH(SUMMARY!Y$1,Sheet1DATA!$1:$1,0))</f>
        <v>√</v>
      </c>
      <c r="Z333" s="36" t="str">
        <f t="array" ref="Z333">INDEX(Sheet1DATA!$1:$1048576,MATCH(SUMMARY!$A333,Sheet1DATA!$A:$A,0),MATCH(SUMMARY!Z$1,Sheet1DATA!$1:$1,0))</f>
        <v>√</v>
      </c>
      <c r="AA333" s="36" t="str">
        <f t="array" ref="AA333">INDEX(Sheet1DATA!$1:$1048576,MATCH(SUMMARY!$A333,Sheet1DATA!$A:$A,0),MATCH(SUMMARY!AA$1,Sheet1DATA!$1:$1,0))</f>
        <v>Ø</v>
      </c>
      <c r="AB333" s="36" t="str">
        <f t="array" ref="AB333">INDEX(Sheet1DATA!$1:$1048576,MATCH(SUMMARY!$A333,Sheet1DATA!$A:$A,0),MATCH(SUMMARY!AB$1,Sheet1DATA!$1:$1,0))</f>
        <v>√</v>
      </c>
      <c r="AC333" s="36" t="str">
        <f t="array" ref="AC333">INDEX(Sheet1DATA!$1:$1048576,MATCH(SUMMARY!$A333,Sheet1DATA!$A:$A,0),MATCH(SUMMARY!AC$1,Sheet1DATA!$1:$1,0))</f>
        <v>√</v>
      </c>
      <c r="AD333" s="36" t="str">
        <f t="array" ref="AD333">INDEX(Sheet1DATA!$1:$1048576,MATCH(SUMMARY!$A333,Sheet1DATA!$A:$A,0),MATCH(SUMMARY!AD$1,Sheet1DATA!$1:$1,0))</f>
        <v>√</v>
      </c>
    </row>
    <row r="334" ht="14.25" customHeight="1">
      <c r="A334" s="114" t="s">
        <v>110</v>
      </c>
      <c r="B334" s="114" t="str">
        <f t="array" ref="B334">INDEX('2020 Candidates'!F:F,MATCH(SUMMARY!A334,'2020 Candidates'!G:G,0))</f>
        <v>Fianna Fail</v>
      </c>
      <c r="C334" s="114" t="str">
        <f t="array" ref="C334">INDEX('2020 Candidates'!A:A,MATCH(SUMMARY!A334,'2020 Candidates'!G:G,0))</f>
        <v>Cavan-Monaghan (5 seats)</v>
      </c>
      <c r="D334" s="115">
        <f>VLOOKUP(B334,PartyScore!A:D,4,0)</f>
        <v>0.3502904352</v>
      </c>
      <c r="E334" s="16" t="b">
        <f t="shared" si="1"/>
        <v>1</v>
      </c>
      <c r="F334" s="36">
        <f t="shared" si="2"/>
        <v>12</v>
      </c>
      <c r="G334" s="36">
        <f t="shared" si="3"/>
        <v>5</v>
      </c>
      <c r="H334" s="36">
        <f t="shared" si="4"/>
        <v>4</v>
      </c>
      <c r="I334" s="116">
        <f t="shared" si="5"/>
        <v>0.7058823529</v>
      </c>
      <c r="J334" s="36" t="str">
        <f t="array" ref="J334">INDEX(Sheet1DATA!$1:$1048576,MATCH(SUMMARY!$A334,Sheet1DATA!$A:$A,0),MATCH(SUMMARY!J$1,Sheet1DATA!$1:$1,0))</f>
        <v>√</v>
      </c>
      <c r="K334" s="36" t="str">
        <f t="array" ref="K334">INDEX(Sheet1DATA!$1:$1048576,MATCH(SUMMARY!$A334,Sheet1DATA!$A:$A,0),MATCH(SUMMARY!K$1,Sheet1DATA!$1:$1,0))</f>
        <v>√</v>
      </c>
      <c r="L334" s="36" t="str">
        <f t="array" ref="L334">INDEX(Sheet1DATA!$1:$1048576,MATCH(SUMMARY!$A334,Sheet1DATA!$A:$A,0),MATCH(SUMMARY!L$1,Sheet1DATA!$1:$1,0))</f>
        <v>√</v>
      </c>
      <c r="M334" s="36" t="str">
        <f t="array" ref="M334">INDEX(Sheet1DATA!$1:$1048576,MATCH(SUMMARY!$A334,Sheet1DATA!$A:$A,0),MATCH(SUMMARY!M$1,Sheet1DATA!$1:$1,0))</f>
        <v>×</v>
      </c>
      <c r="N334" s="36" t="str">
        <f t="array" ref="N334">INDEX(Sheet1DATA!$1:$1048576,MATCH(SUMMARY!$A334,Sheet1DATA!$A:$A,0),MATCH(SUMMARY!N$1,Sheet1DATA!$1:$1,0))</f>
        <v>×</v>
      </c>
      <c r="O334" s="36" t="str">
        <f t="array" ref="O334">INDEX(Sheet1DATA!$1:$1048576,MATCH(SUMMARY!$A334,Sheet1DATA!$A:$A,0),MATCH(SUMMARY!O$1,Sheet1DATA!$1:$1,0))</f>
        <v>×</v>
      </c>
      <c r="P334" s="36" t="str">
        <f t="array" ref="P334">INDEX(Sheet1DATA!$1:$1048576,MATCH(SUMMARY!$A334,Sheet1DATA!$A:$A,0),MATCH(SUMMARY!P$1,Sheet1DATA!$1:$1,0))</f>
        <v>×</v>
      </c>
      <c r="Q334" s="36" t="str">
        <f t="array" ref="Q334">INDEX(Sheet1DATA!$1:$1048576,MATCH(SUMMARY!$A334,Sheet1DATA!$A:$A,0),MATCH(SUMMARY!Q$1,Sheet1DATA!$1:$1,0))</f>
        <v>√</v>
      </c>
      <c r="R334" s="36" t="str">
        <f t="array" ref="R334">INDEX(Sheet1DATA!$1:$1048576,MATCH(SUMMARY!$A334,Sheet1DATA!$A:$A,0),MATCH(SUMMARY!R$1,Sheet1DATA!$1:$1,0))</f>
        <v>√</v>
      </c>
      <c r="S334" s="36" t="str">
        <f t="array" ref="S334">INDEX(Sheet1DATA!$1:$1048576,MATCH(SUMMARY!$A334,Sheet1DATA!$A:$A,0),MATCH(SUMMARY!S$1,Sheet1DATA!$1:$1,0))</f>
        <v>√</v>
      </c>
      <c r="T334" s="36" t="str">
        <f t="array" ref="T334">INDEX(Sheet1DATA!$1:$1048576,MATCH(SUMMARY!$A334,Sheet1DATA!$A:$A,0),MATCH(SUMMARY!T$1,Sheet1DATA!$1:$1,0))</f>
        <v>Ø</v>
      </c>
      <c r="U334" s="36" t="str">
        <f t="array" ref="U334">INDEX(Sheet1DATA!$1:$1048576,MATCH(SUMMARY!$A334,Sheet1DATA!$A:$A,0),MATCH(SUMMARY!U$1,Sheet1DATA!$1:$1,0))</f>
        <v>√</v>
      </c>
      <c r="V334" s="36" t="str">
        <f t="array" ref="V334">INDEX(Sheet1DATA!$1:$1048576,MATCH(SUMMARY!$A334,Sheet1DATA!$A:$A,0),MATCH(SUMMARY!V$1,Sheet1DATA!$1:$1,0))</f>
        <v>√</v>
      </c>
      <c r="W334" s="36" t="str">
        <f t="array" ref="W334">INDEX(Sheet1DATA!$1:$1048576,MATCH(SUMMARY!$A334,Sheet1DATA!$A:$A,0),MATCH(SUMMARY!W$1,Sheet1DATA!$1:$1,0))</f>
        <v>√</v>
      </c>
      <c r="X334" s="36" t="str">
        <f t="array" ref="X334">INDEX(Sheet1DATA!$1:$1048576,MATCH(SUMMARY!$A334,Sheet1DATA!$A:$A,0),MATCH(SUMMARY!X$1,Sheet1DATA!$1:$1,0))</f>
        <v>√</v>
      </c>
      <c r="Y334" s="36" t="str">
        <f t="array" ref="Y334">INDEX(Sheet1DATA!$1:$1048576,MATCH(SUMMARY!$A334,Sheet1DATA!$A:$A,0),MATCH(SUMMARY!Y$1,Sheet1DATA!$1:$1,0))</f>
        <v>Ø</v>
      </c>
      <c r="Z334" s="36" t="str">
        <f t="array" ref="Z334">INDEX(Sheet1DATA!$1:$1048576,MATCH(SUMMARY!$A334,Sheet1DATA!$A:$A,0),MATCH(SUMMARY!Z$1,Sheet1DATA!$1:$1,0))</f>
        <v>Ø</v>
      </c>
      <c r="AA334" s="36" t="str">
        <f t="array" ref="AA334">INDEX(Sheet1DATA!$1:$1048576,MATCH(SUMMARY!$A334,Sheet1DATA!$A:$A,0),MATCH(SUMMARY!AA$1,Sheet1DATA!$1:$1,0))</f>
        <v>√</v>
      </c>
      <c r="AB334" s="36" t="str">
        <f t="array" ref="AB334">INDEX(Sheet1DATA!$1:$1048576,MATCH(SUMMARY!$A334,Sheet1DATA!$A:$A,0),MATCH(SUMMARY!AB$1,Sheet1DATA!$1:$1,0))</f>
        <v>√</v>
      </c>
      <c r="AC334" s="36" t="str">
        <f t="array" ref="AC334">INDEX(Sheet1DATA!$1:$1048576,MATCH(SUMMARY!$A334,Sheet1DATA!$A:$A,0),MATCH(SUMMARY!AC$1,Sheet1DATA!$1:$1,0))</f>
        <v>Ø</v>
      </c>
      <c r="AD334" s="36" t="str">
        <f t="array" ref="AD334">INDEX(Sheet1DATA!$1:$1048576,MATCH(SUMMARY!$A334,Sheet1DATA!$A:$A,0),MATCH(SUMMARY!AD$1,Sheet1DATA!$1:$1,0))</f>
        <v>×</v>
      </c>
    </row>
    <row r="335" ht="14.25" customHeight="1">
      <c r="A335" s="114" t="s">
        <v>178</v>
      </c>
      <c r="B335" s="114" t="str">
        <f t="array" ref="B335">INDEX('2020 Candidates'!F:F,MATCH(SUMMARY!A335,'2020 Candidates'!G:G,0))</f>
        <v>People Before Profit</v>
      </c>
      <c r="C335" s="114" t="str">
        <f t="array" ref="C335">INDEX('2020 Candidates'!A:A,MATCH(SUMMARY!A335,'2020 Candidates'!G:G,0))</f>
        <v>Dublin South-Central (4 seats)</v>
      </c>
      <c r="D335" s="115">
        <f>VLOOKUP(B335,PartyScore!A:D,4,0)</f>
        <v>0.1875</v>
      </c>
      <c r="E335" s="16" t="b">
        <f t="shared" si="1"/>
        <v>1</v>
      </c>
      <c r="F335" s="36">
        <f t="shared" si="2"/>
        <v>7</v>
      </c>
      <c r="G335" s="36">
        <f t="shared" si="3"/>
        <v>0</v>
      </c>
      <c r="H335" s="36">
        <f t="shared" si="4"/>
        <v>0</v>
      </c>
      <c r="I335" s="116">
        <f t="shared" si="5"/>
        <v>1</v>
      </c>
      <c r="J335" s="36" t="str">
        <f t="array" ref="J335">INDEX(Sheet1DATA!$1:$1048576,MATCH(SUMMARY!$A335,Sheet1DATA!$A:$A,0),MATCH(SUMMARY!J$1,Sheet1DATA!$1:$1,0))</f>
        <v>√</v>
      </c>
      <c r="K335" s="36" t="str">
        <f t="array" ref="K335">INDEX(Sheet1DATA!$1:$1048576,MATCH(SUMMARY!$A335,Sheet1DATA!$A:$A,0),MATCH(SUMMARY!K$1,Sheet1DATA!$1:$1,0))</f>
        <v>√</v>
      </c>
      <c r="L335" s="36" t="str">
        <f t="array" ref="L335">INDEX(Sheet1DATA!$1:$1048576,MATCH(SUMMARY!$A335,Sheet1DATA!$A:$A,0),MATCH(SUMMARY!L$1,Sheet1DATA!$1:$1,0))</f>
        <v>√</v>
      </c>
      <c r="M335" s="36" t="str">
        <f t="array" ref="M335">INDEX(Sheet1DATA!$1:$1048576,MATCH(SUMMARY!$A335,Sheet1DATA!$A:$A,0),MATCH(SUMMARY!M$1,Sheet1DATA!$1:$1,0))</f>
        <v>√</v>
      </c>
      <c r="N335" s="36" t="str">
        <f t="array" ref="N335">INDEX(Sheet1DATA!$1:$1048576,MATCH(SUMMARY!$A335,Sheet1DATA!$A:$A,0),MATCH(SUMMARY!N$1,Sheet1DATA!$1:$1,0))</f>
        <v>√</v>
      </c>
      <c r="O335" s="36" t="str">
        <f t="array" ref="O335">INDEX(Sheet1DATA!$1:$1048576,MATCH(SUMMARY!$A335,Sheet1DATA!$A:$A,0),MATCH(SUMMARY!O$1,Sheet1DATA!$1:$1,0))</f>
        <v>√</v>
      </c>
      <c r="P335" s="36" t="str">
        <f t="array" ref="P335">INDEX(Sheet1DATA!$1:$1048576,MATCH(SUMMARY!$A335,Sheet1DATA!$A:$A,0),MATCH(SUMMARY!P$1,Sheet1DATA!$1:$1,0))</f>
        <v>√</v>
      </c>
      <c r="Q335" s="36" t="str">
        <f t="array" ref="Q335">INDEX(Sheet1DATA!$1:$1048576,MATCH(SUMMARY!$A335,Sheet1DATA!$A:$A,0),MATCH(SUMMARY!Q$1,Sheet1DATA!$1:$1,0))</f>
        <v>-</v>
      </c>
      <c r="R335" s="36" t="str">
        <f t="array" ref="R335">INDEX(Sheet1DATA!$1:$1048576,MATCH(SUMMARY!$A335,Sheet1DATA!$A:$A,0),MATCH(SUMMARY!R$1,Sheet1DATA!$1:$1,0))</f>
        <v>-</v>
      </c>
      <c r="S335" s="36" t="str">
        <f t="array" ref="S335">INDEX(Sheet1DATA!$1:$1048576,MATCH(SUMMARY!$A335,Sheet1DATA!$A:$A,0),MATCH(SUMMARY!S$1,Sheet1DATA!$1:$1,0))</f>
        <v>-</v>
      </c>
      <c r="T335" s="36" t="str">
        <f t="array" ref="T335">INDEX(Sheet1DATA!$1:$1048576,MATCH(SUMMARY!$A335,Sheet1DATA!$A:$A,0),MATCH(SUMMARY!T$1,Sheet1DATA!$1:$1,0))</f>
        <v>-</v>
      </c>
      <c r="U335" s="36" t="str">
        <f t="array" ref="U335">INDEX(Sheet1DATA!$1:$1048576,MATCH(SUMMARY!$A335,Sheet1DATA!$A:$A,0),MATCH(SUMMARY!U$1,Sheet1DATA!$1:$1,0))</f>
        <v>-</v>
      </c>
      <c r="V335" s="36" t="str">
        <f t="array" ref="V335">INDEX(Sheet1DATA!$1:$1048576,MATCH(SUMMARY!$A335,Sheet1DATA!$A:$A,0),MATCH(SUMMARY!V$1,Sheet1DATA!$1:$1,0))</f>
        <v>-</v>
      </c>
      <c r="W335" s="36" t="str">
        <f t="array" ref="W335">INDEX(Sheet1DATA!$1:$1048576,MATCH(SUMMARY!$A335,Sheet1DATA!$A:$A,0),MATCH(SUMMARY!W$1,Sheet1DATA!$1:$1,0))</f>
        <v>-</v>
      </c>
      <c r="X335" s="36" t="str">
        <f t="array" ref="X335">INDEX(Sheet1DATA!$1:$1048576,MATCH(SUMMARY!$A335,Sheet1DATA!$A:$A,0),MATCH(SUMMARY!X$1,Sheet1DATA!$1:$1,0))</f>
        <v>-</v>
      </c>
      <c r="Y335" s="36" t="str">
        <f t="array" ref="Y335">INDEX(Sheet1DATA!$1:$1048576,MATCH(SUMMARY!$A335,Sheet1DATA!$A:$A,0),MATCH(SUMMARY!Y$1,Sheet1DATA!$1:$1,0))</f>
        <v>-</v>
      </c>
      <c r="Z335" s="36" t="str">
        <f t="array" ref="Z335">INDEX(Sheet1DATA!$1:$1048576,MATCH(SUMMARY!$A335,Sheet1DATA!$A:$A,0),MATCH(SUMMARY!Z$1,Sheet1DATA!$1:$1,0))</f>
        <v>-</v>
      </c>
      <c r="AA335" s="36" t="str">
        <f t="array" ref="AA335">INDEX(Sheet1DATA!$1:$1048576,MATCH(SUMMARY!$A335,Sheet1DATA!$A:$A,0),MATCH(SUMMARY!AA$1,Sheet1DATA!$1:$1,0))</f>
        <v>-</v>
      </c>
      <c r="AB335" s="36" t="str">
        <f t="array" ref="AB335">INDEX(Sheet1DATA!$1:$1048576,MATCH(SUMMARY!$A335,Sheet1DATA!$A:$A,0),MATCH(SUMMARY!AB$1,Sheet1DATA!$1:$1,0))</f>
        <v>-</v>
      </c>
      <c r="AC335" s="36" t="str">
        <f t="array" ref="AC335">INDEX(Sheet1DATA!$1:$1048576,MATCH(SUMMARY!$A335,Sheet1DATA!$A:$A,0),MATCH(SUMMARY!AC$1,Sheet1DATA!$1:$1,0))</f>
        <v>-</v>
      </c>
      <c r="AD335" s="36" t="str">
        <f t="array" ref="AD335">INDEX(Sheet1DATA!$1:$1048576,MATCH(SUMMARY!$A335,Sheet1DATA!$A:$A,0),MATCH(SUMMARY!AD$1,Sheet1DATA!$1:$1,0))</f>
        <v>-</v>
      </c>
    </row>
    <row r="336" ht="14.25" hidden="1" customHeight="1">
      <c r="A336" s="114" t="s">
        <v>1251</v>
      </c>
      <c r="B336" s="114" t="str">
        <f t="array" ref="B336">INDEX('2020 Candidates'!F:F,MATCH(SUMMARY!A336,'2020 Candidates'!G:G,0))</f>
        <v>People Before Profit</v>
      </c>
      <c r="C336" s="114" t="str">
        <f t="array" ref="C336">INDEX('2020 Candidates'!A:A,MATCH(SUMMARY!A336,'2020 Candidates'!G:G,0))</f>
        <v>Cavan-Monaghan (5 seats)</v>
      </c>
      <c r="D336" s="115">
        <f>VLOOKUP(B336,PartyScore!A:D,4,0)</f>
        <v>0.1875</v>
      </c>
      <c r="E336" s="16" t="b">
        <f t="shared" si="1"/>
        <v>0</v>
      </c>
      <c r="F336" s="36">
        <f t="shared" si="2"/>
        <v>0</v>
      </c>
      <c r="G336" s="36">
        <f t="shared" si="3"/>
        <v>0</v>
      </c>
      <c r="H336" s="36">
        <f t="shared" si="4"/>
        <v>0</v>
      </c>
      <c r="I336" s="116" t="str">
        <f t="shared" si="5"/>
        <v>-</v>
      </c>
      <c r="J336" s="36" t="str">
        <f t="array" ref="J336">INDEX(Sheet1DATA!$1:$1048576,MATCH(SUMMARY!$A336,Sheet1DATA!$A:$A,0),MATCH(SUMMARY!J$1,Sheet1DATA!$1:$1,0))</f>
        <v>-</v>
      </c>
      <c r="K336" s="36" t="str">
        <f t="array" ref="K336">INDEX(Sheet1DATA!$1:$1048576,MATCH(SUMMARY!$A336,Sheet1DATA!$A:$A,0),MATCH(SUMMARY!K$1,Sheet1DATA!$1:$1,0))</f>
        <v>-</v>
      </c>
      <c r="L336" s="36" t="str">
        <f t="array" ref="L336">INDEX(Sheet1DATA!$1:$1048576,MATCH(SUMMARY!$A336,Sheet1DATA!$A:$A,0),MATCH(SUMMARY!L$1,Sheet1DATA!$1:$1,0))</f>
        <v>-</v>
      </c>
      <c r="M336" s="36" t="str">
        <f t="array" ref="M336">INDEX(Sheet1DATA!$1:$1048576,MATCH(SUMMARY!$A336,Sheet1DATA!$A:$A,0),MATCH(SUMMARY!M$1,Sheet1DATA!$1:$1,0))</f>
        <v>-</v>
      </c>
      <c r="N336" s="36" t="str">
        <f t="array" ref="N336">INDEX(Sheet1DATA!$1:$1048576,MATCH(SUMMARY!$A336,Sheet1DATA!$A:$A,0),MATCH(SUMMARY!N$1,Sheet1DATA!$1:$1,0))</f>
        <v>-</v>
      </c>
      <c r="O336" s="36" t="str">
        <f t="array" ref="O336">INDEX(Sheet1DATA!$1:$1048576,MATCH(SUMMARY!$A336,Sheet1DATA!$A:$A,0),MATCH(SUMMARY!O$1,Sheet1DATA!$1:$1,0))</f>
        <v>-</v>
      </c>
      <c r="P336" s="36" t="str">
        <f t="array" ref="P336">INDEX(Sheet1DATA!$1:$1048576,MATCH(SUMMARY!$A336,Sheet1DATA!$A:$A,0),MATCH(SUMMARY!P$1,Sheet1DATA!$1:$1,0))</f>
        <v>-</v>
      </c>
      <c r="Q336" s="36" t="str">
        <f t="array" ref="Q336">INDEX(Sheet1DATA!$1:$1048576,MATCH(SUMMARY!$A336,Sheet1DATA!$A:$A,0),MATCH(SUMMARY!Q$1,Sheet1DATA!$1:$1,0))</f>
        <v>-</v>
      </c>
      <c r="R336" s="36" t="str">
        <f t="array" ref="R336">INDEX(Sheet1DATA!$1:$1048576,MATCH(SUMMARY!$A336,Sheet1DATA!$A:$A,0),MATCH(SUMMARY!R$1,Sheet1DATA!$1:$1,0))</f>
        <v>-</v>
      </c>
      <c r="S336" s="36" t="str">
        <f t="array" ref="S336">INDEX(Sheet1DATA!$1:$1048576,MATCH(SUMMARY!$A336,Sheet1DATA!$A:$A,0),MATCH(SUMMARY!S$1,Sheet1DATA!$1:$1,0))</f>
        <v>-</v>
      </c>
      <c r="T336" s="36" t="str">
        <f t="array" ref="T336">INDEX(Sheet1DATA!$1:$1048576,MATCH(SUMMARY!$A336,Sheet1DATA!$A:$A,0),MATCH(SUMMARY!T$1,Sheet1DATA!$1:$1,0))</f>
        <v>-</v>
      </c>
      <c r="U336" s="36" t="str">
        <f t="array" ref="U336">INDEX(Sheet1DATA!$1:$1048576,MATCH(SUMMARY!$A336,Sheet1DATA!$A:$A,0),MATCH(SUMMARY!U$1,Sheet1DATA!$1:$1,0))</f>
        <v>-</v>
      </c>
      <c r="V336" s="36" t="str">
        <f t="array" ref="V336">INDEX(Sheet1DATA!$1:$1048576,MATCH(SUMMARY!$A336,Sheet1DATA!$A:$A,0),MATCH(SUMMARY!V$1,Sheet1DATA!$1:$1,0))</f>
        <v>-</v>
      </c>
      <c r="W336" s="36" t="str">
        <f t="array" ref="W336">INDEX(Sheet1DATA!$1:$1048576,MATCH(SUMMARY!$A336,Sheet1DATA!$A:$A,0),MATCH(SUMMARY!W$1,Sheet1DATA!$1:$1,0))</f>
        <v>-</v>
      </c>
      <c r="X336" s="36" t="str">
        <f t="array" ref="X336">INDEX(Sheet1DATA!$1:$1048576,MATCH(SUMMARY!$A336,Sheet1DATA!$A:$A,0),MATCH(SUMMARY!X$1,Sheet1DATA!$1:$1,0))</f>
        <v>-</v>
      </c>
      <c r="Y336" s="36" t="str">
        <f t="array" ref="Y336">INDEX(Sheet1DATA!$1:$1048576,MATCH(SUMMARY!$A336,Sheet1DATA!$A:$A,0),MATCH(SUMMARY!Y$1,Sheet1DATA!$1:$1,0))</f>
        <v>-</v>
      </c>
      <c r="Z336" s="36" t="str">
        <f t="array" ref="Z336">INDEX(Sheet1DATA!$1:$1048576,MATCH(SUMMARY!$A336,Sheet1DATA!$A:$A,0),MATCH(SUMMARY!Z$1,Sheet1DATA!$1:$1,0))</f>
        <v>-</v>
      </c>
      <c r="AA336" s="36" t="str">
        <f t="array" ref="AA336">INDEX(Sheet1DATA!$1:$1048576,MATCH(SUMMARY!$A336,Sheet1DATA!$A:$A,0),MATCH(SUMMARY!AA$1,Sheet1DATA!$1:$1,0))</f>
        <v>-</v>
      </c>
      <c r="AB336" s="36" t="str">
        <f t="array" ref="AB336">INDEX(Sheet1DATA!$1:$1048576,MATCH(SUMMARY!$A336,Sheet1DATA!$A:$A,0),MATCH(SUMMARY!AB$1,Sheet1DATA!$1:$1,0))</f>
        <v>-</v>
      </c>
      <c r="AC336" s="36" t="str">
        <f t="array" ref="AC336">INDEX(Sheet1DATA!$1:$1048576,MATCH(SUMMARY!$A336,Sheet1DATA!$A:$A,0),MATCH(SUMMARY!AC$1,Sheet1DATA!$1:$1,0))</f>
        <v>-</v>
      </c>
      <c r="AD336" s="36" t="str">
        <f t="array" ref="AD336">INDEX(Sheet1DATA!$1:$1048576,MATCH(SUMMARY!$A336,Sheet1DATA!$A:$A,0),MATCH(SUMMARY!AD$1,Sheet1DATA!$1:$1,0))</f>
        <v>-</v>
      </c>
    </row>
    <row r="337" ht="14.25" hidden="1" customHeight="1">
      <c r="A337" s="114" t="s">
        <v>1257</v>
      </c>
      <c r="B337" s="114" t="str">
        <f t="array" ref="B337">INDEX('2020 Candidates'!F:F,MATCH(SUMMARY!A337,'2020 Candidates'!G:G,0))</f>
        <v>Irish Democratic Party</v>
      </c>
      <c r="C337" s="114" t="str">
        <f t="array" ref="C337">INDEX('2020 Candidates'!A:A,MATCH(SUMMARY!A337,'2020 Candidates'!G:G,0))</f>
        <v>Laois-Offaly (5 seats)</v>
      </c>
      <c r="D337" s="115">
        <f>VLOOKUP(B337,PartyScore!A:D,4,0)</f>
        <v>0</v>
      </c>
      <c r="E337" s="16" t="b">
        <f t="shared" si="1"/>
        <v>0</v>
      </c>
      <c r="F337" s="36">
        <f t="shared" si="2"/>
        <v>0</v>
      </c>
      <c r="G337" s="36">
        <f t="shared" si="3"/>
        <v>0</v>
      </c>
      <c r="H337" s="36">
        <f t="shared" si="4"/>
        <v>0</v>
      </c>
      <c r="I337" s="116" t="str">
        <f t="shared" si="5"/>
        <v>-</v>
      </c>
      <c r="J337" s="36" t="str">
        <f t="array" ref="J337">INDEX(Sheet1DATA!$1:$1048576,MATCH(SUMMARY!$A337,Sheet1DATA!$A:$A,0),MATCH(SUMMARY!J$1,Sheet1DATA!$1:$1,0))</f>
        <v>-</v>
      </c>
      <c r="K337" s="36" t="str">
        <f t="array" ref="K337">INDEX(Sheet1DATA!$1:$1048576,MATCH(SUMMARY!$A337,Sheet1DATA!$A:$A,0),MATCH(SUMMARY!K$1,Sheet1DATA!$1:$1,0))</f>
        <v>-</v>
      </c>
      <c r="L337" s="36" t="str">
        <f t="array" ref="L337">INDEX(Sheet1DATA!$1:$1048576,MATCH(SUMMARY!$A337,Sheet1DATA!$A:$A,0),MATCH(SUMMARY!L$1,Sheet1DATA!$1:$1,0))</f>
        <v>-</v>
      </c>
      <c r="M337" s="36" t="str">
        <f t="array" ref="M337">INDEX(Sheet1DATA!$1:$1048576,MATCH(SUMMARY!$A337,Sheet1DATA!$A:$A,0),MATCH(SUMMARY!M$1,Sheet1DATA!$1:$1,0))</f>
        <v>-</v>
      </c>
      <c r="N337" s="36" t="str">
        <f t="array" ref="N337">INDEX(Sheet1DATA!$1:$1048576,MATCH(SUMMARY!$A337,Sheet1DATA!$A:$A,0),MATCH(SUMMARY!N$1,Sheet1DATA!$1:$1,0))</f>
        <v>-</v>
      </c>
      <c r="O337" s="36" t="str">
        <f t="array" ref="O337">INDEX(Sheet1DATA!$1:$1048576,MATCH(SUMMARY!$A337,Sheet1DATA!$A:$A,0),MATCH(SUMMARY!O$1,Sheet1DATA!$1:$1,0))</f>
        <v>-</v>
      </c>
      <c r="P337" s="36" t="str">
        <f t="array" ref="P337">INDEX(Sheet1DATA!$1:$1048576,MATCH(SUMMARY!$A337,Sheet1DATA!$A:$A,0),MATCH(SUMMARY!P$1,Sheet1DATA!$1:$1,0))</f>
        <v>-</v>
      </c>
      <c r="Q337" s="36" t="str">
        <f t="array" ref="Q337">INDEX(Sheet1DATA!$1:$1048576,MATCH(SUMMARY!$A337,Sheet1DATA!$A:$A,0),MATCH(SUMMARY!Q$1,Sheet1DATA!$1:$1,0))</f>
        <v>-</v>
      </c>
      <c r="R337" s="36" t="str">
        <f t="array" ref="R337">INDEX(Sheet1DATA!$1:$1048576,MATCH(SUMMARY!$A337,Sheet1DATA!$A:$A,0),MATCH(SUMMARY!R$1,Sheet1DATA!$1:$1,0))</f>
        <v>-</v>
      </c>
      <c r="S337" s="36" t="str">
        <f t="array" ref="S337">INDEX(Sheet1DATA!$1:$1048576,MATCH(SUMMARY!$A337,Sheet1DATA!$A:$A,0),MATCH(SUMMARY!S$1,Sheet1DATA!$1:$1,0))</f>
        <v>-</v>
      </c>
      <c r="T337" s="36" t="str">
        <f t="array" ref="T337">INDEX(Sheet1DATA!$1:$1048576,MATCH(SUMMARY!$A337,Sheet1DATA!$A:$A,0),MATCH(SUMMARY!T$1,Sheet1DATA!$1:$1,0))</f>
        <v>-</v>
      </c>
      <c r="U337" s="36" t="str">
        <f t="array" ref="U337">INDEX(Sheet1DATA!$1:$1048576,MATCH(SUMMARY!$A337,Sheet1DATA!$A:$A,0),MATCH(SUMMARY!U$1,Sheet1DATA!$1:$1,0))</f>
        <v>-</v>
      </c>
      <c r="V337" s="36" t="str">
        <f t="array" ref="V337">INDEX(Sheet1DATA!$1:$1048576,MATCH(SUMMARY!$A337,Sheet1DATA!$A:$A,0),MATCH(SUMMARY!V$1,Sheet1DATA!$1:$1,0))</f>
        <v>-</v>
      </c>
      <c r="W337" s="36" t="str">
        <f t="array" ref="W337">INDEX(Sheet1DATA!$1:$1048576,MATCH(SUMMARY!$A337,Sheet1DATA!$A:$A,0),MATCH(SUMMARY!W$1,Sheet1DATA!$1:$1,0))</f>
        <v>-</v>
      </c>
      <c r="X337" s="36" t="str">
        <f t="array" ref="X337">INDEX(Sheet1DATA!$1:$1048576,MATCH(SUMMARY!$A337,Sheet1DATA!$A:$A,0),MATCH(SUMMARY!X$1,Sheet1DATA!$1:$1,0))</f>
        <v>-</v>
      </c>
      <c r="Y337" s="36" t="str">
        <f t="array" ref="Y337">INDEX(Sheet1DATA!$1:$1048576,MATCH(SUMMARY!$A337,Sheet1DATA!$A:$A,0),MATCH(SUMMARY!Y$1,Sheet1DATA!$1:$1,0))</f>
        <v>-</v>
      </c>
      <c r="Z337" s="36" t="str">
        <f t="array" ref="Z337">INDEX(Sheet1DATA!$1:$1048576,MATCH(SUMMARY!$A337,Sheet1DATA!$A:$A,0),MATCH(SUMMARY!Z$1,Sheet1DATA!$1:$1,0))</f>
        <v>-</v>
      </c>
      <c r="AA337" s="36" t="str">
        <f t="array" ref="AA337">INDEX(Sheet1DATA!$1:$1048576,MATCH(SUMMARY!$A337,Sheet1DATA!$A:$A,0),MATCH(SUMMARY!AA$1,Sheet1DATA!$1:$1,0))</f>
        <v>-</v>
      </c>
      <c r="AB337" s="36" t="str">
        <f t="array" ref="AB337">INDEX(Sheet1DATA!$1:$1048576,MATCH(SUMMARY!$A337,Sheet1DATA!$A:$A,0),MATCH(SUMMARY!AB$1,Sheet1DATA!$1:$1,0))</f>
        <v>-</v>
      </c>
      <c r="AC337" s="36" t="str">
        <f t="array" ref="AC337">INDEX(Sheet1DATA!$1:$1048576,MATCH(SUMMARY!$A337,Sheet1DATA!$A:$A,0),MATCH(SUMMARY!AC$1,Sheet1DATA!$1:$1,0))</f>
        <v>-</v>
      </c>
      <c r="AD337" s="36" t="str">
        <f t="array" ref="AD337">INDEX(Sheet1DATA!$1:$1048576,MATCH(SUMMARY!$A337,Sheet1DATA!$A:$A,0),MATCH(SUMMARY!AD$1,Sheet1DATA!$1:$1,0))</f>
        <v>-</v>
      </c>
    </row>
    <row r="338" ht="14.25" customHeight="1">
      <c r="A338" s="114" t="s">
        <v>114</v>
      </c>
      <c r="B338" s="114" t="str">
        <f t="array" ref="B338">INDEX('2020 Candidates'!F:F,MATCH(SUMMARY!A338,'2020 Candidates'!G:G,0))</f>
        <v>Fianna Fail</v>
      </c>
      <c r="C338" s="114" t="str">
        <f t="array" ref="C338">INDEX('2020 Candidates'!A:A,MATCH(SUMMARY!A338,'2020 Candidates'!G:G,0))</f>
        <v>Cavan-Monaghan (5 seats)</v>
      </c>
      <c r="D338" s="115">
        <f>VLOOKUP(B338,PartyScore!A:D,4,0)</f>
        <v>0.3502904352</v>
      </c>
      <c r="E338" s="16" t="b">
        <f t="shared" si="1"/>
        <v>1</v>
      </c>
      <c r="F338" s="36">
        <f t="shared" si="2"/>
        <v>2</v>
      </c>
      <c r="G338" s="36">
        <f t="shared" si="3"/>
        <v>4</v>
      </c>
      <c r="H338" s="36">
        <f t="shared" si="4"/>
        <v>1</v>
      </c>
      <c r="I338" s="116">
        <f t="shared" si="5"/>
        <v>0.3333333333</v>
      </c>
      <c r="J338" s="36" t="str">
        <f t="array" ref="J338">INDEX(Sheet1DATA!$1:$1048576,MATCH(SUMMARY!$A338,Sheet1DATA!$A:$A,0),MATCH(SUMMARY!J$1,Sheet1DATA!$1:$1,0))</f>
        <v>√</v>
      </c>
      <c r="K338" s="36" t="str">
        <f t="array" ref="K338">INDEX(Sheet1DATA!$1:$1048576,MATCH(SUMMARY!$A338,Sheet1DATA!$A:$A,0),MATCH(SUMMARY!K$1,Sheet1DATA!$1:$1,0))</f>
        <v>Ø</v>
      </c>
      <c r="L338" s="36" t="str">
        <f t="array" ref="L338">INDEX(Sheet1DATA!$1:$1048576,MATCH(SUMMARY!$A338,Sheet1DATA!$A:$A,0),MATCH(SUMMARY!L$1,Sheet1DATA!$1:$1,0))</f>
        <v>√</v>
      </c>
      <c r="M338" s="36" t="str">
        <f t="array" ref="M338">INDEX(Sheet1DATA!$1:$1048576,MATCH(SUMMARY!$A338,Sheet1DATA!$A:$A,0),MATCH(SUMMARY!M$1,Sheet1DATA!$1:$1,0))</f>
        <v>×</v>
      </c>
      <c r="N338" s="36" t="str">
        <f t="array" ref="N338">INDEX(Sheet1DATA!$1:$1048576,MATCH(SUMMARY!$A338,Sheet1DATA!$A:$A,0),MATCH(SUMMARY!N$1,Sheet1DATA!$1:$1,0))</f>
        <v>×</v>
      </c>
      <c r="O338" s="36" t="str">
        <f t="array" ref="O338">INDEX(Sheet1DATA!$1:$1048576,MATCH(SUMMARY!$A338,Sheet1DATA!$A:$A,0),MATCH(SUMMARY!O$1,Sheet1DATA!$1:$1,0))</f>
        <v>×</v>
      </c>
      <c r="P338" s="36" t="str">
        <f t="array" ref="P338">INDEX(Sheet1DATA!$1:$1048576,MATCH(SUMMARY!$A338,Sheet1DATA!$A:$A,0),MATCH(SUMMARY!P$1,Sheet1DATA!$1:$1,0))</f>
        <v>×</v>
      </c>
      <c r="Q338" s="36" t="str">
        <f t="array" ref="Q338">INDEX(Sheet1DATA!$1:$1048576,MATCH(SUMMARY!$A338,Sheet1DATA!$A:$A,0),MATCH(SUMMARY!Q$1,Sheet1DATA!$1:$1,0))</f>
        <v>-</v>
      </c>
      <c r="R338" s="36" t="str">
        <f t="array" ref="R338">INDEX(Sheet1DATA!$1:$1048576,MATCH(SUMMARY!$A338,Sheet1DATA!$A:$A,0),MATCH(SUMMARY!R$1,Sheet1DATA!$1:$1,0))</f>
        <v>-</v>
      </c>
      <c r="S338" s="36" t="str">
        <f t="array" ref="S338">INDEX(Sheet1DATA!$1:$1048576,MATCH(SUMMARY!$A338,Sheet1DATA!$A:$A,0),MATCH(SUMMARY!S$1,Sheet1DATA!$1:$1,0))</f>
        <v>-</v>
      </c>
      <c r="T338" s="36" t="str">
        <f t="array" ref="T338">INDEX(Sheet1DATA!$1:$1048576,MATCH(SUMMARY!$A338,Sheet1DATA!$A:$A,0),MATCH(SUMMARY!T$1,Sheet1DATA!$1:$1,0))</f>
        <v>-</v>
      </c>
      <c r="U338" s="36" t="str">
        <f t="array" ref="U338">INDEX(Sheet1DATA!$1:$1048576,MATCH(SUMMARY!$A338,Sheet1DATA!$A:$A,0),MATCH(SUMMARY!U$1,Sheet1DATA!$1:$1,0))</f>
        <v>-</v>
      </c>
      <c r="V338" s="36" t="str">
        <f t="array" ref="V338">INDEX(Sheet1DATA!$1:$1048576,MATCH(SUMMARY!$A338,Sheet1DATA!$A:$A,0),MATCH(SUMMARY!V$1,Sheet1DATA!$1:$1,0))</f>
        <v>-</v>
      </c>
      <c r="W338" s="36" t="str">
        <f t="array" ref="W338">INDEX(Sheet1DATA!$1:$1048576,MATCH(SUMMARY!$A338,Sheet1DATA!$A:$A,0),MATCH(SUMMARY!W$1,Sheet1DATA!$1:$1,0))</f>
        <v>-</v>
      </c>
      <c r="X338" s="36" t="str">
        <f t="array" ref="X338">INDEX(Sheet1DATA!$1:$1048576,MATCH(SUMMARY!$A338,Sheet1DATA!$A:$A,0),MATCH(SUMMARY!X$1,Sheet1DATA!$1:$1,0))</f>
        <v>-</v>
      </c>
      <c r="Y338" s="36" t="str">
        <f t="array" ref="Y338">INDEX(Sheet1DATA!$1:$1048576,MATCH(SUMMARY!$A338,Sheet1DATA!$A:$A,0),MATCH(SUMMARY!Y$1,Sheet1DATA!$1:$1,0))</f>
        <v>-</v>
      </c>
      <c r="Z338" s="36" t="str">
        <f t="array" ref="Z338">INDEX(Sheet1DATA!$1:$1048576,MATCH(SUMMARY!$A338,Sheet1DATA!$A:$A,0),MATCH(SUMMARY!Z$1,Sheet1DATA!$1:$1,0))</f>
        <v>-</v>
      </c>
      <c r="AA338" s="36" t="str">
        <f t="array" ref="AA338">INDEX(Sheet1DATA!$1:$1048576,MATCH(SUMMARY!$A338,Sheet1DATA!$A:$A,0),MATCH(SUMMARY!AA$1,Sheet1DATA!$1:$1,0))</f>
        <v>-</v>
      </c>
      <c r="AB338" s="36" t="str">
        <f t="array" ref="AB338">INDEX(Sheet1DATA!$1:$1048576,MATCH(SUMMARY!$A338,Sheet1DATA!$A:$A,0),MATCH(SUMMARY!AB$1,Sheet1DATA!$1:$1,0))</f>
        <v>-</v>
      </c>
      <c r="AC338" s="36" t="str">
        <f t="array" ref="AC338">INDEX(Sheet1DATA!$1:$1048576,MATCH(SUMMARY!$A338,Sheet1DATA!$A:$A,0),MATCH(SUMMARY!AC$1,Sheet1DATA!$1:$1,0))</f>
        <v>-</v>
      </c>
      <c r="AD338" s="36" t="str">
        <f t="array" ref="AD338">INDEX(Sheet1DATA!$1:$1048576,MATCH(SUMMARY!$A338,Sheet1DATA!$A:$A,0),MATCH(SUMMARY!AD$1,Sheet1DATA!$1:$1,0))</f>
        <v>-</v>
      </c>
    </row>
    <row r="339" ht="14.25" hidden="1" customHeight="1">
      <c r="A339" s="114" t="s">
        <v>1268</v>
      </c>
      <c r="B339" s="114" t="str">
        <f t="array" ref="B339">INDEX('2020 Candidates'!F:F,MATCH(SUMMARY!A339,'2020 Candidates'!G:G,0))</f>
        <v>Green Party</v>
      </c>
      <c r="C339" s="114" t="str">
        <f t="array" ref="C339">INDEX('2020 Candidates'!A:A,MATCH(SUMMARY!A339,'2020 Candidates'!G:G,0))</f>
        <v>Dun Laoghaire (4 seats)</v>
      </c>
      <c r="D339" s="115">
        <f>VLOOKUP(B339,PartyScore!A:D,4,0)</f>
        <v>0.05714285714</v>
      </c>
      <c r="E339" s="16" t="b">
        <f t="shared" si="1"/>
        <v>0</v>
      </c>
      <c r="F339" s="36">
        <f t="shared" si="2"/>
        <v>0</v>
      </c>
      <c r="G339" s="36">
        <f t="shared" si="3"/>
        <v>0</v>
      </c>
      <c r="H339" s="36">
        <f t="shared" si="4"/>
        <v>0</v>
      </c>
      <c r="I339" s="116" t="str">
        <f t="shared" si="5"/>
        <v>-</v>
      </c>
      <c r="J339" s="36" t="str">
        <f t="array" ref="J339">INDEX(Sheet1DATA!$1:$1048576,MATCH(SUMMARY!$A339,Sheet1DATA!$A:$A,0),MATCH(SUMMARY!J$1,Sheet1DATA!$1:$1,0))</f>
        <v>-</v>
      </c>
      <c r="K339" s="36" t="str">
        <f t="array" ref="K339">INDEX(Sheet1DATA!$1:$1048576,MATCH(SUMMARY!$A339,Sheet1DATA!$A:$A,0),MATCH(SUMMARY!K$1,Sheet1DATA!$1:$1,0))</f>
        <v>-</v>
      </c>
      <c r="L339" s="36" t="str">
        <f t="array" ref="L339">INDEX(Sheet1DATA!$1:$1048576,MATCH(SUMMARY!$A339,Sheet1DATA!$A:$A,0),MATCH(SUMMARY!L$1,Sheet1DATA!$1:$1,0))</f>
        <v>-</v>
      </c>
      <c r="M339" s="36" t="str">
        <f t="array" ref="M339">INDEX(Sheet1DATA!$1:$1048576,MATCH(SUMMARY!$A339,Sheet1DATA!$A:$A,0),MATCH(SUMMARY!M$1,Sheet1DATA!$1:$1,0))</f>
        <v>-</v>
      </c>
      <c r="N339" s="36" t="str">
        <f t="array" ref="N339">INDEX(Sheet1DATA!$1:$1048576,MATCH(SUMMARY!$A339,Sheet1DATA!$A:$A,0),MATCH(SUMMARY!N$1,Sheet1DATA!$1:$1,0))</f>
        <v>-</v>
      </c>
      <c r="O339" s="36" t="str">
        <f t="array" ref="O339">INDEX(Sheet1DATA!$1:$1048576,MATCH(SUMMARY!$A339,Sheet1DATA!$A:$A,0),MATCH(SUMMARY!O$1,Sheet1DATA!$1:$1,0))</f>
        <v>-</v>
      </c>
      <c r="P339" s="36" t="str">
        <f t="array" ref="P339">INDEX(Sheet1DATA!$1:$1048576,MATCH(SUMMARY!$A339,Sheet1DATA!$A:$A,0),MATCH(SUMMARY!P$1,Sheet1DATA!$1:$1,0))</f>
        <v>-</v>
      </c>
      <c r="Q339" s="36" t="str">
        <f t="array" ref="Q339">INDEX(Sheet1DATA!$1:$1048576,MATCH(SUMMARY!$A339,Sheet1DATA!$A:$A,0),MATCH(SUMMARY!Q$1,Sheet1DATA!$1:$1,0))</f>
        <v>-</v>
      </c>
      <c r="R339" s="36" t="str">
        <f t="array" ref="R339">INDEX(Sheet1DATA!$1:$1048576,MATCH(SUMMARY!$A339,Sheet1DATA!$A:$A,0),MATCH(SUMMARY!R$1,Sheet1DATA!$1:$1,0))</f>
        <v>-</v>
      </c>
      <c r="S339" s="36" t="str">
        <f t="array" ref="S339">INDEX(Sheet1DATA!$1:$1048576,MATCH(SUMMARY!$A339,Sheet1DATA!$A:$A,0),MATCH(SUMMARY!S$1,Sheet1DATA!$1:$1,0))</f>
        <v>-</v>
      </c>
      <c r="T339" s="36" t="str">
        <f t="array" ref="T339">INDEX(Sheet1DATA!$1:$1048576,MATCH(SUMMARY!$A339,Sheet1DATA!$A:$A,0),MATCH(SUMMARY!T$1,Sheet1DATA!$1:$1,0))</f>
        <v>-</v>
      </c>
      <c r="U339" s="36" t="str">
        <f t="array" ref="U339">INDEX(Sheet1DATA!$1:$1048576,MATCH(SUMMARY!$A339,Sheet1DATA!$A:$A,0),MATCH(SUMMARY!U$1,Sheet1DATA!$1:$1,0))</f>
        <v>-</v>
      </c>
      <c r="V339" s="36" t="str">
        <f t="array" ref="V339">INDEX(Sheet1DATA!$1:$1048576,MATCH(SUMMARY!$A339,Sheet1DATA!$A:$A,0),MATCH(SUMMARY!V$1,Sheet1DATA!$1:$1,0))</f>
        <v>-</v>
      </c>
      <c r="W339" s="36" t="str">
        <f t="array" ref="W339">INDEX(Sheet1DATA!$1:$1048576,MATCH(SUMMARY!$A339,Sheet1DATA!$A:$A,0),MATCH(SUMMARY!W$1,Sheet1DATA!$1:$1,0))</f>
        <v>-</v>
      </c>
      <c r="X339" s="36" t="str">
        <f t="array" ref="X339">INDEX(Sheet1DATA!$1:$1048576,MATCH(SUMMARY!$A339,Sheet1DATA!$A:$A,0),MATCH(SUMMARY!X$1,Sheet1DATA!$1:$1,0))</f>
        <v>-</v>
      </c>
      <c r="Y339" s="36" t="str">
        <f t="array" ref="Y339">INDEX(Sheet1DATA!$1:$1048576,MATCH(SUMMARY!$A339,Sheet1DATA!$A:$A,0),MATCH(SUMMARY!Y$1,Sheet1DATA!$1:$1,0))</f>
        <v>-</v>
      </c>
      <c r="Z339" s="36" t="str">
        <f t="array" ref="Z339">INDEX(Sheet1DATA!$1:$1048576,MATCH(SUMMARY!$A339,Sheet1DATA!$A:$A,0),MATCH(SUMMARY!Z$1,Sheet1DATA!$1:$1,0))</f>
        <v>-</v>
      </c>
      <c r="AA339" s="36" t="str">
        <f t="array" ref="AA339">INDEX(Sheet1DATA!$1:$1048576,MATCH(SUMMARY!$A339,Sheet1DATA!$A:$A,0),MATCH(SUMMARY!AA$1,Sheet1DATA!$1:$1,0))</f>
        <v>-</v>
      </c>
      <c r="AB339" s="36" t="str">
        <f t="array" ref="AB339">INDEX(Sheet1DATA!$1:$1048576,MATCH(SUMMARY!$A339,Sheet1DATA!$A:$A,0),MATCH(SUMMARY!AB$1,Sheet1DATA!$1:$1,0))</f>
        <v>-</v>
      </c>
      <c r="AC339" s="36" t="str">
        <f t="array" ref="AC339">INDEX(Sheet1DATA!$1:$1048576,MATCH(SUMMARY!$A339,Sheet1DATA!$A:$A,0),MATCH(SUMMARY!AC$1,Sheet1DATA!$1:$1,0))</f>
        <v>-</v>
      </c>
      <c r="AD339" s="36" t="str">
        <f t="array" ref="AD339">INDEX(Sheet1DATA!$1:$1048576,MATCH(SUMMARY!$A339,Sheet1DATA!$A:$A,0),MATCH(SUMMARY!AD$1,Sheet1DATA!$1:$1,0))</f>
        <v>-</v>
      </c>
    </row>
    <row r="340" ht="14.25" hidden="1" customHeight="1">
      <c r="A340" s="114" t="s">
        <v>1272</v>
      </c>
      <c r="B340" s="114" t="str">
        <f t="array" ref="B340">INDEX('2020 Candidates'!F:F,MATCH(SUMMARY!A340,'2020 Candidates'!G:G,0))</f>
        <v>Labour Party</v>
      </c>
      <c r="C340" s="114" t="str">
        <f t="array" ref="C340">INDEX('2020 Candidates'!A:A,MATCH(SUMMARY!A340,'2020 Candidates'!G:G,0))</f>
        <v>Galway East (3 seats)</v>
      </c>
      <c r="D340" s="115">
        <f>VLOOKUP(B340,PartyScore!A:D,4,0)</f>
        <v>0.0993987494</v>
      </c>
      <c r="E340" s="16" t="b">
        <f t="shared" si="1"/>
        <v>0</v>
      </c>
      <c r="F340" s="36">
        <f t="shared" si="2"/>
        <v>0</v>
      </c>
      <c r="G340" s="36">
        <f t="shared" si="3"/>
        <v>0</v>
      </c>
      <c r="H340" s="36">
        <f t="shared" si="4"/>
        <v>0</v>
      </c>
      <c r="I340" s="116" t="str">
        <f t="shared" si="5"/>
        <v>-</v>
      </c>
      <c r="J340" s="36" t="str">
        <f t="array" ref="J340">INDEX(Sheet1DATA!$1:$1048576,MATCH(SUMMARY!$A340,Sheet1DATA!$A:$A,0),MATCH(SUMMARY!J$1,Sheet1DATA!$1:$1,0))</f>
        <v>-</v>
      </c>
      <c r="K340" s="36" t="str">
        <f t="array" ref="K340">INDEX(Sheet1DATA!$1:$1048576,MATCH(SUMMARY!$A340,Sheet1DATA!$A:$A,0),MATCH(SUMMARY!K$1,Sheet1DATA!$1:$1,0))</f>
        <v>-</v>
      </c>
      <c r="L340" s="36" t="str">
        <f t="array" ref="L340">INDEX(Sheet1DATA!$1:$1048576,MATCH(SUMMARY!$A340,Sheet1DATA!$A:$A,0),MATCH(SUMMARY!L$1,Sheet1DATA!$1:$1,0))</f>
        <v>-</v>
      </c>
      <c r="M340" s="36" t="str">
        <f t="array" ref="M340">INDEX(Sheet1DATA!$1:$1048576,MATCH(SUMMARY!$A340,Sheet1DATA!$A:$A,0),MATCH(SUMMARY!M$1,Sheet1DATA!$1:$1,0))</f>
        <v>-</v>
      </c>
      <c r="N340" s="36" t="str">
        <f t="array" ref="N340">INDEX(Sheet1DATA!$1:$1048576,MATCH(SUMMARY!$A340,Sheet1DATA!$A:$A,0),MATCH(SUMMARY!N$1,Sheet1DATA!$1:$1,0))</f>
        <v>-</v>
      </c>
      <c r="O340" s="36" t="str">
        <f t="array" ref="O340">INDEX(Sheet1DATA!$1:$1048576,MATCH(SUMMARY!$A340,Sheet1DATA!$A:$A,0),MATCH(SUMMARY!O$1,Sheet1DATA!$1:$1,0))</f>
        <v>-</v>
      </c>
      <c r="P340" s="36" t="str">
        <f t="array" ref="P340">INDEX(Sheet1DATA!$1:$1048576,MATCH(SUMMARY!$A340,Sheet1DATA!$A:$A,0),MATCH(SUMMARY!P$1,Sheet1DATA!$1:$1,0))</f>
        <v>-</v>
      </c>
      <c r="Q340" s="36" t="str">
        <f t="array" ref="Q340">INDEX(Sheet1DATA!$1:$1048576,MATCH(SUMMARY!$A340,Sheet1DATA!$A:$A,0),MATCH(SUMMARY!Q$1,Sheet1DATA!$1:$1,0))</f>
        <v>-</v>
      </c>
      <c r="R340" s="36" t="str">
        <f t="array" ref="R340">INDEX(Sheet1DATA!$1:$1048576,MATCH(SUMMARY!$A340,Sheet1DATA!$A:$A,0),MATCH(SUMMARY!R$1,Sheet1DATA!$1:$1,0))</f>
        <v>-</v>
      </c>
      <c r="S340" s="36" t="str">
        <f t="array" ref="S340">INDEX(Sheet1DATA!$1:$1048576,MATCH(SUMMARY!$A340,Sheet1DATA!$A:$A,0),MATCH(SUMMARY!S$1,Sheet1DATA!$1:$1,0))</f>
        <v>-</v>
      </c>
      <c r="T340" s="36" t="str">
        <f t="array" ref="T340">INDEX(Sheet1DATA!$1:$1048576,MATCH(SUMMARY!$A340,Sheet1DATA!$A:$A,0),MATCH(SUMMARY!T$1,Sheet1DATA!$1:$1,0))</f>
        <v>-</v>
      </c>
      <c r="U340" s="36" t="str">
        <f t="array" ref="U340">INDEX(Sheet1DATA!$1:$1048576,MATCH(SUMMARY!$A340,Sheet1DATA!$A:$A,0),MATCH(SUMMARY!U$1,Sheet1DATA!$1:$1,0))</f>
        <v>-</v>
      </c>
      <c r="V340" s="36" t="str">
        <f t="array" ref="V340">INDEX(Sheet1DATA!$1:$1048576,MATCH(SUMMARY!$A340,Sheet1DATA!$A:$A,0),MATCH(SUMMARY!V$1,Sheet1DATA!$1:$1,0))</f>
        <v>-</v>
      </c>
      <c r="W340" s="36" t="str">
        <f t="array" ref="W340">INDEX(Sheet1DATA!$1:$1048576,MATCH(SUMMARY!$A340,Sheet1DATA!$A:$A,0),MATCH(SUMMARY!W$1,Sheet1DATA!$1:$1,0))</f>
        <v>-</v>
      </c>
      <c r="X340" s="36" t="str">
        <f t="array" ref="X340">INDEX(Sheet1DATA!$1:$1048576,MATCH(SUMMARY!$A340,Sheet1DATA!$A:$A,0),MATCH(SUMMARY!X$1,Sheet1DATA!$1:$1,0))</f>
        <v>-</v>
      </c>
      <c r="Y340" s="36" t="str">
        <f t="array" ref="Y340">INDEX(Sheet1DATA!$1:$1048576,MATCH(SUMMARY!$A340,Sheet1DATA!$A:$A,0),MATCH(SUMMARY!Y$1,Sheet1DATA!$1:$1,0))</f>
        <v>-</v>
      </c>
      <c r="Z340" s="36" t="str">
        <f t="array" ref="Z340">INDEX(Sheet1DATA!$1:$1048576,MATCH(SUMMARY!$A340,Sheet1DATA!$A:$A,0),MATCH(SUMMARY!Z$1,Sheet1DATA!$1:$1,0))</f>
        <v>-</v>
      </c>
      <c r="AA340" s="36" t="str">
        <f t="array" ref="AA340">INDEX(Sheet1DATA!$1:$1048576,MATCH(SUMMARY!$A340,Sheet1DATA!$A:$A,0),MATCH(SUMMARY!AA$1,Sheet1DATA!$1:$1,0))</f>
        <v>-</v>
      </c>
      <c r="AB340" s="36" t="str">
        <f t="array" ref="AB340">INDEX(Sheet1DATA!$1:$1048576,MATCH(SUMMARY!$A340,Sheet1DATA!$A:$A,0),MATCH(SUMMARY!AB$1,Sheet1DATA!$1:$1,0))</f>
        <v>-</v>
      </c>
      <c r="AC340" s="36" t="str">
        <f t="array" ref="AC340">INDEX(Sheet1DATA!$1:$1048576,MATCH(SUMMARY!$A340,Sheet1DATA!$A:$A,0),MATCH(SUMMARY!AC$1,Sheet1DATA!$1:$1,0))</f>
        <v>-</v>
      </c>
      <c r="AD340" s="36" t="str">
        <f t="array" ref="AD340">INDEX(Sheet1DATA!$1:$1048576,MATCH(SUMMARY!$A340,Sheet1DATA!$A:$A,0),MATCH(SUMMARY!AD$1,Sheet1DATA!$1:$1,0))</f>
        <v>-</v>
      </c>
    </row>
    <row r="341" ht="14.25" customHeight="1">
      <c r="A341" s="114" t="s">
        <v>877</v>
      </c>
      <c r="B341" s="114" t="str">
        <f t="array" ref="B341">INDEX('2020 Candidates'!F:F,MATCH(SUMMARY!A341,'2020 Candidates'!G:G,0))</f>
        <v>Labour Party</v>
      </c>
      <c r="C341" s="114" t="str">
        <f t="array" ref="C341">INDEX('2020 Candidates'!A:A,MATCH(SUMMARY!A341,'2020 Candidates'!G:G,0))</f>
        <v>Kildare North (4 seats)</v>
      </c>
      <c r="D341" s="115">
        <f>VLOOKUP(B341,PartyScore!A:D,4,0)</f>
        <v>0.0993987494</v>
      </c>
      <c r="E341" s="16" t="b">
        <f t="shared" si="1"/>
        <v>1</v>
      </c>
      <c r="F341" s="36">
        <f t="shared" si="2"/>
        <v>0</v>
      </c>
      <c r="G341" s="36">
        <f t="shared" si="3"/>
        <v>11</v>
      </c>
      <c r="H341" s="36">
        <f t="shared" si="4"/>
        <v>3</v>
      </c>
      <c r="I341" s="116">
        <f t="shared" si="5"/>
        <v>0</v>
      </c>
      <c r="J341" s="36" t="str">
        <f t="array" ref="J341">INDEX(Sheet1DATA!$1:$1048576,MATCH(SUMMARY!$A341,Sheet1DATA!$A:$A,0),MATCH(SUMMARY!J$1,Sheet1DATA!$1:$1,0))</f>
        <v>-</v>
      </c>
      <c r="K341" s="36" t="str">
        <f t="array" ref="K341">INDEX(Sheet1DATA!$1:$1048576,MATCH(SUMMARY!$A341,Sheet1DATA!$A:$A,0),MATCH(SUMMARY!K$1,Sheet1DATA!$1:$1,0))</f>
        <v>-</v>
      </c>
      <c r="L341" s="36" t="str">
        <f t="array" ref="L341">INDEX(Sheet1DATA!$1:$1048576,MATCH(SUMMARY!$A341,Sheet1DATA!$A:$A,0),MATCH(SUMMARY!L$1,Sheet1DATA!$1:$1,0))</f>
        <v>-</v>
      </c>
      <c r="M341" s="36" t="str">
        <f t="array" ref="M341">INDEX(Sheet1DATA!$1:$1048576,MATCH(SUMMARY!$A341,Sheet1DATA!$A:$A,0),MATCH(SUMMARY!M$1,Sheet1DATA!$1:$1,0))</f>
        <v>-</v>
      </c>
      <c r="N341" s="36" t="str">
        <f t="array" ref="N341">INDEX(Sheet1DATA!$1:$1048576,MATCH(SUMMARY!$A341,Sheet1DATA!$A:$A,0),MATCH(SUMMARY!N$1,Sheet1DATA!$1:$1,0))</f>
        <v>-</v>
      </c>
      <c r="O341" s="36" t="str">
        <f t="array" ref="O341">INDEX(Sheet1DATA!$1:$1048576,MATCH(SUMMARY!$A341,Sheet1DATA!$A:$A,0),MATCH(SUMMARY!O$1,Sheet1DATA!$1:$1,0))</f>
        <v>-</v>
      </c>
      <c r="P341" s="36" t="str">
        <f t="array" ref="P341">INDEX(Sheet1DATA!$1:$1048576,MATCH(SUMMARY!$A341,Sheet1DATA!$A:$A,0),MATCH(SUMMARY!P$1,Sheet1DATA!$1:$1,0))</f>
        <v>-</v>
      </c>
      <c r="Q341" s="36" t="str">
        <f t="array" ref="Q341">INDEX(Sheet1DATA!$1:$1048576,MATCH(SUMMARY!$A341,Sheet1DATA!$A:$A,0),MATCH(SUMMARY!Q$1,Sheet1DATA!$1:$1,0))</f>
        <v>×</v>
      </c>
      <c r="R341" s="36" t="str">
        <f t="array" ref="R341">INDEX(Sheet1DATA!$1:$1048576,MATCH(SUMMARY!$A341,Sheet1DATA!$A:$A,0),MATCH(SUMMARY!R$1,Sheet1DATA!$1:$1,0))</f>
        <v>Ø</v>
      </c>
      <c r="S341" s="36" t="str">
        <f t="array" ref="S341">INDEX(Sheet1DATA!$1:$1048576,MATCH(SUMMARY!$A341,Sheet1DATA!$A:$A,0),MATCH(SUMMARY!S$1,Sheet1DATA!$1:$1,0))</f>
        <v>×</v>
      </c>
      <c r="T341" s="36" t="str">
        <f t="array" ref="T341">INDEX(Sheet1DATA!$1:$1048576,MATCH(SUMMARY!$A341,Sheet1DATA!$A:$A,0),MATCH(SUMMARY!T$1,Sheet1DATA!$1:$1,0))</f>
        <v>×</v>
      </c>
      <c r="U341" s="36" t="str">
        <f t="array" ref="U341">INDEX(Sheet1DATA!$1:$1048576,MATCH(SUMMARY!$A341,Sheet1DATA!$A:$A,0),MATCH(SUMMARY!U$1,Sheet1DATA!$1:$1,0))</f>
        <v>×</v>
      </c>
      <c r="V341" s="36" t="str">
        <f t="array" ref="V341">INDEX(Sheet1DATA!$1:$1048576,MATCH(SUMMARY!$A341,Sheet1DATA!$A:$A,0),MATCH(SUMMARY!V$1,Sheet1DATA!$1:$1,0))</f>
        <v>×</v>
      </c>
      <c r="W341" s="36" t="str">
        <f t="array" ref="W341">INDEX(Sheet1DATA!$1:$1048576,MATCH(SUMMARY!$A341,Sheet1DATA!$A:$A,0),MATCH(SUMMARY!W$1,Sheet1DATA!$1:$1,0))</f>
        <v>×</v>
      </c>
      <c r="X341" s="36" t="str">
        <f t="array" ref="X341">INDEX(Sheet1DATA!$1:$1048576,MATCH(SUMMARY!$A341,Sheet1DATA!$A:$A,0),MATCH(SUMMARY!X$1,Sheet1DATA!$1:$1,0))</f>
        <v>×</v>
      </c>
      <c r="Y341" s="36" t="str">
        <f t="array" ref="Y341">INDEX(Sheet1DATA!$1:$1048576,MATCH(SUMMARY!$A341,Sheet1DATA!$A:$A,0),MATCH(SUMMARY!Y$1,Sheet1DATA!$1:$1,0))</f>
        <v>×</v>
      </c>
      <c r="Z341" s="36" t="str">
        <f t="array" ref="Z341">INDEX(Sheet1DATA!$1:$1048576,MATCH(SUMMARY!$A341,Sheet1DATA!$A:$A,0),MATCH(SUMMARY!Z$1,Sheet1DATA!$1:$1,0))</f>
        <v>×</v>
      </c>
      <c r="AA341" s="36" t="str">
        <f t="array" ref="AA341">INDEX(Sheet1DATA!$1:$1048576,MATCH(SUMMARY!$A341,Sheet1DATA!$A:$A,0),MATCH(SUMMARY!AA$1,Sheet1DATA!$1:$1,0))</f>
        <v>Ø</v>
      </c>
      <c r="AB341" s="36" t="str">
        <f t="array" ref="AB341">INDEX(Sheet1DATA!$1:$1048576,MATCH(SUMMARY!$A341,Sheet1DATA!$A:$A,0),MATCH(SUMMARY!AB$1,Sheet1DATA!$1:$1,0))</f>
        <v>×</v>
      </c>
      <c r="AC341" s="36" t="str">
        <f t="array" ref="AC341">INDEX(Sheet1DATA!$1:$1048576,MATCH(SUMMARY!$A341,Sheet1DATA!$A:$A,0),MATCH(SUMMARY!AC$1,Sheet1DATA!$1:$1,0))</f>
        <v>×</v>
      </c>
      <c r="AD341" s="36" t="str">
        <f t="array" ref="AD341">INDEX(Sheet1DATA!$1:$1048576,MATCH(SUMMARY!$A341,Sheet1DATA!$A:$A,0),MATCH(SUMMARY!AD$1,Sheet1DATA!$1:$1,0))</f>
        <v>Ø</v>
      </c>
    </row>
    <row r="342" ht="14.25" customHeight="1">
      <c r="A342" s="114" t="s">
        <v>909</v>
      </c>
      <c r="B342" s="114" t="str">
        <f t="array" ref="B342">INDEX('2020 Candidates'!F:F,MATCH(SUMMARY!A342,'2020 Candidates'!G:G,0))</f>
        <v>Sinn Fein</v>
      </c>
      <c r="C342" s="114" t="str">
        <f t="array" ref="C342">INDEX('2020 Candidates'!A:A,MATCH(SUMMARY!A342,'2020 Candidates'!G:G,0))</f>
        <v>Laois-Offaly (5 seats)</v>
      </c>
      <c r="D342" s="115">
        <f>VLOOKUP(B342,PartyScore!A:D,4,0)</f>
        <v>0.3109221466</v>
      </c>
      <c r="E342" s="16" t="b">
        <f t="shared" si="1"/>
        <v>1</v>
      </c>
      <c r="F342" s="36">
        <f t="shared" si="2"/>
        <v>16</v>
      </c>
      <c r="G342" s="36">
        <f t="shared" si="3"/>
        <v>4</v>
      </c>
      <c r="H342" s="36">
        <f t="shared" si="4"/>
        <v>0</v>
      </c>
      <c r="I342" s="116">
        <f t="shared" si="5"/>
        <v>0.8</v>
      </c>
      <c r="J342" s="36" t="str">
        <f t="array" ref="J342">INDEX(Sheet1DATA!$1:$1048576,MATCH(SUMMARY!$A342,Sheet1DATA!$A:$A,0),MATCH(SUMMARY!J$1,Sheet1DATA!$1:$1,0))</f>
        <v>√</v>
      </c>
      <c r="K342" s="36" t="str">
        <f t="array" ref="K342">INDEX(Sheet1DATA!$1:$1048576,MATCH(SUMMARY!$A342,Sheet1DATA!$A:$A,0),MATCH(SUMMARY!K$1,Sheet1DATA!$1:$1,0))</f>
        <v>√</v>
      </c>
      <c r="L342" s="36" t="str">
        <f t="array" ref="L342">INDEX(Sheet1DATA!$1:$1048576,MATCH(SUMMARY!$A342,Sheet1DATA!$A:$A,0),MATCH(SUMMARY!L$1,Sheet1DATA!$1:$1,0))</f>
        <v>√</v>
      </c>
      <c r="M342" s="36" t="str">
        <f t="array" ref="M342">INDEX(Sheet1DATA!$1:$1048576,MATCH(SUMMARY!$A342,Sheet1DATA!$A:$A,0),MATCH(SUMMARY!M$1,Sheet1DATA!$1:$1,0))</f>
        <v>×</v>
      </c>
      <c r="N342" s="36" t="str">
        <f t="array" ref="N342">INDEX(Sheet1DATA!$1:$1048576,MATCH(SUMMARY!$A342,Sheet1DATA!$A:$A,0),MATCH(SUMMARY!N$1,Sheet1DATA!$1:$1,0))</f>
        <v>×</v>
      </c>
      <c r="O342" s="36" t="str">
        <f t="array" ref="O342">INDEX(Sheet1DATA!$1:$1048576,MATCH(SUMMARY!$A342,Sheet1DATA!$A:$A,0),MATCH(SUMMARY!O$1,Sheet1DATA!$1:$1,0))</f>
        <v>×</v>
      </c>
      <c r="P342" s="36" t="str">
        <f t="array" ref="P342">INDEX(Sheet1DATA!$1:$1048576,MATCH(SUMMARY!$A342,Sheet1DATA!$A:$A,0),MATCH(SUMMARY!P$1,Sheet1DATA!$1:$1,0))</f>
        <v>×</v>
      </c>
      <c r="Q342" s="36" t="str">
        <f t="array" ref="Q342">INDEX(Sheet1DATA!$1:$1048576,MATCH(SUMMARY!$A342,Sheet1DATA!$A:$A,0),MATCH(SUMMARY!Q$1,Sheet1DATA!$1:$1,0))</f>
        <v>√</v>
      </c>
      <c r="R342" s="36" t="str">
        <f t="array" ref="R342">INDEX(Sheet1DATA!$1:$1048576,MATCH(SUMMARY!$A342,Sheet1DATA!$A:$A,0),MATCH(SUMMARY!R$1,Sheet1DATA!$1:$1,0))</f>
        <v>√</v>
      </c>
      <c r="S342" s="36" t="str">
        <f t="array" ref="S342">INDEX(Sheet1DATA!$1:$1048576,MATCH(SUMMARY!$A342,Sheet1DATA!$A:$A,0),MATCH(SUMMARY!S$1,Sheet1DATA!$1:$1,0))</f>
        <v>√</v>
      </c>
      <c r="T342" s="36" t="str">
        <f t="array" ref="T342">INDEX(Sheet1DATA!$1:$1048576,MATCH(SUMMARY!$A342,Sheet1DATA!$A:$A,0),MATCH(SUMMARY!T$1,Sheet1DATA!$1:$1,0))</f>
        <v>√</v>
      </c>
      <c r="U342" s="36" t="str">
        <f t="array" ref="U342">INDEX(Sheet1DATA!$1:$1048576,MATCH(SUMMARY!$A342,Sheet1DATA!$A:$A,0),MATCH(SUMMARY!U$1,Sheet1DATA!$1:$1,0))</f>
        <v>√</v>
      </c>
      <c r="V342" s="36" t="str">
        <f t="array" ref="V342">INDEX(Sheet1DATA!$1:$1048576,MATCH(SUMMARY!$A342,Sheet1DATA!$A:$A,0),MATCH(SUMMARY!V$1,Sheet1DATA!$1:$1,0))</f>
        <v>√</v>
      </c>
      <c r="W342" s="36" t="str">
        <f t="array" ref="W342">INDEX(Sheet1DATA!$1:$1048576,MATCH(SUMMARY!$A342,Sheet1DATA!$A:$A,0),MATCH(SUMMARY!W$1,Sheet1DATA!$1:$1,0))</f>
        <v>√</v>
      </c>
      <c r="X342" s="36" t="str">
        <f t="array" ref="X342">INDEX(Sheet1DATA!$1:$1048576,MATCH(SUMMARY!$A342,Sheet1DATA!$A:$A,0),MATCH(SUMMARY!X$1,Sheet1DATA!$1:$1,0))</f>
        <v>√</v>
      </c>
      <c r="Y342" s="36" t="str">
        <f t="array" ref="Y342">INDEX(Sheet1DATA!$1:$1048576,MATCH(SUMMARY!$A342,Sheet1DATA!$A:$A,0),MATCH(SUMMARY!Y$1,Sheet1DATA!$1:$1,0))</f>
        <v>√</v>
      </c>
      <c r="Z342" s="36" t="str">
        <f t="array" ref="Z342">INDEX(Sheet1DATA!$1:$1048576,MATCH(SUMMARY!$A342,Sheet1DATA!$A:$A,0),MATCH(SUMMARY!Z$1,Sheet1DATA!$1:$1,0))</f>
        <v>√</v>
      </c>
      <c r="AA342" s="36" t="str">
        <f t="array" ref="AA342">INDEX(Sheet1DATA!$1:$1048576,MATCH(SUMMARY!$A342,Sheet1DATA!$A:$A,0),MATCH(SUMMARY!AA$1,Sheet1DATA!$1:$1,0))</f>
        <v>√</v>
      </c>
      <c r="AB342" s="36" t="str">
        <f t="array" ref="AB342">INDEX(Sheet1DATA!$1:$1048576,MATCH(SUMMARY!$A342,Sheet1DATA!$A:$A,0),MATCH(SUMMARY!AB$1,Sheet1DATA!$1:$1,0))</f>
        <v>√</v>
      </c>
      <c r="AC342" s="36" t="str">
        <f t="array" ref="AC342">INDEX(Sheet1DATA!$1:$1048576,MATCH(SUMMARY!$A342,Sheet1DATA!$A:$A,0),MATCH(SUMMARY!AC$1,Sheet1DATA!$1:$1,0))</f>
        <v>√</v>
      </c>
      <c r="AD342" s="36" t="str">
        <f t="array" ref="AD342">INDEX(Sheet1DATA!$1:$1048576,MATCH(SUMMARY!$A342,Sheet1DATA!$A:$A,0),MATCH(SUMMARY!AD$1,Sheet1DATA!$1:$1,0))</f>
        <v>-</v>
      </c>
    </row>
    <row r="343" ht="14.25" customHeight="1">
      <c r="A343" s="114" t="s">
        <v>198</v>
      </c>
      <c r="B343" s="114" t="str">
        <f t="array" ref="B343">INDEX('2020 Candidates'!F:F,MATCH(SUMMARY!A343,'2020 Candidates'!G:G,0))</f>
        <v>Fine Gael</v>
      </c>
      <c r="C343" s="114" t="str">
        <f t="array" ref="C343">INDEX('2020 Candidates'!A:A,MATCH(SUMMARY!A343,'2020 Candidates'!G:G,0))</f>
        <v>Cork East (4 seats)</v>
      </c>
      <c r="D343" s="115">
        <f>VLOOKUP(B343,PartyScore!A:D,4,0)</f>
        <v>0.01425972402</v>
      </c>
      <c r="E343" s="16" t="b">
        <f t="shared" si="1"/>
        <v>1</v>
      </c>
      <c r="F343" s="36">
        <f t="shared" si="2"/>
        <v>1</v>
      </c>
      <c r="G343" s="36">
        <f t="shared" si="3"/>
        <v>19</v>
      </c>
      <c r="H343" s="36">
        <f t="shared" si="4"/>
        <v>1</v>
      </c>
      <c r="I343" s="116">
        <f t="shared" si="5"/>
        <v>0.05</v>
      </c>
      <c r="J343" s="36" t="str">
        <f t="array" ref="J343">INDEX(Sheet1DATA!$1:$1048576,MATCH(SUMMARY!$A343,Sheet1DATA!$A:$A,0),MATCH(SUMMARY!J$1,Sheet1DATA!$1:$1,0))</f>
        <v>×</v>
      </c>
      <c r="K343" s="36" t="str">
        <f t="array" ref="K343">INDEX(Sheet1DATA!$1:$1048576,MATCH(SUMMARY!$A343,Sheet1DATA!$A:$A,0),MATCH(SUMMARY!K$1,Sheet1DATA!$1:$1,0))</f>
        <v>×</v>
      </c>
      <c r="L343" s="36" t="str">
        <f t="array" ref="L343">INDEX(Sheet1DATA!$1:$1048576,MATCH(SUMMARY!$A343,Sheet1DATA!$A:$A,0),MATCH(SUMMARY!L$1,Sheet1DATA!$1:$1,0))</f>
        <v>×</v>
      </c>
      <c r="M343" s="36" t="str">
        <f t="array" ref="M343">INDEX(Sheet1DATA!$1:$1048576,MATCH(SUMMARY!$A343,Sheet1DATA!$A:$A,0),MATCH(SUMMARY!M$1,Sheet1DATA!$1:$1,0))</f>
        <v>×</v>
      </c>
      <c r="N343" s="36" t="str">
        <f t="array" ref="N343">INDEX(Sheet1DATA!$1:$1048576,MATCH(SUMMARY!$A343,Sheet1DATA!$A:$A,0),MATCH(SUMMARY!N$1,Sheet1DATA!$1:$1,0))</f>
        <v>×</v>
      </c>
      <c r="O343" s="36" t="str">
        <f t="array" ref="O343">INDEX(Sheet1DATA!$1:$1048576,MATCH(SUMMARY!$A343,Sheet1DATA!$A:$A,0),MATCH(SUMMARY!O$1,Sheet1DATA!$1:$1,0))</f>
        <v>×</v>
      </c>
      <c r="P343" s="36" t="str">
        <f t="array" ref="P343">INDEX(Sheet1DATA!$1:$1048576,MATCH(SUMMARY!$A343,Sheet1DATA!$A:$A,0),MATCH(SUMMARY!P$1,Sheet1DATA!$1:$1,0))</f>
        <v>×</v>
      </c>
      <c r="Q343" s="36" t="str">
        <f t="array" ref="Q343">INDEX(Sheet1DATA!$1:$1048576,MATCH(SUMMARY!$A343,Sheet1DATA!$A:$A,0),MATCH(SUMMARY!Q$1,Sheet1DATA!$1:$1,0))</f>
        <v>×</v>
      </c>
      <c r="R343" s="36" t="str">
        <f t="array" ref="R343">INDEX(Sheet1DATA!$1:$1048576,MATCH(SUMMARY!$A343,Sheet1DATA!$A:$A,0),MATCH(SUMMARY!R$1,Sheet1DATA!$1:$1,0))</f>
        <v>×</v>
      </c>
      <c r="S343" s="36" t="str">
        <f t="array" ref="S343">INDEX(Sheet1DATA!$1:$1048576,MATCH(SUMMARY!$A343,Sheet1DATA!$A:$A,0),MATCH(SUMMARY!S$1,Sheet1DATA!$1:$1,0))</f>
        <v>×</v>
      </c>
      <c r="T343" s="36" t="str">
        <f t="array" ref="T343">INDEX(Sheet1DATA!$1:$1048576,MATCH(SUMMARY!$A343,Sheet1DATA!$A:$A,0),MATCH(SUMMARY!T$1,Sheet1DATA!$1:$1,0))</f>
        <v>×</v>
      </c>
      <c r="U343" s="36" t="str">
        <f t="array" ref="U343">INDEX(Sheet1DATA!$1:$1048576,MATCH(SUMMARY!$A343,Sheet1DATA!$A:$A,0),MATCH(SUMMARY!U$1,Sheet1DATA!$1:$1,0))</f>
        <v>×</v>
      </c>
      <c r="V343" s="36" t="str">
        <f t="array" ref="V343">INDEX(Sheet1DATA!$1:$1048576,MATCH(SUMMARY!$A343,Sheet1DATA!$A:$A,0),MATCH(SUMMARY!V$1,Sheet1DATA!$1:$1,0))</f>
        <v>×</v>
      </c>
      <c r="W343" s="36" t="str">
        <f t="array" ref="W343">INDEX(Sheet1DATA!$1:$1048576,MATCH(SUMMARY!$A343,Sheet1DATA!$A:$A,0),MATCH(SUMMARY!W$1,Sheet1DATA!$1:$1,0))</f>
        <v>×</v>
      </c>
      <c r="X343" s="36" t="str">
        <f t="array" ref="X343">INDEX(Sheet1DATA!$1:$1048576,MATCH(SUMMARY!$A343,Sheet1DATA!$A:$A,0),MATCH(SUMMARY!X$1,Sheet1DATA!$1:$1,0))</f>
        <v>×</v>
      </c>
      <c r="Y343" s="36" t="str">
        <f t="array" ref="Y343">INDEX(Sheet1DATA!$1:$1048576,MATCH(SUMMARY!$A343,Sheet1DATA!$A:$A,0),MATCH(SUMMARY!Y$1,Sheet1DATA!$1:$1,0))</f>
        <v>×</v>
      </c>
      <c r="Z343" s="36" t="str">
        <f t="array" ref="Z343">INDEX(Sheet1DATA!$1:$1048576,MATCH(SUMMARY!$A343,Sheet1DATA!$A:$A,0),MATCH(SUMMARY!Z$1,Sheet1DATA!$1:$1,0))</f>
        <v>×</v>
      </c>
      <c r="AA343" s="36" t="str">
        <f t="array" ref="AA343">INDEX(Sheet1DATA!$1:$1048576,MATCH(SUMMARY!$A343,Sheet1DATA!$A:$A,0),MATCH(SUMMARY!AA$1,Sheet1DATA!$1:$1,0))</f>
        <v>Ø</v>
      </c>
      <c r="AB343" s="36" t="str">
        <f t="array" ref="AB343">INDEX(Sheet1DATA!$1:$1048576,MATCH(SUMMARY!$A343,Sheet1DATA!$A:$A,0),MATCH(SUMMARY!AB$1,Sheet1DATA!$1:$1,0))</f>
        <v>×</v>
      </c>
      <c r="AC343" s="36" t="str">
        <f t="array" ref="AC343">INDEX(Sheet1DATA!$1:$1048576,MATCH(SUMMARY!$A343,Sheet1DATA!$A:$A,0),MATCH(SUMMARY!AC$1,Sheet1DATA!$1:$1,0))</f>
        <v>×</v>
      </c>
      <c r="AD343" s="36" t="str">
        <f t="array" ref="AD343">INDEX(Sheet1DATA!$1:$1048576,MATCH(SUMMARY!$A343,Sheet1DATA!$A:$A,0),MATCH(SUMMARY!AD$1,Sheet1DATA!$1:$1,0))</f>
        <v>√</v>
      </c>
    </row>
    <row r="344" ht="14.25" hidden="1" customHeight="1">
      <c r="A344" s="114" t="s">
        <v>1278</v>
      </c>
      <c r="B344" s="114" t="str">
        <f t="array" ref="B344">INDEX('2020 Candidates'!F:F,MATCH(SUMMARY!A344,'2020 Candidates'!G:G,0))</f>
        <v>Renua</v>
      </c>
      <c r="C344" s="114" t="str">
        <f t="array" ref="C344">INDEX('2020 Candidates'!A:A,MATCH(SUMMARY!A344,'2020 Candidates'!G:G,0))</f>
        <v>Louth (5 seats)</v>
      </c>
      <c r="D344" s="115">
        <f>VLOOKUP(B344,PartyScore!A:D,4,0)</f>
        <v>0</v>
      </c>
      <c r="E344" s="16" t="b">
        <f t="shared" si="1"/>
        <v>0</v>
      </c>
      <c r="F344" s="36">
        <f t="shared" si="2"/>
        <v>0</v>
      </c>
      <c r="G344" s="36">
        <f t="shared" si="3"/>
        <v>0</v>
      </c>
      <c r="H344" s="36">
        <f t="shared" si="4"/>
        <v>0</v>
      </c>
      <c r="I344" s="116" t="str">
        <f t="shared" si="5"/>
        <v>-</v>
      </c>
      <c r="J344" s="36" t="str">
        <f t="array" ref="J344">INDEX(Sheet1DATA!$1:$1048576,MATCH(SUMMARY!$A344,Sheet1DATA!$A:$A,0),MATCH(SUMMARY!J$1,Sheet1DATA!$1:$1,0))</f>
        <v>-</v>
      </c>
      <c r="K344" s="36" t="str">
        <f t="array" ref="K344">INDEX(Sheet1DATA!$1:$1048576,MATCH(SUMMARY!$A344,Sheet1DATA!$A:$A,0),MATCH(SUMMARY!K$1,Sheet1DATA!$1:$1,0))</f>
        <v>-</v>
      </c>
      <c r="L344" s="36" t="str">
        <f t="array" ref="L344">INDEX(Sheet1DATA!$1:$1048576,MATCH(SUMMARY!$A344,Sheet1DATA!$A:$A,0),MATCH(SUMMARY!L$1,Sheet1DATA!$1:$1,0))</f>
        <v>-</v>
      </c>
      <c r="M344" s="36" t="str">
        <f t="array" ref="M344">INDEX(Sheet1DATA!$1:$1048576,MATCH(SUMMARY!$A344,Sheet1DATA!$A:$A,0),MATCH(SUMMARY!M$1,Sheet1DATA!$1:$1,0))</f>
        <v>-</v>
      </c>
      <c r="N344" s="36" t="str">
        <f t="array" ref="N344">INDEX(Sheet1DATA!$1:$1048576,MATCH(SUMMARY!$A344,Sheet1DATA!$A:$A,0),MATCH(SUMMARY!N$1,Sheet1DATA!$1:$1,0))</f>
        <v>-</v>
      </c>
      <c r="O344" s="36" t="str">
        <f t="array" ref="O344">INDEX(Sheet1DATA!$1:$1048576,MATCH(SUMMARY!$A344,Sheet1DATA!$A:$A,0),MATCH(SUMMARY!O$1,Sheet1DATA!$1:$1,0))</f>
        <v>-</v>
      </c>
      <c r="P344" s="36" t="str">
        <f t="array" ref="P344">INDEX(Sheet1DATA!$1:$1048576,MATCH(SUMMARY!$A344,Sheet1DATA!$A:$A,0),MATCH(SUMMARY!P$1,Sheet1DATA!$1:$1,0))</f>
        <v>-</v>
      </c>
      <c r="Q344" s="36" t="str">
        <f t="array" ref="Q344">INDEX(Sheet1DATA!$1:$1048576,MATCH(SUMMARY!$A344,Sheet1DATA!$A:$A,0),MATCH(SUMMARY!Q$1,Sheet1DATA!$1:$1,0))</f>
        <v>-</v>
      </c>
      <c r="R344" s="36" t="str">
        <f t="array" ref="R344">INDEX(Sheet1DATA!$1:$1048576,MATCH(SUMMARY!$A344,Sheet1DATA!$A:$A,0),MATCH(SUMMARY!R$1,Sheet1DATA!$1:$1,0))</f>
        <v>-</v>
      </c>
      <c r="S344" s="36" t="str">
        <f t="array" ref="S344">INDEX(Sheet1DATA!$1:$1048576,MATCH(SUMMARY!$A344,Sheet1DATA!$A:$A,0),MATCH(SUMMARY!S$1,Sheet1DATA!$1:$1,0))</f>
        <v>-</v>
      </c>
      <c r="T344" s="36" t="str">
        <f t="array" ref="T344">INDEX(Sheet1DATA!$1:$1048576,MATCH(SUMMARY!$A344,Sheet1DATA!$A:$A,0),MATCH(SUMMARY!T$1,Sheet1DATA!$1:$1,0))</f>
        <v>-</v>
      </c>
      <c r="U344" s="36" t="str">
        <f t="array" ref="U344">INDEX(Sheet1DATA!$1:$1048576,MATCH(SUMMARY!$A344,Sheet1DATA!$A:$A,0),MATCH(SUMMARY!U$1,Sheet1DATA!$1:$1,0))</f>
        <v>-</v>
      </c>
      <c r="V344" s="36" t="str">
        <f t="array" ref="V344">INDEX(Sheet1DATA!$1:$1048576,MATCH(SUMMARY!$A344,Sheet1DATA!$A:$A,0),MATCH(SUMMARY!V$1,Sheet1DATA!$1:$1,0))</f>
        <v>-</v>
      </c>
      <c r="W344" s="36" t="str">
        <f t="array" ref="W344">INDEX(Sheet1DATA!$1:$1048576,MATCH(SUMMARY!$A344,Sheet1DATA!$A:$A,0),MATCH(SUMMARY!W$1,Sheet1DATA!$1:$1,0))</f>
        <v>-</v>
      </c>
      <c r="X344" s="36" t="str">
        <f t="array" ref="X344">INDEX(Sheet1DATA!$1:$1048576,MATCH(SUMMARY!$A344,Sheet1DATA!$A:$A,0),MATCH(SUMMARY!X$1,Sheet1DATA!$1:$1,0))</f>
        <v>-</v>
      </c>
      <c r="Y344" s="36" t="str">
        <f t="array" ref="Y344">INDEX(Sheet1DATA!$1:$1048576,MATCH(SUMMARY!$A344,Sheet1DATA!$A:$A,0),MATCH(SUMMARY!Y$1,Sheet1DATA!$1:$1,0))</f>
        <v>-</v>
      </c>
      <c r="Z344" s="36" t="str">
        <f t="array" ref="Z344">INDEX(Sheet1DATA!$1:$1048576,MATCH(SUMMARY!$A344,Sheet1DATA!$A:$A,0),MATCH(SUMMARY!Z$1,Sheet1DATA!$1:$1,0))</f>
        <v>-</v>
      </c>
      <c r="AA344" s="36" t="str">
        <f t="array" ref="AA344">INDEX(Sheet1DATA!$1:$1048576,MATCH(SUMMARY!$A344,Sheet1DATA!$A:$A,0),MATCH(SUMMARY!AA$1,Sheet1DATA!$1:$1,0))</f>
        <v>-</v>
      </c>
      <c r="AB344" s="36" t="str">
        <f t="array" ref="AB344">INDEX(Sheet1DATA!$1:$1048576,MATCH(SUMMARY!$A344,Sheet1DATA!$A:$A,0),MATCH(SUMMARY!AB$1,Sheet1DATA!$1:$1,0))</f>
        <v>-</v>
      </c>
      <c r="AC344" s="36" t="str">
        <f t="array" ref="AC344">INDEX(Sheet1DATA!$1:$1048576,MATCH(SUMMARY!$A344,Sheet1DATA!$A:$A,0),MATCH(SUMMARY!AC$1,Sheet1DATA!$1:$1,0))</f>
        <v>-</v>
      </c>
      <c r="AD344" s="36" t="str">
        <f t="array" ref="AD344">INDEX(Sheet1DATA!$1:$1048576,MATCH(SUMMARY!$A344,Sheet1DATA!$A:$A,0),MATCH(SUMMARY!AD$1,Sheet1DATA!$1:$1,0))</f>
        <v>-</v>
      </c>
    </row>
    <row r="345" ht="14.25" hidden="1" customHeight="1">
      <c r="A345" s="114" t="s">
        <v>1276</v>
      </c>
      <c r="B345" s="114" t="str">
        <f t="array" ref="B345">INDEX('2020 Candidates'!F:F,MATCH(SUMMARY!A345,'2020 Candidates'!G:G,0))</f>
        <v>Aontu</v>
      </c>
      <c r="C345" s="114" t="str">
        <f t="array" ref="C345">INDEX('2020 Candidates'!A:A,MATCH(SUMMARY!A345,'2020 Candidates'!G:G,0))</f>
        <v>Donegal (5 seats)</v>
      </c>
      <c r="D345" s="115">
        <f>VLOOKUP(B345,PartyScore!A:D,4,0)</f>
        <v>0.0625</v>
      </c>
      <c r="E345" s="16" t="b">
        <f t="shared" si="1"/>
        <v>0</v>
      </c>
      <c r="F345" s="36">
        <f t="shared" si="2"/>
        <v>0</v>
      </c>
      <c r="G345" s="36">
        <f t="shared" si="3"/>
        <v>0</v>
      </c>
      <c r="H345" s="36">
        <f t="shared" si="4"/>
        <v>0</v>
      </c>
      <c r="I345" s="116" t="str">
        <f t="shared" si="5"/>
        <v>-</v>
      </c>
      <c r="J345" s="36" t="str">
        <f t="array" ref="J345">INDEX(Sheet1DATA!$1:$1048576,MATCH(SUMMARY!$A345,Sheet1DATA!$A:$A,0),MATCH(SUMMARY!J$1,Sheet1DATA!$1:$1,0))</f>
        <v>-</v>
      </c>
      <c r="K345" s="36" t="str">
        <f t="array" ref="K345">INDEX(Sheet1DATA!$1:$1048576,MATCH(SUMMARY!$A345,Sheet1DATA!$A:$A,0),MATCH(SUMMARY!K$1,Sheet1DATA!$1:$1,0))</f>
        <v>-</v>
      </c>
      <c r="L345" s="36" t="str">
        <f t="array" ref="L345">INDEX(Sheet1DATA!$1:$1048576,MATCH(SUMMARY!$A345,Sheet1DATA!$A:$A,0),MATCH(SUMMARY!L$1,Sheet1DATA!$1:$1,0))</f>
        <v>-</v>
      </c>
      <c r="M345" s="36" t="str">
        <f t="array" ref="M345">INDEX(Sheet1DATA!$1:$1048576,MATCH(SUMMARY!$A345,Sheet1DATA!$A:$A,0),MATCH(SUMMARY!M$1,Sheet1DATA!$1:$1,0))</f>
        <v>-</v>
      </c>
      <c r="N345" s="36" t="str">
        <f t="array" ref="N345">INDEX(Sheet1DATA!$1:$1048576,MATCH(SUMMARY!$A345,Sheet1DATA!$A:$A,0),MATCH(SUMMARY!N$1,Sheet1DATA!$1:$1,0))</f>
        <v>-</v>
      </c>
      <c r="O345" s="36" t="str">
        <f t="array" ref="O345">INDEX(Sheet1DATA!$1:$1048576,MATCH(SUMMARY!$A345,Sheet1DATA!$A:$A,0),MATCH(SUMMARY!O$1,Sheet1DATA!$1:$1,0))</f>
        <v>-</v>
      </c>
      <c r="P345" s="36" t="str">
        <f t="array" ref="P345">INDEX(Sheet1DATA!$1:$1048576,MATCH(SUMMARY!$A345,Sheet1DATA!$A:$A,0),MATCH(SUMMARY!P$1,Sheet1DATA!$1:$1,0))</f>
        <v>-</v>
      </c>
      <c r="Q345" s="36" t="str">
        <f t="array" ref="Q345">INDEX(Sheet1DATA!$1:$1048576,MATCH(SUMMARY!$A345,Sheet1DATA!$A:$A,0),MATCH(SUMMARY!Q$1,Sheet1DATA!$1:$1,0))</f>
        <v>-</v>
      </c>
      <c r="R345" s="36" t="str">
        <f t="array" ref="R345">INDEX(Sheet1DATA!$1:$1048576,MATCH(SUMMARY!$A345,Sheet1DATA!$A:$A,0),MATCH(SUMMARY!R$1,Sheet1DATA!$1:$1,0))</f>
        <v>-</v>
      </c>
      <c r="S345" s="36" t="str">
        <f t="array" ref="S345">INDEX(Sheet1DATA!$1:$1048576,MATCH(SUMMARY!$A345,Sheet1DATA!$A:$A,0),MATCH(SUMMARY!S$1,Sheet1DATA!$1:$1,0))</f>
        <v>-</v>
      </c>
      <c r="T345" s="36" t="str">
        <f t="array" ref="T345">INDEX(Sheet1DATA!$1:$1048576,MATCH(SUMMARY!$A345,Sheet1DATA!$A:$A,0),MATCH(SUMMARY!T$1,Sheet1DATA!$1:$1,0))</f>
        <v>-</v>
      </c>
      <c r="U345" s="36" t="str">
        <f t="array" ref="U345">INDEX(Sheet1DATA!$1:$1048576,MATCH(SUMMARY!$A345,Sheet1DATA!$A:$A,0),MATCH(SUMMARY!U$1,Sheet1DATA!$1:$1,0))</f>
        <v>-</v>
      </c>
      <c r="V345" s="36" t="str">
        <f t="array" ref="V345">INDEX(Sheet1DATA!$1:$1048576,MATCH(SUMMARY!$A345,Sheet1DATA!$A:$A,0),MATCH(SUMMARY!V$1,Sheet1DATA!$1:$1,0))</f>
        <v>-</v>
      </c>
      <c r="W345" s="36" t="str">
        <f t="array" ref="W345">INDEX(Sheet1DATA!$1:$1048576,MATCH(SUMMARY!$A345,Sheet1DATA!$A:$A,0),MATCH(SUMMARY!W$1,Sheet1DATA!$1:$1,0))</f>
        <v>-</v>
      </c>
      <c r="X345" s="36" t="str">
        <f t="array" ref="X345">INDEX(Sheet1DATA!$1:$1048576,MATCH(SUMMARY!$A345,Sheet1DATA!$A:$A,0),MATCH(SUMMARY!X$1,Sheet1DATA!$1:$1,0))</f>
        <v>-</v>
      </c>
      <c r="Y345" s="36" t="str">
        <f t="array" ref="Y345">INDEX(Sheet1DATA!$1:$1048576,MATCH(SUMMARY!$A345,Sheet1DATA!$A:$A,0),MATCH(SUMMARY!Y$1,Sheet1DATA!$1:$1,0))</f>
        <v>-</v>
      </c>
      <c r="Z345" s="36" t="str">
        <f t="array" ref="Z345">INDEX(Sheet1DATA!$1:$1048576,MATCH(SUMMARY!$A345,Sheet1DATA!$A:$A,0),MATCH(SUMMARY!Z$1,Sheet1DATA!$1:$1,0))</f>
        <v>-</v>
      </c>
      <c r="AA345" s="36" t="str">
        <f t="array" ref="AA345">INDEX(Sheet1DATA!$1:$1048576,MATCH(SUMMARY!$A345,Sheet1DATA!$A:$A,0),MATCH(SUMMARY!AA$1,Sheet1DATA!$1:$1,0))</f>
        <v>-</v>
      </c>
      <c r="AB345" s="36" t="str">
        <f t="array" ref="AB345">INDEX(Sheet1DATA!$1:$1048576,MATCH(SUMMARY!$A345,Sheet1DATA!$A:$A,0),MATCH(SUMMARY!AB$1,Sheet1DATA!$1:$1,0))</f>
        <v>-</v>
      </c>
      <c r="AC345" s="36" t="str">
        <f t="array" ref="AC345">INDEX(Sheet1DATA!$1:$1048576,MATCH(SUMMARY!$A345,Sheet1DATA!$A:$A,0),MATCH(SUMMARY!AC$1,Sheet1DATA!$1:$1,0))</f>
        <v>-</v>
      </c>
      <c r="AD345" s="36" t="str">
        <f t="array" ref="AD345">INDEX(Sheet1DATA!$1:$1048576,MATCH(SUMMARY!$A345,Sheet1DATA!$A:$A,0),MATCH(SUMMARY!AD$1,Sheet1DATA!$1:$1,0))</f>
        <v>-</v>
      </c>
    </row>
    <row r="346" ht="14.25" customHeight="1">
      <c r="A346" s="114" t="s">
        <v>1304</v>
      </c>
      <c r="B346" s="114" t="str">
        <f t="array" ref="B346">INDEX('2020 Candidates'!F:F,MATCH(SUMMARY!A346,'2020 Candidates'!G:G,0))</f>
        <v>Fine Gael</v>
      </c>
      <c r="C346" s="114" t="str">
        <f t="array" ref="C346">INDEX('2020 Candidates'!A:A,MATCH(SUMMARY!A346,'2020 Candidates'!G:G,0))</f>
        <v>Wicklow</v>
      </c>
      <c r="D346" s="115">
        <f>VLOOKUP(B346,PartyScore!A:D,4,0)</f>
        <v>0.01425972402</v>
      </c>
      <c r="E346" s="16" t="b">
        <f t="shared" si="1"/>
        <v>1</v>
      </c>
      <c r="F346" s="36">
        <f t="shared" si="2"/>
        <v>4</v>
      </c>
      <c r="G346" s="36">
        <f t="shared" si="3"/>
        <v>4</v>
      </c>
      <c r="H346" s="36">
        <f t="shared" si="4"/>
        <v>6</v>
      </c>
      <c r="I346" s="116">
        <f t="shared" si="5"/>
        <v>0.5</v>
      </c>
      <c r="J346" s="36" t="str">
        <f t="array" ref="J346">INDEX(Sheet1DATA!$1:$1048576,MATCH(SUMMARY!$A346,Sheet1DATA!$A:$A,0),MATCH(SUMMARY!J$1,Sheet1DATA!$1:$1,0))</f>
        <v>-</v>
      </c>
      <c r="K346" s="36" t="str">
        <f t="array" ref="K346">INDEX(Sheet1DATA!$1:$1048576,MATCH(SUMMARY!$A346,Sheet1DATA!$A:$A,0),MATCH(SUMMARY!K$1,Sheet1DATA!$1:$1,0))</f>
        <v>-</v>
      </c>
      <c r="L346" s="36" t="str">
        <f t="array" ref="L346">INDEX(Sheet1DATA!$1:$1048576,MATCH(SUMMARY!$A346,Sheet1DATA!$A:$A,0),MATCH(SUMMARY!L$1,Sheet1DATA!$1:$1,0))</f>
        <v>-</v>
      </c>
      <c r="M346" s="36" t="str">
        <f t="array" ref="M346">INDEX(Sheet1DATA!$1:$1048576,MATCH(SUMMARY!$A346,Sheet1DATA!$A:$A,0),MATCH(SUMMARY!M$1,Sheet1DATA!$1:$1,0))</f>
        <v>-</v>
      </c>
      <c r="N346" s="36" t="str">
        <f t="array" ref="N346">INDEX(Sheet1DATA!$1:$1048576,MATCH(SUMMARY!$A346,Sheet1DATA!$A:$A,0),MATCH(SUMMARY!N$1,Sheet1DATA!$1:$1,0))</f>
        <v>-</v>
      </c>
      <c r="O346" s="36" t="str">
        <f t="array" ref="O346">INDEX(Sheet1DATA!$1:$1048576,MATCH(SUMMARY!$A346,Sheet1DATA!$A:$A,0),MATCH(SUMMARY!O$1,Sheet1DATA!$1:$1,0))</f>
        <v>-</v>
      </c>
      <c r="P346" s="36" t="str">
        <f t="array" ref="P346">INDEX(Sheet1DATA!$1:$1048576,MATCH(SUMMARY!$A346,Sheet1DATA!$A:$A,0),MATCH(SUMMARY!P$1,Sheet1DATA!$1:$1,0))</f>
        <v>-</v>
      </c>
      <c r="Q346" s="36" t="str">
        <f t="array" ref="Q346">INDEX(Sheet1DATA!$1:$1048576,MATCH(SUMMARY!$A346,Sheet1DATA!$A:$A,0),MATCH(SUMMARY!Q$1,Sheet1DATA!$1:$1,0))</f>
        <v>×</v>
      </c>
      <c r="R346" s="36" t="str">
        <f t="array" ref="R346">INDEX(Sheet1DATA!$1:$1048576,MATCH(SUMMARY!$A346,Sheet1DATA!$A:$A,0),MATCH(SUMMARY!R$1,Sheet1DATA!$1:$1,0))</f>
        <v>√</v>
      </c>
      <c r="S346" s="36" t="str">
        <f t="array" ref="S346">INDEX(Sheet1DATA!$1:$1048576,MATCH(SUMMARY!$A346,Sheet1DATA!$A:$A,0),MATCH(SUMMARY!S$1,Sheet1DATA!$1:$1,0))</f>
        <v>×</v>
      </c>
      <c r="T346" s="36" t="str">
        <f t="array" ref="T346">INDEX(Sheet1DATA!$1:$1048576,MATCH(SUMMARY!$A346,Sheet1DATA!$A:$A,0),MATCH(SUMMARY!T$1,Sheet1DATA!$1:$1,0))</f>
        <v>Ø</v>
      </c>
      <c r="U346" s="36" t="str">
        <f t="array" ref="U346">INDEX(Sheet1DATA!$1:$1048576,MATCH(SUMMARY!$A346,Sheet1DATA!$A:$A,0),MATCH(SUMMARY!U$1,Sheet1DATA!$1:$1,0))</f>
        <v>Ø</v>
      </c>
      <c r="V346" s="36" t="str">
        <f t="array" ref="V346">INDEX(Sheet1DATA!$1:$1048576,MATCH(SUMMARY!$A346,Sheet1DATA!$A:$A,0),MATCH(SUMMARY!V$1,Sheet1DATA!$1:$1,0))</f>
        <v>√</v>
      </c>
      <c r="W346" s="36" t="str">
        <f t="array" ref="W346">INDEX(Sheet1DATA!$1:$1048576,MATCH(SUMMARY!$A346,Sheet1DATA!$A:$A,0),MATCH(SUMMARY!W$1,Sheet1DATA!$1:$1,0))</f>
        <v>√</v>
      </c>
      <c r="X346" s="36" t="str">
        <f t="array" ref="X346">INDEX(Sheet1DATA!$1:$1048576,MATCH(SUMMARY!$A346,Sheet1DATA!$A:$A,0),MATCH(SUMMARY!X$1,Sheet1DATA!$1:$1,0))</f>
        <v>Ø</v>
      </c>
      <c r="Y346" s="36" t="str">
        <f t="array" ref="Y346">INDEX(Sheet1DATA!$1:$1048576,MATCH(SUMMARY!$A346,Sheet1DATA!$A:$A,0),MATCH(SUMMARY!Y$1,Sheet1DATA!$1:$1,0))</f>
        <v>Ø</v>
      </c>
      <c r="Z346" s="36" t="str">
        <f t="array" ref="Z346">INDEX(Sheet1DATA!$1:$1048576,MATCH(SUMMARY!$A346,Sheet1DATA!$A:$A,0),MATCH(SUMMARY!Z$1,Sheet1DATA!$1:$1,0))</f>
        <v>Ø</v>
      </c>
      <c r="AA346" s="36" t="str">
        <f t="array" ref="AA346">INDEX(Sheet1DATA!$1:$1048576,MATCH(SUMMARY!$A346,Sheet1DATA!$A:$A,0),MATCH(SUMMARY!AA$1,Sheet1DATA!$1:$1,0))</f>
        <v>Ø</v>
      </c>
      <c r="AB346" s="36" t="str">
        <f t="array" ref="AB346">INDEX(Sheet1DATA!$1:$1048576,MATCH(SUMMARY!$A346,Sheet1DATA!$A:$A,0),MATCH(SUMMARY!AB$1,Sheet1DATA!$1:$1,0))</f>
        <v>×</v>
      </c>
      <c r="AC346" s="36" t="str">
        <f t="array" ref="AC346">INDEX(Sheet1DATA!$1:$1048576,MATCH(SUMMARY!$A346,Sheet1DATA!$A:$A,0),MATCH(SUMMARY!AC$1,Sheet1DATA!$1:$1,0))</f>
        <v>×</v>
      </c>
      <c r="AD346" s="36" t="str">
        <f t="array" ref="AD346">INDEX(Sheet1DATA!$1:$1048576,MATCH(SUMMARY!$A346,Sheet1DATA!$A:$A,0),MATCH(SUMMARY!AD$1,Sheet1DATA!$1:$1,0))</f>
        <v>√</v>
      </c>
    </row>
    <row r="347" ht="14.25" customHeight="1">
      <c r="A347" s="114" t="s">
        <v>1582</v>
      </c>
      <c r="B347" s="114" t="str">
        <f t="array" ref="B347">INDEX('2020 Candidates'!F:F,MATCH(SUMMARY!A347,'2020 Candidates'!G:G,0))</f>
        <v>Aontu</v>
      </c>
      <c r="C347" s="114" t="str">
        <f t="array" ref="C347">INDEX('2020 Candidates'!A:A,MATCH(SUMMARY!A347,'2020 Candidates'!G:G,0))</f>
        <v>Meath West (3 seats)</v>
      </c>
      <c r="D347" s="115">
        <f>VLOOKUP(B347,PartyScore!A:D,4,0)</f>
        <v>0.0625</v>
      </c>
      <c r="E347" s="16" t="b">
        <f t="shared" si="1"/>
        <v>1</v>
      </c>
      <c r="F347" s="36">
        <f t="shared" si="2"/>
        <v>4</v>
      </c>
      <c r="G347" s="36">
        <f t="shared" si="3"/>
        <v>4</v>
      </c>
      <c r="H347" s="36">
        <f t="shared" si="4"/>
        <v>12</v>
      </c>
      <c r="I347" s="116">
        <f t="shared" si="5"/>
        <v>0.5</v>
      </c>
      <c r="J347" s="36" t="str">
        <f t="array" ref="J347">INDEX(Sheet1DATA!$1:$1048576,MATCH(SUMMARY!$A347,Sheet1DATA!$A:$A,0),MATCH(SUMMARY!J$1,Sheet1DATA!$1:$1,0))</f>
        <v>√</v>
      </c>
      <c r="K347" s="36" t="str">
        <f t="array" ref="K347">INDEX(Sheet1DATA!$1:$1048576,MATCH(SUMMARY!$A347,Sheet1DATA!$A:$A,0),MATCH(SUMMARY!K$1,Sheet1DATA!$1:$1,0))</f>
        <v>√</v>
      </c>
      <c r="L347" s="36" t="str">
        <f t="array" ref="L347">INDEX(Sheet1DATA!$1:$1048576,MATCH(SUMMARY!$A347,Sheet1DATA!$A:$A,0),MATCH(SUMMARY!L$1,Sheet1DATA!$1:$1,0))</f>
        <v>√</v>
      </c>
      <c r="M347" s="36" t="str">
        <f t="array" ref="M347">INDEX(Sheet1DATA!$1:$1048576,MATCH(SUMMARY!$A347,Sheet1DATA!$A:$A,0),MATCH(SUMMARY!M$1,Sheet1DATA!$1:$1,0))</f>
        <v>×</v>
      </c>
      <c r="N347" s="36" t="str">
        <f t="array" ref="N347">INDEX(Sheet1DATA!$1:$1048576,MATCH(SUMMARY!$A347,Sheet1DATA!$A:$A,0),MATCH(SUMMARY!N$1,Sheet1DATA!$1:$1,0))</f>
        <v>×</v>
      </c>
      <c r="O347" s="36" t="str">
        <f t="array" ref="O347">INDEX(Sheet1DATA!$1:$1048576,MATCH(SUMMARY!$A347,Sheet1DATA!$A:$A,0),MATCH(SUMMARY!O$1,Sheet1DATA!$1:$1,0))</f>
        <v>×</v>
      </c>
      <c r="P347" s="36" t="str">
        <f t="array" ref="P347">INDEX(Sheet1DATA!$1:$1048576,MATCH(SUMMARY!$A347,Sheet1DATA!$A:$A,0),MATCH(SUMMARY!P$1,Sheet1DATA!$1:$1,0))</f>
        <v>×</v>
      </c>
      <c r="Q347" s="36" t="str">
        <f t="array" ref="Q347">INDEX(Sheet1DATA!$1:$1048576,MATCH(SUMMARY!$A347,Sheet1DATA!$A:$A,0),MATCH(SUMMARY!Q$1,Sheet1DATA!$1:$1,0))</f>
        <v>Ø</v>
      </c>
      <c r="R347" s="36" t="str">
        <f t="array" ref="R347">INDEX(Sheet1DATA!$1:$1048576,MATCH(SUMMARY!$A347,Sheet1DATA!$A:$A,0),MATCH(SUMMARY!R$1,Sheet1DATA!$1:$1,0))</f>
        <v>Ø</v>
      </c>
      <c r="S347" s="36" t="str">
        <f t="array" ref="S347">INDEX(Sheet1DATA!$1:$1048576,MATCH(SUMMARY!$A347,Sheet1DATA!$A:$A,0),MATCH(SUMMARY!S$1,Sheet1DATA!$1:$1,0))</f>
        <v>Ø</v>
      </c>
      <c r="T347" s="36" t="str">
        <f t="array" ref="T347">INDEX(Sheet1DATA!$1:$1048576,MATCH(SUMMARY!$A347,Sheet1DATA!$A:$A,0),MATCH(SUMMARY!T$1,Sheet1DATA!$1:$1,0))</f>
        <v>Ø</v>
      </c>
      <c r="U347" s="36" t="str">
        <f t="array" ref="U347">INDEX(Sheet1DATA!$1:$1048576,MATCH(SUMMARY!$A347,Sheet1DATA!$A:$A,0),MATCH(SUMMARY!U$1,Sheet1DATA!$1:$1,0))</f>
        <v>Ø</v>
      </c>
      <c r="V347" s="36" t="str">
        <f t="array" ref="V347">INDEX(Sheet1DATA!$1:$1048576,MATCH(SUMMARY!$A347,Sheet1DATA!$A:$A,0),MATCH(SUMMARY!V$1,Sheet1DATA!$1:$1,0))</f>
        <v>Ø</v>
      </c>
      <c r="W347" s="36" t="str">
        <f t="array" ref="W347">INDEX(Sheet1DATA!$1:$1048576,MATCH(SUMMARY!$A347,Sheet1DATA!$A:$A,0),MATCH(SUMMARY!W$1,Sheet1DATA!$1:$1,0))</f>
        <v>Ø</v>
      </c>
      <c r="X347" s="36" t="str">
        <f t="array" ref="X347">INDEX(Sheet1DATA!$1:$1048576,MATCH(SUMMARY!$A347,Sheet1DATA!$A:$A,0),MATCH(SUMMARY!X$1,Sheet1DATA!$1:$1,0))</f>
        <v>Ø</v>
      </c>
      <c r="Y347" s="36" t="str">
        <f t="array" ref="Y347">INDEX(Sheet1DATA!$1:$1048576,MATCH(SUMMARY!$A347,Sheet1DATA!$A:$A,0),MATCH(SUMMARY!Y$1,Sheet1DATA!$1:$1,0))</f>
        <v>Ø</v>
      </c>
      <c r="Z347" s="36" t="str">
        <f t="array" ref="Z347">INDEX(Sheet1DATA!$1:$1048576,MATCH(SUMMARY!$A347,Sheet1DATA!$A:$A,0),MATCH(SUMMARY!Z$1,Sheet1DATA!$1:$1,0))</f>
        <v>Ø</v>
      </c>
      <c r="AA347" s="36" t="str">
        <f t="array" ref="AA347">INDEX(Sheet1DATA!$1:$1048576,MATCH(SUMMARY!$A347,Sheet1DATA!$A:$A,0),MATCH(SUMMARY!AA$1,Sheet1DATA!$1:$1,0))</f>
        <v>Ø</v>
      </c>
      <c r="AB347" s="36" t="str">
        <f t="array" ref="AB347">INDEX(Sheet1DATA!$1:$1048576,MATCH(SUMMARY!$A347,Sheet1DATA!$A:$A,0),MATCH(SUMMARY!AB$1,Sheet1DATA!$1:$1,0))</f>
        <v>Ø</v>
      </c>
      <c r="AC347" s="36" t="str">
        <f t="array" ref="AC347">INDEX(Sheet1DATA!$1:$1048576,MATCH(SUMMARY!$A347,Sheet1DATA!$A:$A,0),MATCH(SUMMARY!AC$1,Sheet1DATA!$1:$1,0))</f>
        <v>√</v>
      </c>
      <c r="AD347" s="36" t="str">
        <f t="array" ref="AD347">INDEX(Sheet1DATA!$1:$1048576,MATCH(SUMMARY!$A347,Sheet1DATA!$A:$A,0),MATCH(SUMMARY!AD$1,Sheet1DATA!$1:$1,0))</f>
        <v>-</v>
      </c>
    </row>
    <row r="348" ht="14.25" customHeight="1">
      <c r="A348" s="114" t="s">
        <v>995</v>
      </c>
      <c r="B348" s="114" t="str">
        <f t="array" ref="B348">INDEX('2020 Candidates'!F:F,MATCH(SUMMARY!A348,'2020 Candidates'!G:G,0))</f>
        <v>Fianna Fail</v>
      </c>
      <c r="C348" s="114" t="str">
        <f t="array" ref="C348">INDEX('2020 Candidates'!A:A,MATCH(SUMMARY!A348,'2020 Candidates'!G:G,0))</f>
        <v>Longford-Westmeath (4 seats)</v>
      </c>
      <c r="D348" s="115">
        <f>VLOOKUP(B348,PartyScore!A:D,4,0)</f>
        <v>0.3502904352</v>
      </c>
      <c r="E348" s="16" t="b">
        <f t="shared" si="1"/>
        <v>1</v>
      </c>
      <c r="F348" s="36">
        <f t="shared" si="2"/>
        <v>13</v>
      </c>
      <c r="G348" s="36">
        <f t="shared" si="3"/>
        <v>4</v>
      </c>
      <c r="H348" s="36">
        <f t="shared" si="4"/>
        <v>3</v>
      </c>
      <c r="I348" s="116">
        <f t="shared" si="5"/>
        <v>0.7647058824</v>
      </c>
      <c r="J348" s="36" t="str">
        <f t="array" ref="J348">INDEX(Sheet1DATA!$1:$1048576,MATCH(SUMMARY!$A348,Sheet1DATA!$A:$A,0),MATCH(SUMMARY!J$1,Sheet1DATA!$1:$1,0))</f>
        <v>√</v>
      </c>
      <c r="K348" s="36" t="str">
        <f t="array" ref="K348">INDEX(Sheet1DATA!$1:$1048576,MATCH(SUMMARY!$A348,Sheet1DATA!$A:$A,0),MATCH(SUMMARY!K$1,Sheet1DATA!$1:$1,0))</f>
        <v>√</v>
      </c>
      <c r="L348" s="36" t="str">
        <f t="array" ref="L348">INDEX(Sheet1DATA!$1:$1048576,MATCH(SUMMARY!$A348,Sheet1DATA!$A:$A,0),MATCH(SUMMARY!L$1,Sheet1DATA!$1:$1,0))</f>
        <v>Ø</v>
      </c>
      <c r="M348" s="36" t="str">
        <f t="array" ref="M348">INDEX(Sheet1DATA!$1:$1048576,MATCH(SUMMARY!$A348,Sheet1DATA!$A:$A,0),MATCH(SUMMARY!M$1,Sheet1DATA!$1:$1,0))</f>
        <v>×</v>
      </c>
      <c r="N348" s="36" t="str">
        <f t="array" ref="N348">INDEX(Sheet1DATA!$1:$1048576,MATCH(SUMMARY!$A348,Sheet1DATA!$A:$A,0),MATCH(SUMMARY!N$1,Sheet1DATA!$1:$1,0))</f>
        <v>×</v>
      </c>
      <c r="O348" s="36" t="str">
        <f t="array" ref="O348">INDEX(Sheet1DATA!$1:$1048576,MATCH(SUMMARY!$A348,Sheet1DATA!$A:$A,0),MATCH(SUMMARY!O$1,Sheet1DATA!$1:$1,0))</f>
        <v>×</v>
      </c>
      <c r="P348" s="36" t="str">
        <f t="array" ref="P348">INDEX(Sheet1DATA!$1:$1048576,MATCH(SUMMARY!$A348,Sheet1DATA!$A:$A,0),MATCH(SUMMARY!P$1,Sheet1DATA!$1:$1,0))</f>
        <v>×</v>
      </c>
      <c r="Q348" s="36" t="str">
        <f t="array" ref="Q348">INDEX(Sheet1DATA!$1:$1048576,MATCH(SUMMARY!$A348,Sheet1DATA!$A:$A,0),MATCH(SUMMARY!Q$1,Sheet1DATA!$1:$1,0))</f>
        <v>√</v>
      </c>
      <c r="R348" s="36" t="str">
        <f t="array" ref="R348">INDEX(Sheet1DATA!$1:$1048576,MATCH(SUMMARY!$A348,Sheet1DATA!$A:$A,0),MATCH(SUMMARY!R$1,Sheet1DATA!$1:$1,0))</f>
        <v>√</v>
      </c>
      <c r="S348" s="36" t="str">
        <f t="array" ref="S348">INDEX(Sheet1DATA!$1:$1048576,MATCH(SUMMARY!$A348,Sheet1DATA!$A:$A,0),MATCH(SUMMARY!S$1,Sheet1DATA!$1:$1,0))</f>
        <v>√</v>
      </c>
      <c r="T348" s="36" t="str">
        <f t="array" ref="T348">INDEX(Sheet1DATA!$1:$1048576,MATCH(SUMMARY!$A348,Sheet1DATA!$A:$A,0),MATCH(SUMMARY!T$1,Sheet1DATA!$1:$1,0))</f>
        <v>√</v>
      </c>
      <c r="U348" s="36" t="str">
        <f t="array" ref="U348">INDEX(Sheet1DATA!$1:$1048576,MATCH(SUMMARY!$A348,Sheet1DATA!$A:$A,0),MATCH(SUMMARY!U$1,Sheet1DATA!$1:$1,0))</f>
        <v>√</v>
      </c>
      <c r="V348" s="36" t="str">
        <f t="array" ref="V348">INDEX(Sheet1DATA!$1:$1048576,MATCH(SUMMARY!$A348,Sheet1DATA!$A:$A,0),MATCH(SUMMARY!V$1,Sheet1DATA!$1:$1,0))</f>
        <v>√</v>
      </c>
      <c r="W348" s="36" t="str">
        <f t="array" ref="W348">INDEX(Sheet1DATA!$1:$1048576,MATCH(SUMMARY!$A348,Sheet1DATA!$A:$A,0),MATCH(SUMMARY!W$1,Sheet1DATA!$1:$1,0))</f>
        <v>√</v>
      </c>
      <c r="X348" s="36" t="str">
        <f t="array" ref="X348">INDEX(Sheet1DATA!$1:$1048576,MATCH(SUMMARY!$A348,Sheet1DATA!$A:$A,0),MATCH(SUMMARY!X$1,Sheet1DATA!$1:$1,0))</f>
        <v>√</v>
      </c>
      <c r="Y348" s="36" t="str">
        <f t="array" ref="Y348">INDEX(Sheet1DATA!$1:$1048576,MATCH(SUMMARY!$A348,Sheet1DATA!$A:$A,0),MATCH(SUMMARY!Y$1,Sheet1DATA!$1:$1,0))</f>
        <v>Ø</v>
      </c>
      <c r="Z348" s="36" t="str">
        <f t="array" ref="Z348">INDEX(Sheet1DATA!$1:$1048576,MATCH(SUMMARY!$A348,Sheet1DATA!$A:$A,0),MATCH(SUMMARY!Z$1,Sheet1DATA!$1:$1,0))</f>
        <v>Ø</v>
      </c>
      <c r="AA348" s="36" t="str">
        <f t="array" ref="AA348">INDEX(Sheet1DATA!$1:$1048576,MATCH(SUMMARY!$A348,Sheet1DATA!$A:$A,0),MATCH(SUMMARY!AA$1,Sheet1DATA!$1:$1,0))</f>
        <v>√</v>
      </c>
      <c r="AB348" s="36" t="str">
        <f t="array" ref="AB348">INDEX(Sheet1DATA!$1:$1048576,MATCH(SUMMARY!$A348,Sheet1DATA!$A:$A,0),MATCH(SUMMARY!AB$1,Sheet1DATA!$1:$1,0))</f>
        <v>√</v>
      </c>
      <c r="AC348" s="36" t="str">
        <f t="array" ref="AC348">INDEX(Sheet1DATA!$1:$1048576,MATCH(SUMMARY!$A348,Sheet1DATA!$A:$A,0),MATCH(SUMMARY!AC$1,Sheet1DATA!$1:$1,0))</f>
        <v>√</v>
      </c>
      <c r="AD348" s="36" t="str">
        <f t="array" ref="AD348">INDEX(Sheet1DATA!$1:$1048576,MATCH(SUMMARY!$A348,Sheet1DATA!$A:$A,0),MATCH(SUMMARY!AD$1,Sheet1DATA!$1:$1,0))</f>
        <v>-</v>
      </c>
    </row>
    <row r="349" ht="14.25" hidden="1" customHeight="1">
      <c r="A349" s="114" t="s">
        <v>1284</v>
      </c>
      <c r="B349" s="114" t="str">
        <f t="array" ref="B349">INDEX('2020 Candidates'!F:F,MATCH(SUMMARY!A349,'2020 Candidates'!G:G,0))</f>
        <v>Sinn Fein</v>
      </c>
      <c r="C349" s="114" t="str">
        <f t="array" ref="C349">INDEX('2020 Candidates'!A:A,MATCH(SUMMARY!A349,'2020 Candidates'!G:G,0))</f>
        <v>Cavan-Monaghan (5 seats)</v>
      </c>
      <c r="D349" s="115">
        <f>VLOOKUP(B349,PartyScore!A:D,4,0)</f>
        <v>0.3109221466</v>
      </c>
      <c r="E349" s="16" t="b">
        <f t="shared" si="1"/>
        <v>0</v>
      </c>
      <c r="F349" s="36">
        <f t="shared" si="2"/>
        <v>0</v>
      </c>
      <c r="G349" s="36">
        <f t="shared" si="3"/>
        <v>0</v>
      </c>
      <c r="H349" s="36">
        <f t="shared" si="4"/>
        <v>0</v>
      </c>
      <c r="I349" s="116" t="str">
        <f t="shared" si="5"/>
        <v>-</v>
      </c>
      <c r="J349" s="36" t="str">
        <f t="array" ref="J349">INDEX(Sheet1DATA!$1:$1048576,MATCH(SUMMARY!$A349,Sheet1DATA!$A:$A,0),MATCH(SUMMARY!J$1,Sheet1DATA!$1:$1,0))</f>
        <v>-</v>
      </c>
      <c r="K349" s="36" t="str">
        <f t="array" ref="K349">INDEX(Sheet1DATA!$1:$1048576,MATCH(SUMMARY!$A349,Sheet1DATA!$A:$A,0),MATCH(SUMMARY!K$1,Sheet1DATA!$1:$1,0))</f>
        <v>-</v>
      </c>
      <c r="L349" s="36" t="str">
        <f t="array" ref="L349">INDEX(Sheet1DATA!$1:$1048576,MATCH(SUMMARY!$A349,Sheet1DATA!$A:$A,0),MATCH(SUMMARY!L$1,Sheet1DATA!$1:$1,0))</f>
        <v>-</v>
      </c>
      <c r="M349" s="36" t="str">
        <f t="array" ref="M349">INDEX(Sheet1DATA!$1:$1048576,MATCH(SUMMARY!$A349,Sheet1DATA!$A:$A,0),MATCH(SUMMARY!M$1,Sheet1DATA!$1:$1,0))</f>
        <v>-</v>
      </c>
      <c r="N349" s="36" t="str">
        <f t="array" ref="N349">INDEX(Sheet1DATA!$1:$1048576,MATCH(SUMMARY!$A349,Sheet1DATA!$A:$A,0),MATCH(SUMMARY!N$1,Sheet1DATA!$1:$1,0))</f>
        <v>-</v>
      </c>
      <c r="O349" s="36" t="str">
        <f t="array" ref="O349">INDEX(Sheet1DATA!$1:$1048576,MATCH(SUMMARY!$A349,Sheet1DATA!$A:$A,0),MATCH(SUMMARY!O$1,Sheet1DATA!$1:$1,0))</f>
        <v>-</v>
      </c>
      <c r="P349" s="36" t="str">
        <f t="array" ref="P349">INDEX(Sheet1DATA!$1:$1048576,MATCH(SUMMARY!$A349,Sheet1DATA!$A:$A,0),MATCH(SUMMARY!P$1,Sheet1DATA!$1:$1,0))</f>
        <v>-</v>
      </c>
      <c r="Q349" s="36" t="str">
        <f t="array" ref="Q349">INDEX(Sheet1DATA!$1:$1048576,MATCH(SUMMARY!$A349,Sheet1DATA!$A:$A,0),MATCH(SUMMARY!Q$1,Sheet1DATA!$1:$1,0))</f>
        <v>-</v>
      </c>
      <c r="R349" s="36" t="str">
        <f t="array" ref="R349">INDEX(Sheet1DATA!$1:$1048576,MATCH(SUMMARY!$A349,Sheet1DATA!$A:$A,0),MATCH(SUMMARY!R$1,Sheet1DATA!$1:$1,0))</f>
        <v>-</v>
      </c>
      <c r="S349" s="36" t="str">
        <f t="array" ref="S349">INDEX(Sheet1DATA!$1:$1048576,MATCH(SUMMARY!$A349,Sheet1DATA!$A:$A,0),MATCH(SUMMARY!S$1,Sheet1DATA!$1:$1,0))</f>
        <v>-</v>
      </c>
      <c r="T349" s="36" t="str">
        <f t="array" ref="T349">INDEX(Sheet1DATA!$1:$1048576,MATCH(SUMMARY!$A349,Sheet1DATA!$A:$A,0),MATCH(SUMMARY!T$1,Sheet1DATA!$1:$1,0))</f>
        <v>-</v>
      </c>
      <c r="U349" s="36" t="str">
        <f t="array" ref="U349">INDEX(Sheet1DATA!$1:$1048576,MATCH(SUMMARY!$A349,Sheet1DATA!$A:$A,0),MATCH(SUMMARY!U$1,Sheet1DATA!$1:$1,0))</f>
        <v>-</v>
      </c>
      <c r="V349" s="36" t="str">
        <f t="array" ref="V349">INDEX(Sheet1DATA!$1:$1048576,MATCH(SUMMARY!$A349,Sheet1DATA!$A:$A,0),MATCH(SUMMARY!V$1,Sheet1DATA!$1:$1,0))</f>
        <v>-</v>
      </c>
      <c r="W349" s="36" t="str">
        <f t="array" ref="W349">INDEX(Sheet1DATA!$1:$1048576,MATCH(SUMMARY!$A349,Sheet1DATA!$A:$A,0),MATCH(SUMMARY!W$1,Sheet1DATA!$1:$1,0))</f>
        <v>-</v>
      </c>
      <c r="X349" s="36" t="str">
        <f t="array" ref="X349">INDEX(Sheet1DATA!$1:$1048576,MATCH(SUMMARY!$A349,Sheet1DATA!$A:$A,0),MATCH(SUMMARY!X$1,Sheet1DATA!$1:$1,0))</f>
        <v>-</v>
      </c>
      <c r="Y349" s="36" t="str">
        <f t="array" ref="Y349">INDEX(Sheet1DATA!$1:$1048576,MATCH(SUMMARY!$A349,Sheet1DATA!$A:$A,0),MATCH(SUMMARY!Y$1,Sheet1DATA!$1:$1,0))</f>
        <v>-</v>
      </c>
      <c r="Z349" s="36" t="str">
        <f t="array" ref="Z349">INDEX(Sheet1DATA!$1:$1048576,MATCH(SUMMARY!$A349,Sheet1DATA!$A:$A,0),MATCH(SUMMARY!Z$1,Sheet1DATA!$1:$1,0))</f>
        <v>-</v>
      </c>
      <c r="AA349" s="36" t="str">
        <f t="array" ref="AA349">INDEX(Sheet1DATA!$1:$1048576,MATCH(SUMMARY!$A349,Sheet1DATA!$A:$A,0),MATCH(SUMMARY!AA$1,Sheet1DATA!$1:$1,0))</f>
        <v>-</v>
      </c>
      <c r="AB349" s="36" t="str">
        <f t="array" ref="AB349">INDEX(Sheet1DATA!$1:$1048576,MATCH(SUMMARY!$A349,Sheet1DATA!$A:$A,0),MATCH(SUMMARY!AB$1,Sheet1DATA!$1:$1,0))</f>
        <v>-</v>
      </c>
      <c r="AC349" s="36" t="str">
        <f t="array" ref="AC349">INDEX(Sheet1DATA!$1:$1048576,MATCH(SUMMARY!$A349,Sheet1DATA!$A:$A,0),MATCH(SUMMARY!AC$1,Sheet1DATA!$1:$1,0))</f>
        <v>-</v>
      </c>
      <c r="AD349" s="36" t="str">
        <f t="array" ref="AD349">INDEX(Sheet1DATA!$1:$1048576,MATCH(SUMMARY!$A349,Sheet1DATA!$A:$A,0),MATCH(SUMMARY!AD$1,Sheet1DATA!$1:$1,0))</f>
        <v>-</v>
      </c>
    </row>
    <row r="350" ht="14.25" hidden="1" customHeight="1">
      <c r="A350" s="114" t="s">
        <v>3494</v>
      </c>
      <c r="B350" s="114" t="str">
        <f t="array" ref="B350">INDEX('2020 Candidates'!F:F,MATCH(SUMMARY!A350,'2020 Candidates'!G:G,0))</f>
        <v>Labour Party</v>
      </c>
      <c r="C350" s="114" t="str">
        <f t="array" ref="C350">INDEX('2020 Candidates'!A:A,MATCH(SUMMARY!A350,'2020 Candidates'!G:G,0))</f>
        <v>Cavan-Monaghan (5 seats)</v>
      </c>
      <c r="D350" s="115">
        <f>VLOOKUP(B350,PartyScore!A:D,4,0)</f>
        <v>0.0993987494</v>
      </c>
      <c r="E350" s="16" t="b">
        <f t="shared" si="1"/>
        <v>0</v>
      </c>
      <c r="F350" s="36">
        <f t="shared" si="2"/>
        <v>0</v>
      </c>
      <c r="G350" s="36">
        <f t="shared" si="3"/>
        <v>0</v>
      </c>
      <c r="H350" s="36">
        <f t="shared" si="4"/>
        <v>0</v>
      </c>
      <c r="I350" s="116" t="str">
        <f t="shared" si="5"/>
        <v>-</v>
      </c>
      <c r="J350" s="36" t="str">
        <f t="array" ref="J350">INDEX(Sheet1DATA!$1:$1048576,MATCH(SUMMARY!$A350,Sheet1DATA!$A:$A,0),MATCH(SUMMARY!J$1,Sheet1DATA!$1:$1,0))</f>
        <v>-</v>
      </c>
      <c r="K350" s="36" t="str">
        <f t="array" ref="K350">INDEX(Sheet1DATA!$1:$1048576,MATCH(SUMMARY!$A350,Sheet1DATA!$A:$A,0),MATCH(SUMMARY!K$1,Sheet1DATA!$1:$1,0))</f>
        <v>-</v>
      </c>
      <c r="L350" s="36" t="str">
        <f t="array" ref="L350">INDEX(Sheet1DATA!$1:$1048576,MATCH(SUMMARY!$A350,Sheet1DATA!$A:$A,0),MATCH(SUMMARY!L$1,Sheet1DATA!$1:$1,0))</f>
        <v>-</v>
      </c>
      <c r="M350" s="36" t="str">
        <f t="array" ref="M350">INDEX(Sheet1DATA!$1:$1048576,MATCH(SUMMARY!$A350,Sheet1DATA!$A:$A,0),MATCH(SUMMARY!M$1,Sheet1DATA!$1:$1,0))</f>
        <v>-</v>
      </c>
      <c r="N350" s="36" t="str">
        <f t="array" ref="N350">INDEX(Sheet1DATA!$1:$1048576,MATCH(SUMMARY!$A350,Sheet1DATA!$A:$A,0),MATCH(SUMMARY!N$1,Sheet1DATA!$1:$1,0))</f>
        <v>-</v>
      </c>
      <c r="O350" s="36" t="str">
        <f t="array" ref="O350">INDEX(Sheet1DATA!$1:$1048576,MATCH(SUMMARY!$A350,Sheet1DATA!$A:$A,0),MATCH(SUMMARY!O$1,Sheet1DATA!$1:$1,0))</f>
        <v>-</v>
      </c>
      <c r="P350" s="36" t="str">
        <f t="array" ref="P350">INDEX(Sheet1DATA!$1:$1048576,MATCH(SUMMARY!$A350,Sheet1DATA!$A:$A,0),MATCH(SUMMARY!P$1,Sheet1DATA!$1:$1,0))</f>
        <v>-</v>
      </c>
      <c r="Q350" s="36" t="str">
        <f t="array" ref="Q350">INDEX(Sheet1DATA!$1:$1048576,MATCH(SUMMARY!$A350,Sheet1DATA!$A:$A,0),MATCH(SUMMARY!Q$1,Sheet1DATA!$1:$1,0))</f>
        <v>-</v>
      </c>
      <c r="R350" s="36" t="str">
        <f t="array" ref="R350">INDEX(Sheet1DATA!$1:$1048576,MATCH(SUMMARY!$A350,Sheet1DATA!$A:$A,0),MATCH(SUMMARY!R$1,Sheet1DATA!$1:$1,0))</f>
        <v>-</v>
      </c>
      <c r="S350" s="36" t="str">
        <f t="array" ref="S350">INDEX(Sheet1DATA!$1:$1048576,MATCH(SUMMARY!$A350,Sheet1DATA!$A:$A,0),MATCH(SUMMARY!S$1,Sheet1DATA!$1:$1,0))</f>
        <v>-</v>
      </c>
      <c r="T350" s="36" t="str">
        <f t="array" ref="T350">INDEX(Sheet1DATA!$1:$1048576,MATCH(SUMMARY!$A350,Sheet1DATA!$A:$A,0),MATCH(SUMMARY!T$1,Sheet1DATA!$1:$1,0))</f>
        <v>-</v>
      </c>
      <c r="U350" s="36" t="str">
        <f t="array" ref="U350">INDEX(Sheet1DATA!$1:$1048576,MATCH(SUMMARY!$A350,Sheet1DATA!$A:$A,0),MATCH(SUMMARY!U$1,Sheet1DATA!$1:$1,0))</f>
        <v>-</v>
      </c>
      <c r="V350" s="36" t="str">
        <f t="array" ref="V350">INDEX(Sheet1DATA!$1:$1048576,MATCH(SUMMARY!$A350,Sheet1DATA!$A:$A,0),MATCH(SUMMARY!V$1,Sheet1DATA!$1:$1,0))</f>
        <v>-</v>
      </c>
      <c r="W350" s="36" t="str">
        <f t="array" ref="W350">INDEX(Sheet1DATA!$1:$1048576,MATCH(SUMMARY!$A350,Sheet1DATA!$A:$A,0),MATCH(SUMMARY!W$1,Sheet1DATA!$1:$1,0))</f>
        <v>-</v>
      </c>
      <c r="X350" s="36" t="str">
        <f t="array" ref="X350">INDEX(Sheet1DATA!$1:$1048576,MATCH(SUMMARY!$A350,Sheet1DATA!$A:$A,0),MATCH(SUMMARY!X$1,Sheet1DATA!$1:$1,0))</f>
        <v>-</v>
      </c>
      <c r="Y350" s="36" t="str">
        <f t="array" ref="Y350">INDEX(Sheet1DATA!$1:$1048576,MATCH(SUMMARY!$A350,Sheet1DATA!$A:$A,0),MATCH(SUMMARY!Y$1,Sheet1DATA!$1:$1,0))</f>
        <v>-</v>
      </c>
      <c r="Z350" s="36" t="str">
        <f t="array" ref="Z350">INDEX(Sheet1DATA!$1:$1048576,MATCH(SUMMARY!$A350,Sheet1DATA!$A:$A,0),MATCH(SUMMARY!Z$1,Sheet1DATA!$1:$1,0))</f>
        <v>-</v>
      </c>
      <c r="AA350" s="36" t="str">
        <f t="array" ref="AA350">INDEX(Sheet1DATA!$1:$1048576,MATCH(SUMMARY!$A350,Sheet1DATA!$A:$A,0),MATCH(SUMMARY!AA$1,Sheet1DATA!$1:$1,0))</f>
        <v>-</v>
      </c>
      <c r="AB350" s="36" t="str">
        <f t="array" ref="AB350">INDEX(Sheet1DATA!$1:$1048576,MATCH(SUMMARY!$A350,Sheet1DATA!$A:$A,0),MATCH(SUMMARY!AB$1,Sheet1DATA!$1:$1,0))</f>
        <v>-</v>
      </c>
      <c r="AC350" s="36" t="str">
        <f t="array" ref="AC350">INDEX(Sheet1DATA!$1:$1048576,MATCH(SUMMARY!$A350,Sheet1DATA!$A:$A,0),MATCH(SUMMARY!AC$1,Sheet1DATA!$1:$1,0))</f>
        <v>-</v>
      </c>
      <c r="AD350" s="36" t="str">
        <f t="array" ref="AD350">INDEX(Sheet1DATA!$1:$1048576,MATCH(SUMMARY!$A350,Sheet1DATA!$A:$A,0),MATCH(SUMMARY!AD$1,Sheet1DATA!$1:$1,0))</f>
        <v>-</v>
      </c>
    </row>
    <row r="351" ht="14.25" customHeight="1">
      <c r="A351" s="114" t="s">
        <v>361</v>
      </c>
      <c r="B351" s="114" t="str">
        <f t="array" ref="B351">INDEX('2020 Candidates'!F:F,MATCH(SUMMARY!A351,'2020 Candidates'!G:G,0))</f>
        <v>Fine Gael</v>
      </c>
      <c r="C351" s="114" t="str">
        <f t="array" ref="C351">INDEX('2020 Candidates'!A:A,MATCH(SUMMARY!A351,'2020 Candidates'!G:G,0))</f>
        <v>Dublin West (4 seats)</v>
      </c>
      <c r="D351" s="115">
        <f>VLOOKUP(B351,PartyScore!A:D,4,0)</f>
        <v>0.01425972402</v>
      </c>
      <c r="E351" s="16" t="b">
        <f t="shared" si="1"/>
        <v>1</v>
      </c>
      <c r="F351" s="36">
        <f t="shared" si="2"/>
        <v>0</v>
      </c>
      <c r="G351" s="36">
        <f t="shared" si="3"/>
        <v>3</v>
      </c>
      <c r="H351" s="36">
        <f t="shared" si="4"/>
        <v>17</v>
      </c>
      <c r="I351" s="116">
        <f t="shared" si="5"/>
        <v>0</v>
      </c>
      <c r="J351" s="36" t="str">
        <f t="array" ref="J351">INDEX(Sheet1DATA!$1:$1048576,MATCH(SUMMARY!$A351,Sheet1DATA!$A:$A,0),MATCH(SUMMARY!J$1,Sheet1DATA!$1:$1,0))</f>
        <v>Ø</v>
      </c>
      <c r="K351" s="36" t="str">
        <f t="array" ref="K351">INDEX(Sheet1DATA!$1:$1048576,MATCH(SUMMARY!$A351,Sheet1DATA!$A:$A,0),MATCH(SUMMARY!K$1,Sheet1DATA!$1:$1,0))</f>
        <v>Ø</v>
      </c>
      <c r="L351" s="36" t="str">
        <f t="array" ref="L351">INDEX(Sheet1DATA!$1:$1048576,MATCH(SUMMARY!$A351,Sheet1DATA!$A:$A,0),MATCH(SUMMARY!L$1,Sheet1DATA!$1:$1,0))</f>
        <v>×</v>
      </c>
      <c r="M351" s="36" t="str">
        <f t="array" ref="M351">INDEX(Sheet1DATA!$1:$1048576,MATCH(SUMMARY!$A351,Sheet1DATA!$A:$A,0),MATCH(SUMMARY!M$1,Sheet1DATA!$1:$1,0))</f>
        <v>Ø</v>
      </c>
      <c r="N351" s="36" t="str">
        <f t="array" ref="N351">INDEX(Sheet1DATA!$1:$1048576,MATCH(SUMMARY!$A351,Sheet1DATA!$A:$A,0),MATCH(SUMMARY!N$1,Sheet1DATA!$1:$1,0))</f>
        <v>Ø</v>
      </c>
      <c r="O351" s="36" t="str">
        <f t="array" ref="O351">INDEX(Sheet1DATA!$1:$1048576,MATCH(SUMMARY!$A351,Sheet1DATA!$A:$A,0),MATCH(SUMMARY!O$1,Sheet1DATA!$1:$1,0))</f>
        <v>Ø</v>
      </c>
      <c r="P351" s="36" t="str">
        <f t="array" ref="P351">INDEX(Sheet1DATA!$1:$1048576,MATCH(SUMMARY!$A351,Sheet1DATA!$A:$A,0),MATCH(SUMMARY!P$1,Sheet1DATA!$1:$1,0))</f>
        <v>Ø</v>
      </c>
      <c r="Q351" s="36" t="str">
        <f t="array" ref="Q351">INDEX(Sheet1DATA!$1:$1048576,MATCH(SUMMARY!$A351,Sheet1DATA!$A:$A,0),MATCH(SUMMARY!Q$1,Sheet1DATA!$1:$1,0))</f>
        <v>Ø</v>
      </c>
      <c r="R351" s="36" t="str">
        <f t="array" ref="R351">INDEX(Sheet1DATA!$1:$1048576,MATCH(SUMMARY!$A351,Sheet1DATA!$A:$A,0),MATCH(SUMMARY!R$1,Sheet1DATA!$1:$1,0))</f>
        <v>Ø</v>
      </c>
      <c r="S351" s="36" t="str">
        <f t="array" ref="S351">INDEX(Sheet1DATA!$1:$1048576,MATCH(SUMMARY!$A351,Sheet1DATA!$A:$A,0),MATCH(SUMMARY!S$1,Sheet1DATA!$1:$1,0))</f>
        <v>Ø</v>
      </c>
      <c r="T351" s="36" t="str">
        <f t="array" ref="T351">INDEX(Sheet1DATA!$1:$1048576,MATCH(SUMMARY!$A351,Sheet1DATA!$A:$A,0),MATCH(SUMMARY!T$1,Sheet1DATA!$1:$1,0))</f>
        <v>Ø</v>
      </c>
      <c r="U351" s="36" t="str">
        <f t="array" ref="U351">INDEX(Sheet1DATA!$1:$1048576,MATCH(SUMMARY!$A351,Sheet1DATA!$A:$A,0),MATCH(SUMMARY!U$1,Sheet1DATA!$1:$1,0))</f>
        <v>Ø</v>
      </c>
      <c r="V351" s="36" t="str">
        <f t="array" ref="V351">INDEX(Sheet1DATA!$1:$1048576,MATCH(SUMMARY!$A351,Sheet1DATA!$A:$A,0),MATCH(SUMMARY!V$1,Sheet1DATA!$1:$1,0))</f>
        <v>Ø</v>
      </c>
      <c r="W351" s="36" t="str">
        <f t="array" ref="W351">INDEX(Sheet1DATA!$1:$1048576,MATCH(SUMMARY!$A351,Sheet1DATA!$A:$A,0),MATCH(SUMMARY!W$1,Sheet1DATA!$1:$1,0))</f>
        <v>Ø</v>
      </c>
      <c r="X351" s="36" t="str">
        <f t="array" ref="X351">INDEX(Sheet1DATA!$1:$1048576,MATCH(SUMMARY!$A351,Sheet1DATA!$A:$A,0),MATCH(SUMMARY!X$1,Sheet1DATA!$1:$1,0))</f>
        <v>×</v>
      </c>
      <c r="Y351" s="36" t="str">
        <f t="array" ref="Y351">INDEX(Sheet1DATA!$1:$1048576,MATCH(SUMMARY!$A351,Sheet1DATA!$A:$A,0),MATCH(SUMMARY!Y$1,Sheet1DATA!$1:$1,0))</f>
        <v>Ø</v>
      </c>
      <c r="Z351" s="36" t="str">
        <f t="array" ref="Z351">INDEX(Sheet1DATA!$1:$1048576,MATCH(SUMMARY!$A351,Sheet1DATA!$A:$A,0),MATCH(SUMMARY!Z$1,Sheet1DATA!$1:$1,0))</f>
        <v>Ø</v>
      </c>
      <c r="AA351" s="36" t="str">
        <f t="array" ref="AA351">INDEX(Sheet1DATA!$1:$1048576,MATCH(SUMMARY!$A351,Sheet1DATA!$A:$A,0),MATCH(SUMMARY!AA$1,Sheet1DATA!$1:$1,0))</f>
        <v>Ø</v>
      </c>
      <c r="AB351" s="36" t="str">
        <f t="array" ref="AB351">INDEX(Sheet1DATA!$1:$1048576,MATCH(SUMMARY!$A351,Sheet1DATA!$A:$A,0),MATCH(SUMMARY!AB$1,Sheet1DATA!$1:$1,0))</f>
        <v>Ø</v>
      </c>
      <c r="AC351" s="36" t="str">
        <f t="array" ref="AC351">INDEX(Sheet1DATA!$1:$1048576,MATCH(SUMMARY!$A351,Sheet1DATA!$A:$A,0),MATCH(SUMMARY!AC$1,Sheet1DATA!$1:$1,0))</f>
        <v>×</v>
      </c>
      <c r="AD351" s="36" t="str">
        <f t="array" ref="AD351">INDEX(Sheet1DATA!$1:$1048576,MATCH(SUMMARY!$A351,Sheet1DATA!$A:$A,0),MATCH(SUMMARY!AD$1,Sheet1DATA!$1:$1,0))</f>
        <v>-</v>
      </c>
    </row>
    <row r="352" ht="14.25" hidden="1" customHeight="1">
      <c r="A352" s="114" t="s">
        <v>1291</v>
      </c>
      <c r="B352" s="114" t="str">
        <f t="array" ref="B352">INDEX('2020 Candidates'!F:F,MATCH(SUMMARY!A352,'2020 Candidates'!G:G,0))</f>
        <v>People Before Profit</v>
      </c>
      <c r="C352" s="114" t="str">
        <f t="array" ref="C352">INDEX('2020 Candidates'!A:A,MATCH(SUMMARY!A352,'2020 Candidates'!G:G,0))</f>
        <v>Carlow-Kilkenny (5 seats)</v>
      </c>
      <c r="D352" s="115">
        <f>VLOOKUP(B352,PartyScore!A:D,4,0)</f>
        <v>0.1875</v>
      </c>
      <c r="E352" s="16" t="b">
        <f t="shared" si="1"/>
        <v>0</v>
      </c>
      <c r="F352" s="36">
        <f t="shared" si="2"/>
        <v>0</v>
      </c>
      <c r="G352" s="36">
        <f t="shared" si="3"/>
        <v>0</v>
      </c>
      <c r="H352" s="36">
        <f t="shared" si="4"/>
        <v>0</v>
      </c>
      <c r="I352" s="116" t="str">
        <f t="shared" si="5"/>
        <v>-</v>
      </c>
      <c r="J352" s="36" t="str">
        <f t="array" ref="J352">INDEX(Sheet1DATA!$1:$1048576,MATCH(SUMMARY!$A352,Sheet1DATA!$A:$A,0),MATCH(SUMMARY!J$1,Sheet1DATA!$1:$1,0))</f>
        <v>-</v>
      </c>
      <c r="K352" s="36" t="str">
        <f t="array" ref="K352">INDEX(Sheet1DATA!$1:$1048576,MATCH(SUMMARY!$A352,Sheet1DATA!$A:$A,0),MATCH(SUMMARY!K$1,Sheet1DATA!$1:$1,0))</f>
        <v>-</v>
      </c>
      <c r="L352" s="36" t="str">
        <f t="array" ref="L352">INDEX(Sheet1DATA!$1:$1048576,MATCH(SUMMARY!$A352,Sheet1DATA!$A:$A,0),MATCH(SUMMARY!L$1,Sheet1DATA!$1:$1,0))</f>
        <v>-</v>
      </c>
      <c r="M352" s="36" t="str">
        <f t="array" ref="M352">INDEX(Sheet1DATA!$1:$1048576,MATCH(SUMMARY!$A352,Sheet1DATA!$A:$A,0),MATCH(SUMMARY!M$1,Sheet1DATA!$1:$1,0))</f>
        <v>-</v>
      </c>
      <c r="N352" s="36" t="str">
        <f t="array" ref="N352">INDEX(Sheet1DATA!$1:$1048576,MATCH(SUMMARY!$A352,Sheet1DATA!$A:$A,0),MATCH(SUMMARY!N$1,Sheet1DATA!$1:$1,0))</f>
        <v>-</v>
      </c>
      <c r="O352" s="36" t="str">
        <f t="array" ref="O352">INDEX(Sheet1DATA!$1:$1048576,MATCH(SUMMARY!$A352,Sheet1DATA!$A:$A,0),MATCH(SUMMARY!O$1,Sheet1DATA!$1:$1,0))</f>
        <v>-</v>
      </c>
      <c r="P352" s="36" t="str">
        <f t="array" ref="P352">INDEX(Sheet1DATA!$1:$1048576,MATCH(SUMMARY!$A352,Sheet1DATA!$A:$A,0),MATCH(SUMMARY!P$1,Sheet1DATA!$1:$1,0))</f>
        <v>-</v>
      </c>
      <c r="Q352" s="36" t="str">
        <f t="array" ref="Q352">INDEX(Sheet1DATA!$1:$1048576,MATCH(SUMMARY!$A352,Sheet1DATA!$A:$A,0),MATCH(SUMMARY!Q$1,Sheet1DATA!$1:$1,0))</f>
        <v>-</v>
      </c>
      <c r="R352" s="36" t="str">
        <f t="array" ref="R352">INDEX(Sheet1DATA!$1:$1048576,MATCH(SUMMARY!$A352,Sheet1DATA!$A:$A,0),MATCH(SUMMARY!R$1,Sheet1DATA!$1:$1,0))</f>
        <v>-</v>
      </c>
      <c r="S352" s="36" t="str">
        <f t="array" ref="S352">INDEX(Sheet1DATA!$1:$1048576,MATCH(SUMMARY!$A352,Sheet1DATA!$A:$A,0),MATCH(SUMMARY!S$1,Sheet1DATA!$1:$1,0))</f>
        <v>-</v>
      </c>
      <c r="T352" s="36" t="str">
        <f t="array" ref="T352">INDEX(Sheet1DATA!$1:$1048576,MATCH(SUMMARY!$A352,Sheet1DATA!$A:$A,0),MATCH(SUMMARY!T$1,Sheet1DATA!$1:$1,0))</f>
        <v>-</v>
      </c>
      <c r="U352" s="36" t="str">
        <f t="array" ref="U352">INDEX(Sheet1DATA!$1:$1048576,MATCH(SUMMARY!$A352,Sheet1DATA!$A:$A,0),MATCH(SUMMARY!U$1,Sheet1DATA!$1:$1,0))</f>
        <v>-</v>
      </c>
      <c r="V352" s="36" t="str">
        <f t="array" ref="V352">INDEX(Sheet1DATA!$1:$1048576,MATCH(SUMMARY!$A352,Sheet1DATA!$A:$A,0),MATCH(SUMMARY!V$1,Sheet1DATA!$1:$1,0))</f>
        <v>-</v>
      </c>
      <c r="W352" s="36" t="str">
        <f t="array" ref="W352">INDEX(Sheet1DATA!$1:$1048576,MATCH(SUMMARY!$A352,Sheet1DATA!$A:$A,0),MATCH(SUMMARY!W$1,Sheet1DATA!$1:$1,0))</f>
        <v>-</v>
      </c>
      <c r="X352" s="36" t="str">
        <f t="array" ref="X352">INDEX(Sheet1DATA!$1:$1048576,MATCH(SUMMARY!$A352,Sheet1DATA!$A:$A,0),MATCH(SUMMARY!X$1,Sheet1DATA!$1:$1,0))</f>
        <v>-</v>
      </c>
      <c r="Y352" s="36" t="str">
        <f t="array" ref="Y352">INDEX(Sheet1DATA!$1:$1048576,MATCH(SUMMARY!$A352,Sheet1DATA!$A:$A,0),MATCH(SUMMARY!Y$1,Sheet1DATA!$1:$1,0))</f>
        <v>-</v>
      </c>
      <c r="Z352" s="36" t="str">
        <f t="array" ref="Z352">INDEX(Sheet1DATA!$1:$1048576,MATCH(SUMMARY!$A352,Sheet1DATA!$A:$A,0),MATCH(SUMMARY!Z$1,Sheet1DATA!$1:$1,0))</f>
        <v>-</v>
      </c>
      <c r="AA352" s="36" t="str">
        <f t="array" ref="AA352">INDEX(Sheet1DATA!$1:$1048576,MATCH(SUMMARY!$A352,Sheet1DATA!$A:$A,0),MATCH(SUMMARY!AA$1,Sheet1DATA!$1:$1,0))</f>
        <v>-</v>
      </c>
      <c r="AB352" s="36" t="str">
        <f t="array" ref="AB352">INDEX(Sheet1DATA!$1:$1048576,MATCH(SUMMARY!$A352,Sheet1DATA!$A:$A,0),MATCH(SUMMARY!AB$1,Sheet1DATA!$1:$1,0))</f>
        <v>-</v>
      </c>
      <c r="AC352" s="36" t="str">
        <f t="array" ref="AC352">INDEX(Sheet1DATA!$1:$1048576,MATCH(SUMMARY!$A352,Sheet1DATA!$A:$A,0),MATCH(SUMMARY!AC$1,Sheet1DATA!$1:$1,0))</f>
        <v>-</v>
      </c>
      <c r="AD352" s="36" t="str">
        <f t="array" ref="AD352">INDEX(Sheet1DATA!$1:$1048576,MATCH(SUMMARY!$A352,Sheet1DATA!$A:$A,0),MATCH(SUMMARY!AD$1,Sheet1DATA!$1:$1,0))</f>
        <v>-</v>
      </c>
    </row>
    <row r="353" ht="14.25" hidden="1" customHeight="1">
      <c r="A353" s="114" t="s">
        <v>1314</v>
      </c>
      <c r="B353" s="114" t="str">
        <f t="array" ref="B353">INDEX('2020 Candidates'!F:F,MATCH(SUMMARY!A353,'2020 Candidates'!G:G,0))</f>
        <v>Independent</v>
      </c>
      <c r="C353" s="114" t="str">
        <f t="array" ref="C353">INDEX('2020 Candidates'!A:A,MATCH(SUMMARY!A353,'2020 Candidates'!G:G,0))</f>
        <v>Waterford</v>
      </c>
      <c r="D353" s="115">
        <f>VLOOKUP(B353,PartyScore!A:D,4,0)</f>
        <v>0.2306361296</v>
      </c>
      <c r="E353" s="16" t="b">
        <f t="shared" si="1"/>
        <v>0</v>
      </c>
      <c r="F353" s="36">
        <f t="shared" si="2"/>
        <v>0</v>
      </c>
      <c r="G353" s="36">
        <f t="shared" si="3"/>
        <v>0</v>
      </c>
      <c r="H353" s="36">
        <f t="shared" si="4"/>
        <v>0</v>
      </c>
      <c r="I353" s="116" t="str">
        <f t="shared" si="5"/>
        <v>-</v>
      </c>
      <c r="J353" s="36" t="str">
        <f t="array" ref="J353">INDEX(Sheet1DATA!$1:$1048576,MATCH(SUMMARY!$A353,Sheet1DATA!$A:$A,0),MATCH(SUMMARY!J$1,Sheet1DATA!$1:$1,0))</f>
        <v>-</v>
      </c>
      <c r="K353" s="36" t="str">
        <f t="array" ref="K353">INDEX(Sheet1DATA!$1:$1048576,MATCH(SUMMARY!$A353,Sheet1DATA!$A:$A,0),MATCH(SUMMARY!K$1,Sheet1DATA!$1:$1,0))</f>
        <v>-</v>
      </c>
      <c r="L353" s="36" t="str">
        <f t="array" ref="L353">INDEX(Sheet1DATA!$1:$1048576,MATCH(SUMMARY!$A353,Sheet1DATA!$A:$A,0),MATCH(SUMMARY!L$1,Sheet1DATA!$1:$1,0))</f>
        <v>-</v>
      </c>
      <c r="M353" s="36" t="str">
        <f t="array" ref="M353">INDEX(Sheet1DATA!$1:$1048576,MATCH(SUMMARY!$A353,Sheet1DATA!$A:$A,0),MATCH(SUMMARY!M$1,Sheet1DATA!$1:$1,0))</f>
        <v>-</v>
      </c>
      <c r="N353" s="36" t="str">
        <f t="array" ref="N353">INDEX(Sheet1DATA!$1:$1048576,MATCH(SUMMARY!$A353,Sheet1DATA!$A:$A,0),MATCH(SUMMARY!N$1,Sheet1DATA!$1:$1,0))</f>
        <v>-</v>
      </c>
      <c r="O353" s="36" t="str">
        <f t="array" ref="O353">INDEX(Sheet1DATA!$1:$1048576,MATCH(SUMMARY!$A353,Sheet1DATA!$A:$A,0),MATCH(SUMMARY!O$1,Sheet1DATA!$1:$1,0))</f>
        <v>-</v>
      </c>
      <c r="P353" s="36" t="str">
        <f t="array" ref="P353">INDEX(Sheet1DATA!$1:$1048576,MATCH(SUMMARY!$A353,Sheet1DATA!$A:$A,0),MATCH(SUMMARY!P$1,Sheet1DATA!$1:$1,0))</f>
        <v>-</v>
      </c>
      <c r="Q353" s="36" t="str">
        <f t="array" ref="Q353">INDEX(Sheet1DATA!$1:$1048576,MATCH(SUMMARY!$A353,Sheet1DATA!$A:$A,0),MATCH(SUMMARY!Q$1,Sheet1DATA!$1:$1,0))</f>
        <v>-</v>
      </c>
      <c r="R353" s="36" t="str">
        <f t="array" ref="R353">INDEX(Sheet1DATA!$1:$1048576,MATCH(SUMMARY!$A353,Sheet1DATA!$A:$A,0),MATCH(SUMMARY!R$1,Sheet1DATA!$1:$1,0))</f>
        <v>-</v>
      </c>
      <c r="S353" s="36" t="str">
        <f t="array" ref="S353">INDEX(Sheet1DATA!$1:$1048576,MATCH(SUMMARY!$A353,Sheet1DATA!$A:$A,0),MATCH(SUMMARY!S$1,Sheet1DATA!$1:$1,0))</f>
        <v>-</v>
      </c>
      <c r="T353" s="36" t="str">
        <f t="array" ref="T353">INDEX(Sheet1DATA!$1:$1048576,MATCH(SUMMARY!$A353,Sheet1DATA!$A:$A,0),MATCH(SUMMARY!T$1,Sheet1DATA!$1:$1,0))</f>
        <v>-</v>
      </c>
      <c r="U353" s="36" t="str">
        <f t="array" ref="U353">INDEX(Sheet1DATA!$1:$1048576,MATCH(SUMMARY!$A353,Sheet1DATA!$A:$A,0),MATCH(SUMMARY!U$1,Sheet1DATA!$1:$1,0))</f>
        <v>-</v>
      </c>
      <c r="V353" s="36" t="str">
        <f t="array" ref="V353">INDEX(Sheet1DATA!$1:$1048576,MATCH(SUMMARY!$A353,Sheet1DATA!$A:$A,0),MATCH(SUMMARY!V$1,Sheet1DATA!$1:$1,0))</f>
        <v>-</v>
      </c>
      <c r="W353" s="36" t="str">
        <f t="array" ref="W353">INDEX(Sheet1DATA!$1:$1048576,MATCH(SUMMARY!$A353,Sheet1DATA!$A:$A,0),MATCH(SUMMARY!W$1,Sheet1DATA!$1:$1,0))</f>
        <v>-</v>
      </c>
      <c r="X353" s="36" t="str">
        <f t="array" ref="X353">INDEX(Sheet1DATA!$1:$1048576,MATCH(SUMMARY!$A353,Sheet1DATA!$A:$A,0),MATCH(SUMMARY!X$1,Sheet1DATA!$1:$1,0))</f>
        <v>-</v>
      </c>
      <c r="Y353" s="36" t="str">
        <f t="array" ref="Y353">INDEX(Sheet1DATA!$1:$1048576,MATCH(SUMMARY!$A353,Sheet1DATA!$A:$A,0),MATCH(SUMMARY!Y$1,Sheet1DATA!$1:$1,0))</f>
        <v>-</v>
      </c>
      <c r="Z353" s="36" t="str">
        <f t="array" ref="Z353">INDEX(Sheet1DATA!$1:$1048576,MATCH(SUMMARY!$A353,Sheet1DATA!$A:$A,0),MATCH(SUMMARY!Z$1,Sheet1DATA!$1:$1,0))</f>
        <v>-</v>
      </c>
      <c r="AA353" s="36" t="str">
        <f t="array" ref="AA353">INDEX(Sheet1DATA!$1:$1048576,MATCH(SUMMARY!$A353,Sheet1DATA!$A:$A,0),MATCH(SUMMARY!AA$1,Sheet1DATA!$1:$1,0))</f>
        <v>-</v>
      </c>
      <c r="AB353" s="36" t="str">
        <f t="array" ref="AB353">INDEX(Sheet1DATA!$1:$1048576,MATCH(SUMMARY!$A353,Sheet1DATA!$A:$A,0),MATCH(SUMMARY!AB$1,Sheet1DATA!$1:$1,0))</f>
        <v>-</v>
      </c>
      <c r="AC353" s="36" t="str">
        <f t="array" ref="AC353">INDEX(Sheet1DATA!$1:$1048576,MATCH(SUMMARY!$A353,Sheet1DATA!$A:$A,0),MATCH(SUMMARY!AC$1,Sheet1DATA!$1:$1,0))</f>
        <v>-</v>
      </c>
      <c r="AD353" s="36" t="str">
        <f t="array" ref="AD353">INDEX(Sheet1DATA!$1:$1048576,MATCH(SUMMARY!$A353,Sheet1DATA!$A:$A,0),MATCH(SUMMARY!AD$1,Sheet1DATA!$1:$1,0))</f>
        <v>-</v>
      </c>
    </row>
    <row r="354" ht="14.25" hidden="1" customHeight="1">
      <c r="A354" s="114" t="s">
        <v>1294</v>
      </c>
      <c r="B354" s="114" t="str">
        <f t="array" ref="B354">INDEX('2020 Candidates'!F:F,MATCH(SUMMARY!A354,'2020 Candidates'!G:G,0))</f>
        <v>Fine Gael</v>
      </c>
      <c r="C354" s="114" t="str">
        <f t="array" ref="C354">INDEX('2020 Candidates'!A:A,MATCH(SUMMARY!A354,'2020 Candidates'!G:G,0))</f>
        <v>Sligo-Leitrim (4 seats)</v>
      </c>
      <c r="D354" s="115">
        <f>VLOOKUP(B354,PartyScore!A:D,4,0)</f>
        <v>0.01425972402</v>
      </c>
      <c r="E354" s="16" t="b">
        <f t="shared" si="1"/>
        <v>0</v>
      </c>
      <c r="F354" s="36">
        <f t="shared" si="2"/>
        <v>0</v>
      </c>
      <c r="G354" s="36">
        <f t="shared" si="3"/>
        <v>0</v>
      </c>
      <c r="H354" s="36">
        <f t="shared" si="4"/>
        <v>0</v>
      </c>
      <c r="I354" s="116" t="str">
        <f t="shared" si="5"/>
        <v>-</v>
      </c>
      <c r="J354" s="36" t="str">
        <f t="array" ref="J354">INDEX(Sheet1DATA!$1:$1048576,MATCH(SUMMARY!$A354,Sheet1DATA!$A:$A,0),MATCH(SUMMARY!J$1,Sheet1DATA!$1:$1,0))</f>
        <v>-</v>
      </c>
      <c r="K354" s="36" t="str">
        <f t="array" ref="K354">INDEX(Sheet1DATA!$1:$1048576,MATCH(SUMMARY!$A354,Sheet1DATA!$A:$A,0),MATCH(SUMMARY!K$1,Sheet1DATA!$1:$1,0))</f>
        <v>-</v>
      </c>
      <c r="L354" s="36" t="str">
        <f t="array" ref="L354">INDEX(Sheet1DATA!$1:$1048576,MATCH(SUMMARY!$A354,Sheet1DATA!$A:$A,0),MATCH(SUMMARY!L$1,Sheet1DATA!$1:$1,0))</f>
        <v>-</v>
      </c>
      <c r="M354" s="36" t="str">
        <f t="array" ref="M354">INDEX(Sheet1DATA!$1:$1048576,MATCH(SUMMARY!$A354,Sheet1DATA!$A:$A,0),MATCH(SUMMARY!M$1,Sheet1DATA!$1:$1,0))</f>
        <v>-</v>
      </c>
      <c r="N354" s="36" t="str">
        <f t="array" ref="N354">INDEX(Sheet1DATA!$1:$1048576,MATCH(SUMMARY!$A354,Sheet1DATA!$A:$A,0),MATCH(SUMMARY!N$1,Sheet1DATA!$1:$1,0))</f>
        <v>-</v>
      </c>
      <c r="O354" s="36" t="str">
        <f t="array" ref="O354">INDEX(Sheet1DATA!$1:$1048576,MATCH(SUMMARY!$A354,Sheet1DATA!$A:$A,0),MATCH(SUMMARY!O$1,Sheet1DATA!$1:$1,0))</f>
        <v>-</v>
      </c>
      <c r="P354" s="36" t="str">
        <f t="array" ref="P354">INDEX(Sheet1DATA!$1:$1048576,MATCH(SUMMARY!$A354,Sheet1DATA!$A:$A,0),MATCH(SUMMARY!P$1,Sheet1DATA!$1:$1,0))</f>
        <v>-</v>
      </c>
      <c r="Q354" s="36" t="str">
        <f t="array" ref="Q354">INDEX(Sheet1DATA!$1:$1048576,MATCH(SUMMARY!$A354,Sheet1DATA!$A:$A,0),MATCH(SUMMARY!Q$1,Sheet1DATA!$1:$1,0))</f>
        <v>-</v>
      </c>
      <c r="R354" s="36" t="str">
        <f t="array" ref="R354">INDEX(Sheet1DATA!$1:$1048576,MATCH(SUMMARY!$A354,Sheet1DATA!$A:$A,0),MATCH(SUMMARY!R$1,Sheet1DATA!$1:$1,0))</f>
        <v>-</v>
      </c>
      <c r="S354" s="36" t="str">
        <f t="array" ref="S354">INDEX(Sheet1DATA!$1:$1048576,MATCH(SUMMARY!$A354,Sheet1DATA!$A:$A,0),MATCH(SUMMARY!S$1,Sheet1DATA!$1:$1,0))</f>
        <v>-</v>
      </c>
      <c r="T354" s="36" t="str">
        <f t="array" ref="T354">INDEX(Sheet1DATA!$1:$1048576,MATCH(SUMMARY!$A354,Sheet1DATA!$A:$A,0),MATCH(SUMMARY!T$1,Sheet1DATA!$1:$1,0))</f>
        <v>-</v>
      </c>
      <c r="U354" s="36" t="str">
        <f t="array" ref="U354">INDEX(Sheet1DATA!$1:$1048576,MATCH(SUMMARY!$A354,Sheet1DATA!$A:$A,0),MATCH(SUMMARY!U$1,Sheet1DATA!$1:$1,0))</f>
        <v>-</v>
      </c>
      <c r="V354" s="36" t="str">
        <f t="array" ref="V354">INDEX(Sheet1DATA!$1:$1048576,MATCH(SUMMARY!$A354,Sheet1DATA!$A:$A,0),MATCH(SUMMARY!V$1,Sheet1DATA!$1:$1,0))</f>
        <v>-</v>
      </c>
      <c r="W354" s="36" t="str">
        <f t="array" ref="W354">INDEX(Sheet1DATA!$1:$1048576,MATCH(SUMMARY!$A354,Sheet1DATA!$A:$A,0),MATCH(SUMMARY!W$1,Sheet1DATA!$1:$1,0))</f>
        <v>-</v>
      </c>
      <c r="X354" s="36" t="str">
        <f t="array" ref="X354">INDEX(Sheet1DATA!$1:$1048576,MATCH(SUMMARY!$A354,Sheet1DATA!$A:$A,0),MATCH(SUMMARY!X$1,Sheet1DATA!$1:$1,0))</f>
        <v>-</v>
      </c>
      <c r="Y354" s="36" t="str">
        <f t="array" ref="Y354">INDEX(Sheet1DATA!$1:$1048576,MATCH(SUMMARY!$A354,Sheet1DATA!$A:$A,0),MATCH(SUMMARY!Y$1,Sheet1DATA!$1:$1,0))</f>
        <v>-</v>
      </c>
      <c r="Z354" s="36" t="str">
        <f t="array" ref="Z354">INDEX(Sheet1DATA!$1:$1048576,MATCH(SUMMARY!$A354,Sheet1DATA!$A:$A,0),MATCH(SUMMARY!Z$1,Sheet1DATA!$1:$1,0))</f>
        <v>-</v>
      </c>
      <c r="AA354" s="36" t="str">
        <f t="array" ref="AA354">INDEX(Sheet1DATA!$1:$1048576,MATCH(SUMMARY!$A354,Sheet1DATA!$A:$A,0),MATCH(SUMMARY!AA$1,Sheet1DATA!$1:$1,0))</f>
        <v>-</v>
      </c>
      <c r="AB354" s="36" t="str">
        <f t="array" ref="AB354">INDEX(Sheet1DATA!$1:$1048576,MATCH(SUMMARY!$A354,Sheet1DATA!$A:$A,0),MATCH(SUMMARY!AB$1,Sheet1DATA!$1:$1,0))</f>
        <v>-</v>
      </c>
      <c r="AC354" s="36" t="str">
        <f t="array" ref="AC354">INDEX(Sheet1DATA!$1:$1048576,MATCH(SUMMARY!$A354,Sheet1DATA!$A:$A,0),MATCH(SUMMARY!AC$1,Sheet1DATA!$1:$1,0))</f>
        <v>-</v>
      </c>
      <c r="AD354" s="36" t="str">
        <f t="array" ref="AD354">INDEX(Sheet1DATA!$1:$1048576,MATCH(SUMMARY!$A354,Sheet1DATA!$A:$A,0),MATCH(SUMMARY!AD$1,Sheet1DATA!$1:$1,0))</f>
        <v>-</v>
      </c>
    </row>
    <row r="355" ht="14.25" hidden="1" customHeight="1">
      <c r="A355" s="114" t="s">
        <v>1319</v>
      </c>
      <c r="B355" s="114" t="str">
        <f t="array" ref="B355">INDEX('2020 Candidates'!F:F,MATCH(SUMMARY!A355,'2020 Candidates'!G:G,0))</f>
        <v>Fine Gael</v>
      </c>
      <c r="C355" s="114" t="str">
        <f t="array" ref="C355">INDEX('2020 Candidates'!A:A,MATCH(SUMMARY!A355,'2020 Candidates'!G:G,0))</f>
        <v>Dun Laoghaire (4 seats)</v>
      </c>
      <c r="D355" s="115">
        <f>VLOOKUP(B355,PartyScore!A:D,4,0)</f>
        <v>0.01425972402</v>
      </c>
      <c r="E355" s="16" t="b">
        <f t="shared" si="1"/>
        <v>0</v>
      </c>
      <c r="F355" s="36">
        <f t="shared" si="2"/>
        <v>0</v>
      </c>
      <c r="G355" s="36">
        <f t="shared" si="3"/>
        <v>0</v>
      </c>
      <c r="H355" s="36">
        <f t="shared" si="4"/>
        <v>0</v>
      </c>
      <c r="I355" s="116" t="str">
        <f t="shared" si="5"/>
        <v>-</v>
      </c>
      <c r="J355" s="36" t="str">
        <f t="array" ref="J355">INDEX(Sheet1DATA!$1:$1048576,MATCH(SUMMARY!$A355,Sheet1DATA!$A:$A,0),MATCH(SUMMARY!J$1,Sheet1DATA!$1:$1,0))</f>
        <v>-</v>
      </c>
      <c r="K355" s="36" t="str">
        <f t="array" ref="K355">INDEX(Sheet1DATA!$1:$1048576,MATCH(SUMMARY!$A355,Sheet1DATA!$A:$A,0),MATCH(SUMMARY!K$1,Sheet1DATA!$1:$1,0))</f>
        <v>-</v>
      </c>
      <c r="L355" s="36" t="str">
        <f t="array" ref="L355">INDEX(Sheet1DATA!$1:$1048576,MATCH(SUMMARY!$A355,Sheet1DATA!$A:$A,0),MATCH(SUMMARY!L$1,Sheet1DATA!$1:$1,0))</f>
        <v>-</v>
      </c>
      <c r="M355" s="36" t="str">
        <f t="array" ref="M355">INDEX(Sheet1DATA!$1:$1048576,MATCH(SUMMARY!$A355,Sheet1DATA!$A:$A,0),MATCH(SUMMARY!M$1,Sheet1DATA!$1:$1,0))</f>
        <v>-</v>
      </c>
      <c r="N355" s="36" t="str">
        <f t="array" ref="N355">INDEX(Sheet1DATA!$1:$1048576,MATCH(SUMMARY!$A355,Sheet1DATA!$A:$A,0),MATCH(SUMMARY!N$1,Sheet1DATA!$1:$1,0))</f>
        <v>-</v>
      </c>
      <c r="O355" s="36" t="str">
        <f t="array" ref="O355">INDEX(Sheet1DATA!$1:$1048576,MATCH(SUMMARY!$A355,Sheet1DATA!$A:$A,0),MATCH(SUMMARY!O$1,Sheet1DATA!$1:$1,0))</f>
        <v>-</v>
      </c>
      <c r="P355" s="36" t="str">
        <f t="array" ref="P355">INDEX(Sheet1DATA!$1:$1048576,MATCH(SUMMARY!$A355,Sheet1DATA!$A:$A,0),MATCH(SUMMARY!P$1,Sheet1DATA!$1:$1,0))</f>
        <v>-</v>
      </c>
      <c r="Q355" s="36" t="str">
        <f t="array" ref="Q355">INDEX(Sheet1DATA!$1:$1048576,MATCH(SUMMARY!$A355,Sheet1DATA!$A:$A,0),MATCH(SUMMARY!Q$1,Sheet1DATA!$1:$1,0))</f>
        <v>-</v>
      </c>
      <c r="R355" s="36" t="str">
        <f t="array" ref="R355">INDEX(Sheet1DATA!$1:$1048576,MATCH(SUMMARY!$A355,Sheet1DATA!$A:$A,0),MATCH(SUMMARY!R$1,Sheet1DATA!$1:$1,0))</f>
        <v>-</v>
      </c>
      <c r="S355" s="36" t="str">
        <f t="array" ref="S355">INDEX(Sheet1DATA!$1:$1048576,MATCH(SUMMARY!$A355,Sheet1DATA!$A:$A,0),MATCH(SUMMARY!S$1,Sheet1DATA!$1:$1,0))</f>
        <v>-</v>
      </c>
      <c r="T355" s="36" t="str">
        <f t="array" ref="T355">INDEX(Sheet1DATA!$1:$1048576,MATCH(SUMMARY!$A355,Sheet1DATA!$A:$A,0),MATCH(SUMMARY!T$1,Sheet1DATA!$1:$1,0))</f>
        <v>-</v>
      </c>
      <c r="U355" s="36" t="str">
        <f t="array" ref="U355">INDEX(Sheet1DATA!$1:$1048576,MATCH(SUMMARY!$A355,Sheet1DATA!$A:$A,0),MATCH(SUMMARY!U$1,Sheet1DATA!$1:$1,0))</f>
        <v>-</v>
      </c>
      <c r="V355" s="36" t="str">
        <f t="array" ref="V355">INDEX(Sheet1DATA!$1:$1048576,MATCH(SUMMARY!$A355,Sheet1DATA!$A:$A,0),MATCH(SUMMARY!V$1,Sheet1DATA!$1:$1,0))</f>
        <v>-</v>
      </c>
      <c r="W355" s="36" t="str">
        <f t="array" ref="W355">INDEX(Sheet1DATA!$1:$1048576,MATCH(SUMMARY!$A355,Sheet1DATA!$A:$A,0),MATCH(SUMMARY!W$1,Sheet1DATA!$1:$1,0))</f>
        <v>-</v>
      </c>
      <c r="X355" s="36" t="str">
        <f t="array" ref="X355">INDEX(Sheet1DATA!$1:$1048576,MATCH(SUMMARY!$A355,Sheet1DATA!$A:$A,0),MATCH(SUMMARY!X$1,Sheet1DATA!$1:$1,0))</f>
        <v>-</v>
      </c>
      <c r="Y355" s="36" t="str">
        <f t="array" ref="Y355">INDEX(Sheet1DATA!$1:$1048576,MATCH(SUMMARY!$A355,Sheet1DATA!$A:$A,0),MATCH(SUMMARY!Y$1,Sheet1DATA!$1:$1,0))</f>
        <v>-</v>
      </c>
      <c r="Z355" s="36" t="str">
        <f t="array" ref="Z355">INDEX(Sheet1DATA!$1:$1048576,MATCH(SUMMARY!$A355,Sheet1DATA!$A:$A,0),MATCH(SUMMARY!Z$1,Sheet1DATA!$1:$1,0))</f>
        <v>-</v>
      </c>
      <c r="AA355" s="36" t="str">
        <f t="array" ref="AA355">INDEX(Sheet1DATA!$1:$1048576,MATCH(SUMMARY!$A355,Sheet1DATA!$A:$A,0),MATCH(SUMMARY!AA$1,Sheet1DATA!$1:$1,0))</f>
        <v>-</v>
      </c>
      <c r="AB355" s="36" t="str">
        <f t="array" ref="AB355">INDEX(Sheet1DATA!$1:$1048576,MATCH(SUMMARY!$A355,Sheet1DATA!$A:$A,0),MATCH(SUMMARY!AB$1,Sheet1DATA!$1:$1,0))</f>
        <v>-</v>
      </c>
      <c r="AC355" s="36" t="str">
        <f t="array" ref="AC355">INDEX(Sheet1DATA!$1:$1048576,MATCH(SUMMARY!$A355,Sheet1DATA!$A:$A,0),MATCH(SUMMARY!AC$1,Sheet1DATA!$1:$1,0))</f>
        <v>-</v>
      </c>
      <c r="AD355" s="36" t="str">
        <f t="array" ref="AD355">INDEX(Sheet1DATA!$1:$1048576,MATCH(SUMMARY!$A355,Sheet1DATA!$A:$A,0),MATCH(SUMMARY!AD$1,Sheet1DATA!$1:$1,0))</f>
        <v>-</v>
      </c>
    </row>
    <row r="356" ht="14.25" hidden="1" customHeight="1">
      <c r="A356" s="114" t="s">
        <v>1317</v>
      </c>
      <c r="B356" s="114" t="str">
        <f t="array" ref="B356">INDEX('2020 Candidates'!F:F,MATCH(SUMMARY!A356,'2020 Candidates'!G:G,0))</f>
        <v>Sinn Fein</v>
      </c>
      <c r="C356" s="114" t="str">
        <f t="array" ref="C356">INDEX('2020 Candidates'!A:A,MATCH(SUMMARY!A356,'2020 Candidates'!G:G,0))</f>
        <v>Dublin Mid-West (4 seats)</v>
      </c>
      <c r="D356" s="115">
        <f>VLOOKUP(B356,PartyScore!A:D,4,0)</f>
        <v>0.3109221466</v>
      </c>
      <c r="E356" s="16" t="b">
        <f t="shared" si="1"/>
        <v>0</v>
      </c>
      <c r="F356" s="36">
        <f t="shared" si="2"/>
        <v>0</v>
      </c>
      <c r="G356" s="36">
        <f t="shared" si="3"/>
        <v>0</v>
      </c>
      <c r="H356" s="36">
        <f t="shared" si="4"/>
        <v>7</v>
      </c>
      <c r="I356" s="116">
        <f t="shared" si="5"/>
        <v>0</v>
      </c>
      <c r="J356" s="36" t="str">
        <f t="array" ref="J356">INDEX(Sheet1DATA!$1:$1048576,MATCH(SUMMARY!$A356,Sheet1DATA!$A:$A,0),MATCH(SUMMARY!J$1,Sheet1DATA!$1:$1,0))</f>
        <v>Ø</v>
      </c>
      <c r="K356" s="36" t="str">
        <f t="array" ref="K356">INDEX(Sheet1DATA!$1:$1048576,MATCH(SUMMARY!$A356,Sheet1DATA!$A:$A,0),MATCH(SUMMARY!K$1,Sheet1DATA!$1:$1,0))</f>
        <v>Ø</v>
      </c>
      <c r="L356" s="36" t="str">
        <f t="array" ref="L356">INDEX(Sheet1DATA!$1:$1048576,MATCH(SUMMARY!$A356,Sheet1DATA!$A:$A,0),MATCH(SUMMARY!L$1,Sheet1DATA!$1:$1,0))</f>
        <v>Ø</v>
      </c>
      <c r="M356" s="36" t="str">
        <f t="array" ref="M356">INDEX(Sheet1DATA!$1:$1048576,MATCH(SUMMARY!$A356,Sheet1DATA!$A:$A,0),MATCH(SUMMARY!M$1,Sheet1DATA!$1:$1,0))</f>
        <v>Ø</v>
      </c>
      <c r="N356" s="36" t="str">
        <f t="array" ref="N356">INDEX(Sheet1DATA!$1:$1048576,MATCH(SUMMARY!$A356,Sheet1DATA!$A:$A,0),MATCH(SUMMARY!N$1,Sheet1DATA!$1:$1,0))</f>
        <v>Ø</v>
      </c>
      <c r="O356" s="36" t="str">
        <f t="array" ref="O356">INDEX(Sheet1DATA!$1:$1048576,MATCH(SUMMARY!$A356,Sheet1DATA!$A:$A,0),MATCH(SUMMARY!O$1,Sheet1DATA!$1:$1,0))</f>
        <v>Ø</v>
      </c>
      <c r="P356" s="36" t="str">
        <f t="array" ref="P356">INDEX(Sheet1DATA!$1:$1048576,MATCH(SUMMARY!$A356,Sheet1DATA!$A:$A,0),MATCH(SUMMARY!P$1,Sheet1DATA!$1:$1,0))</f>
        <v>Ø</v>
      </c>
      <c r="Q356" s="36" t="str">
        <f t="array" ref="Q356">INDEX(Sheet1DATA!$1:$1048576,MATCH(SUMMARY!$A356,Sheet1DATA!$A:$A,0),MATCH(SUMMARY!Q$1,Sheet1DATA!$1:$1,0))</f>
        <v>-</v>
      </c>
      <c r="R356" s="36" t="str">
        <f t="array" ref="R356">INDEX(Sheet1DATA!$1:$1048576,MATCH(SUMMARY!$A356,Sheet1DATA!$A:$A,0),MATCH(SUMMARY!R$1,Sheet1DATA!$1:$1,0))</f>
        <v>-</v>
      </c>
      <c r="S356" s="36" t="str">
        <f t="array" ref="S356">INDEX(Sheet1DATA!$1:$1048576,MATCH(SUMMARY!$A356,Sheet1DATA!$A:$A,0),MATCH(SUMMARY!S$1,Sheet1DATA!$1:$1,0))</f>
        <v>-</v>
      </c>
      <c r="T356" s="36" t="str">
        <f t="array" ref="T356">INDEX(Sheet1DATA!$1:$1048576,MATCH(SUMMARY!$A356,Sheet1DATA!$A:$A,0),MATCH(SUMMARY!T$1,Sheet1DATA!$1:$1,0))</f>
        <v>-</v>
      </c>
      <c r="U356" s="36" t="str">
        <f t="array" ref="U356">INDEX(Sheet1DATA!$1:$1048576,MATCH(SUMMARY!$A356,Sheet1DATA!$A:$A,0),MATCH(SUMMARY!U$1,Sheet1DATA!$1:$1,0))</f>
        <v>-</v>
      </c>
      <c r="V356" s="36" t="str">
        <f t="array" ref="V356">INDEX(Sheet1DATA!$1:$1048576,MATCH(SUMMARY!$A356,Sheet1DATA!$A:$A,0),MATCH(SUMMARY!V$1,Sheet1DATA!$1:$1,0))</f>
        <v>-</v>
      </c>
      <c r="W356" s="36" t="str">
        <f t="array" ref="W356">INDEX(Sheet1DATA!$1:$1048576,MATCH(SUMMARY!$A356,Sheet1DATA!$A:$A,0),MATCH(SUMMARY!W$1,Sheet1DATA!$1:$1,0))</f>
        <v>-</v>
      </c>
      <c r="X356" s="36" t="str">
        <f t="array" ref="X356">INDEX(Sheet1DATA!$1:$1048576,MATCH(SUMMARY!$A356,Sheet1DATA!$A:$A,0),MATCH(SUMMARY!X$1,Sheet1DATA!$1:$1,0))</f>
        <v>-</v>
      </c>
      <c r="Y356" s="36" t="str">
        <f t="array" ref="Y356">INDEX(Sheet1DATA!$1:$1048576,MATCH(SUMMARY!$A356,Sheet1DATA!$A:$A,0),MATCH(SUMMARY!Y$1,Sheet1DATA!$1:$1,0))</f>
        <v>-</v>
      </c>
      <c r="Z356" s="36" t="str">
        <f t="array" ref="Z356">INDEX(Sheet1DATA!$1:$1048576,MATCH(SUMMARY!$A356,Sheet1DATA!$A:$A,0),MATCH(SUMMARY!Z$1,Sheet1DATA!$1:$1,0))</f>
        <v>-</v>
      </c>
      <c r="AA356" s="36" t="str">
        <f t="array" ref="AA356">INDEX(Sheet1DATA!$1:$1048576,MATCH(SUMMARY!$A356,Sheet1DATA!$A:$A,0),MATCH(SUMMARY!AA$1,Sheet1DATA!$1:$1,0))</f>
        <v>-</v>
      </c>
      <c r="AB356" s="36" t="str">
        <f t="array" ref="AB356">INDEX(Sheet1DATA!$1:$1048576,MATCH(SUMMARY!$A356,Sheet1DATA!$A:$A,0),MATCH(SUMMARY!AB$1,Sheet1DATA!$1:$1,0))</f>
        <v>-</v>
      </c>
      <c r="AC356" s="36" t="str">
        <f t="array" ref="AC356">INDEX(Sheet1DATA!$1:$1048576,MATCH(SUMMARY!$A356,Sheet1DATA!$A:$A,0),MATCH(SUMMARY!AC$1,Sheet1DATA!$1:$1,0))</f>
        <v>-</v>
      </c>
      <c r="AD356" s="36" t="str">
        <f t="array" ref="AD356">INDEX(Sheet1DATA!$1:$1048576,MATCH(SUMMARY!$A356,Sheet1DATA!$A:$A,0),MATCH(SUMMARY!AD$1,Sheet1DATA!$1:$1,0))</f>
        <v>-</v>
      </c>
    </row>
    <row r="357" ht="14.25" hidden="1" customHeight="1">
      <c r="A357" s="114" t="s">
        <v>1322</v>
      </c>
      <c r="B357" s="114" t="str">
        <f t="array" ref="B357">INDEX('2020 Candidates'!F:F,MATCH(SUMMARY!A357,'2020 Candidates'!G:G,0))</f>
        <v>Social Democrats</v>
      </c>
      <c r="C357" s="114" t="str">
        <f t="array" ref="C357">INDEX('2020 Candidates'!A:A,MATCH(SUMMARY!A357,'2020 Candidates'!G:G,0))</f>
        <v>Wicklow</v>
      </c>
      <c r="D357" s="115">
        <f>VLOOKUP(B357,PartyScore!A:D,4,0)</f>
        <v>0.09523809524</v>
      </c>
      <c r="E357" s="16" t="b">
        <f t="shared" si="1"/>
        <v>0</v>
      </c>
      <c r="F357" s="36">
        <f t="shared" si="2"/>
        <v>0</v>
      </c>
      <c r="G357" s="36">
        <f t="shared" si="3"/>
        <v>0</v>
      </c>
      <c r="H357" s="36">
        <f t="shared" si="4"/>
        <v>0</v>
      </c>
      <c r="I357" s="116" t="str">
        <f t="shared" si="5"/>
        <v>-</v>
      </c>
      <c r="J357" s="36" t="str">
        <f t="array" ref="J357">INDEX(Sheet1DATA!$1:$1048576,MATCH(SUMMARY!$A357,Sheet1DATA!$A:$A,0),MATCH(SUMMARY!J$1,Sheet1DATA!$1:$1,0))</f>
        <v>-</v>
      </c>
      <c r="K357" s="36" t="str">
        <f t="array" ref="K357">INDEX(Sheet1DATA!$1:$1048576,MATCH(SUMMARY!$A357,Sheet1DATA!$A:$A,0),MATCH(SUMMARY!K$1,Sheet1DATA!$1:$1,0))</f>
        <v>-</v>
      </c>
      <c r="L357" s="36" t="str">
        <f t="array" ref="L357">INDEX(Sheet1DATA!$1:$1048576,MATCH(SUMMARY!$A357,Sheet1DATA!$A:$A,0),MATCH(SUMMARY!L$1,Sheet1DATA!$1:$1,0))</f>
        <v>-</v>
      </c>
      <c r="M357" s="36" t="str">
        <f t="array" ref="M357">INDEX(Sheet1DATA!$1:$1048576,MATCH(SUMMARY!$A357,Sheet1DATA!$A:$A,0),MATCH(SUMMARY!M$1,Sheet1DATA!$1:$1,0))</f>
        <v>-</v>
      </c>
      <c r="N357" s="36" t="str">
        <f t="array" ref="N357">INDEX(Sheet1DATA!$1:$1048576,MATCH(SUMMARY!$A357,Sheet1DATA!$A:$A,0),MATCH(SUMMARY!N$1,Sheet1DATA!$1:$1,0))</f>
        <v>-</v>
      </c>
      <c r="O357" s="36" t="str">
        <f t="array" ref="O357">INDEX(Sheet1DATA!$1:$1048576,MATCH(SUMMARY!$A357,Sheet1DATA!$A:$A,0),MATCH(SUMMARY!O$1,Sheet1DATA!$1:$1,0))</f>
        <v>-</v>
      </c>
      <c r="P357" s="36" t="str">
        <f t="array" ref="P357">INDEX(Sheet1DATA!$1:$1048576,MATCH(SUMMARY!$A357,Sheet1DATA!$A:$A,0),MATCH(SUMMARY!P$1,Sheet1DATA!$1:$1,0))</f>
        <v>-</v>
      </c>
      <c r="Q357" s="36" t="str">
        <f t="array" ref="Q357">INDEX(Sheet1DATA!$1:$1048576,MATCH(SUMMARY!$A357,Sheet1DATA!$A:$A,0),MATCH(SUMMARY!Q$1,Sheet1DATA!$1:$1,0))</f>
        <v>-</v>
      </c>
      <c r="R357" s="36" t="str">
        <f t="array" ref="R357">INDEX(Sheet1DATA!$1:$1048576,MATCH(SUMMARY!$A357,Sheet1DATA!$A:$A,0),MATCH(SUMMARY!R$1,Sheet1DATA!$1:$1,0))</f>
        <v>-</v>
      </c>
      <c r="S357" s="36" t="str">
        <f t="array" ref="S357">INDEX(Sheet1DATA!$1:$1048576,MATCH(SUMMARY!$A357,Sheet1DATA!$A:$A,0),MATCH(SUMMARY!S$1,Sheet1DATA!$1:$1,0))</f>
        <v>-</v>
      </c>
      <c r="T357" s="36" t="str">
        <f t="array" ref="T357">INDEX(Sheet1DATA!$1:$1048576,MATCH(SUMMARY!$A357,Sheet1DATA!$A:$A,0),MATCH(SUMMARY!T$1,Sheet1DATA!$1:$1,0))</f>
        <v>-</v>
      </c>
      <c r="U357" s="36" t="str">
        <f t="array" ref="U357">INDEX(Sheet1DATA!$1:$1048576,MATCH(SUMMARY!$A357,Sheet1DATA!$A:$A,0),MATCH(SUMMARY!U$1,Sheet1DATA!$1:$1,0))</f>
        <v>-</v>
      </c>
      <c r="V357" s="36" t="str">
        <f t="array" ref="V357">INDEX(Sheet1DATA!$1:$1048576,MATCH(SUMMARY!$A357,Sheet1DATA!$A:$A,0),MATCH(SUMMARY!V$1,Sheet1DATA!$1:$1,0))</f>
        <v>-</v>
      </c>
      <c r="W357" s="36" t="str">
        <f t="array" ref="W357">INDEX(Sheet1DATA!$1:$1048576,MATCH(SUMMARY!$A357,Sheet1DATA!$A:$A,0),MATCH(SUMMARY!W$1,Sheet1DATA!$1:$1,0))</f>
        <v>-</v>
      </c>
      <c r="X357" s="36" t="str">
        <f t="array" ref="X357">INDEX(Sheet1DATA!$1:$1048576,MATCH(SUMMARY!$A357,Sheet1DATA!$A:$A,0),MATCH(SUMMARY!X$1,Sheet1DATA!$1:$1,0))</f>
        <v>-</v>
      </c>
      <c r="Y357" s="36" t="str">
        <f t="array" ref="Y357">INDEX(Sheet1DATA!$1:$1048576,MATCH(SUMMARY!$A357,Sheet1DATA!$A:$A,0),MATCH(SUMMARY!Y$1,Sheet1DATA!$1:$1,0))</f>
        <v>-</v>
      </c>
      <c r="Z357" s="36" t="str">
        <f t="array" ref="Z357">INDEX(Sheet1DATA!$1:$1048576,MATCH(SUMMARY!$A357,Sheet1DATA!$A:$A,0),MATCH(SUMMARY!Z$1,Sheet1DATA!$1:$1,0))</f>
        <v>-</v>
      </c>
      <c r="AA357" s="36" t="str">
        <f t="array" ref="AA357">INDEX(Sheet1DATA!$1:$1048576,MATCH(SUMMARY!$A357,Sheet1DATA!$A:$A,0),MATCH(SUMMARY!AA$1,Sheet1DATA!$1:$1,0))</f>
        <v>-</v>
      </c>
      <c r="AB357" s="36" t="str">
        <f t="array" ref="AB357">INDEX(Sheet1DATA!$1:$1048576,MATCH(SUMMARY!$A357,Sheet1DATA!$A:$A,0),MATCH(SUMMARY!AB$1,Sheet1DATA!$1:$1,0))</f>
        <v>-</v>
      </c>
      <c r="AC357" s="36" t="str">
        <f t="array" ref="AC357">INDEX(Sheet1DATA!$1:$1048576,MATCH(SUMMARY!$A357,Sheet1DATA!$A:$A,0),MATCH(SUMMARY!AC$1,Sheet1DATA!$1:$1,0))</f>
        <v>-</v>
      </c>
      <c r="AD357" s="36" t="str">
        <f t="array" ref="AD357">INDEX(Sheet1DATA!$1:$1048576,MATCH(SUMMARY!$A357,Sheet1DATA!$A:$A,0),MATCH(SUMMARY!AD$1,Sheet1DATA!$1:$1,0))</f>
        <v>-</v>
      </c>
    </row>
    <row r="358" ht="14.25" hidden="1" customHeight="1">
      <c r="A358" s="114" t="s">
        <v>1326</v>
      </c>
      <c r="B358" s="114" t="str">
        <f t="array" ref="B358">INDEX('2020 Candidates'!F:F,MATCH(SUMMARY!A358,'2020 Candidates'!G:G,0))</f>
        <v>Independent</v>
      </c>
      <c r="C358" s="114" t="str">
        <f t="array" ref="C358">INDEX('2020 Candidates'!A:A,MATCH(SUMMARY!A358,'2020 Candidates'!G:G,0))</f>
        <v>Clare (4 seats)</v>
      </c>
      <c r="D358" s="115">
        <f>VLOOKUP(B358,PartyScore!A:D,4,0)</f>
        <v>0.2306361296</v>
      </c>
      <c r="E358" s="16" t="b">
        <f t="shared" si="1"/>
        <v>0</v>
      </c>
      <c r="F358" s="36">
        <f t="shared" si="2"/>
        <v>0</v>
      </c>
      <c r="G358" s="36">
        <f t="shared" si="3"/>
        <v>0</v>
      </c>
      <c r="H358" s="36">
        <f t="shared" si="4"/>
        <v>0</v>
      </c>
      <c r="I358" s="116" t="str">
        <f t="shared" si="5"/>
        <v>-</v>
      </c>
      <c r="J358" s="36" t="str">
        <f t="array" ref="J358">INDEX(Sheet1DATA!$1:$1048576,MATCH(SUMMARY!$A358,Sheet1DATA!$A:$A,0),MATCH(SUMMARY!J$1,Sheet1DATA!$1:$1,0))</f>
        <v>-</v>
      </c>
      <c r="K358" s="36" t="str">
        <f t="array" ref="K358">INDEX(Sheet1DATA!$1:$1048576,MATCH(SUMMARY!$A358,Sheet1DATA!$A:$A,0),MATCH(SUMMARY!K$1,Sheet1DATA!$1:$1,0))</f>
        <v>-</v>
      </c>
      <c r="L358" s="36" t="str">
        <f t="array" ref="L358">INDEX(Sheet1DATA!$1:$1048576,MATCH(SUMMARY!$A358,Sheet1DATA!$A:$A,0),MATCH(SUMMARY!L$1,Sheet1DATA!$1:$1,0))</f>
        <v>-</v>
      </c>
      <c r="M358" s="36" t="str">
        <f t="array" ref="M358">INDEX(Sheet1DATA!$1:$1048576,MATCH(SUMMARY!$A358,Sheet1DATA!$A:$A,0),MATCH(SUMMARY!M$1,Sheet1DATA!$1:$1,0))</f>
        <v>-</v>
      </c>
      <c r="N358" s="36" t="str">
        <f t="array" ref="N358">INDEX(Sheet1DATA!$1:$1048576,MATCH(SUMMARY!$A358,Sheet1DATA!$A:$A,0),MATCH(SUMMARY!N$1,Sheet1DATA!$1:$1,0))</f>
        <v>-</v>
      </c>
      <c r="O358" s="36" t="str">
        <f t="array" ref="O358">INDEX(Sheet1DATA!$1:$1048576,MATCH(SUMMARY!$A358,Sheet1DATA!$A:$A,0),MATCH(SUMMARY!O$1,Sheet1DATA!$1:$1,0))</f>
        <v>-</v>
      </c>
      <c r="P358" s="36" t="str">
        <f t="array" ref="P358">INDEX(Sheet1DATA!$1:$1048576,MATCH(SUMMARY!$A358,Sheet1DATA!$A:$A,0),MATCH(SUMMARY!P$1,Sheet1DATA!$1:$1,0))</f>
        <v>-</v>
      </c>
      <c r="Q358" s="36" t="str">
        <f t="array" ref="Q358">INDEX(Sheet1DATA!$1:$1048576,MATCH(SUMMARY!$A358,Sheet1DATA!$A:$A,0),MATCH(SUMMARY!Q$1,Sheet1DATA!$1:$1,0))</f>
        <v>-</v>
      </c>
      <c r="R358" s="36" t="str">
        <f t="array" ref="R358">INDEX(Sheet1DATA!$1:$1048576,MATCH(SUMMARY!$A358,Sheet1DATA!$A:$A,0),MATCH(SUMMARY!R$1,Sheet1DATA!$1:$1,0))</f>
        <v>-</v>
      </c>
      <c r="S358" s="36" t="str">
        <f t="array" ref="S358">INDEX(Sheet1DATA!$1:$1048576,MATCH(SUMMARY!$A358,Sheet1DATA!$A:$A,0),MATCH(SUMMARY!S$1,Sheet1DATA!$1:$1,0))</f>
        <v>-</v>
      </c>
      <c r="T358" s="36" t="str">
        <f t="array" ref="T358">INDEX(Sheet1DATA!$1:$1048576,MATCH(SUMMARY!$A358,Sheet1DATA!$A:$A,0),MATCH(SUMMARY!T$1,Sheet1DATA!$1:$1,0))</f>
        <v>-</v>
      </c>
      <c r="U358" s="36" t="str">
        <f t="array" ref="U358">INDEX(Sheet1DATA!$1:$1048576,MATCH(SUMMARY!$A358,Sheet1DATA!$A:$A,0),MATCH(SUMMARY!U$1,Sheet1DATA!$1:$1,0))</f>
        <v>-</v>
      </c>
      <c r="V358" s="36" t="str">
        <f t="array" ref="V358">INDEX(Sheet1DATA!$1:$1048576,MATCH(SUMMARY!$A358,Sheet1DATA!$A:$A,0),MATCH(SUMMARY!V$1,Sheet1DATA!$1:$1,0))</f>
        <v>-</v>
      </c>
      <c r="W358" s="36" t="str">
        <f t="array" ref="W358">INDEX(Sheet1DATA!$1:$1048576,MATCH(SUMMARY!$A358,Sheet1DATA!$A:$A,0),MATCH(SUMMARY!W$1,Sheet1DATA!$1:$1,0))</f>
        <v>-</v>
      </c>
      <c r="X358" s="36" t="str">
        <f t="array" ref="X358">INDEX(Sheet1DATA!$1:$1048576,MATCH(SUMMARY!$A358,Sheet1DATA!$A:$A,0),MATCH(SUMMARY!X$1,Sheet1DATA!$1:$1,0))</f>
        <v>-</v>
      </c>
      <c r="Y358" s="36" t="str">
        <f t="array" ref="Y358">INDEX(Sheet1DATA!$1:$1048576,MATCH(SUMMARY!$A358,Sheet1DATA!$A:$A,0),MATCH(SUMMARY!Y$1,Sheet1DATA!$1:$1,0))</f>
        <v>-</v>
      </c>
      <c r="Z358" s="36" t="str">
        <f t="array" ref="Z358">INDEX(Sheet1DATA!$1:$1048576,MATCH(SUMMARY!$A358,Sheet1DATA!$A:$A,0),MATCH(SUMMARY!Z$1,Sheet1DATA!$1:$1,0))</f>
        <v>-</v>
      </c>
      <c r="AA358" s="36" t="str">
        <f t="array" ref="AA358">INDEX(Sheet1DATA!$1:$1048576,MATCH(SUMMARY!$A358,Sheet1DATA!$A:$A,0),MATCH(SUMMARY!AA$1,Sheet1DATA!$1:$1,0))</f>
        <v>-</v>
      </c>
      <c r="AB358" s="36" t="str">
        <f t="array" ref="AB358">INDEX(Sheet1DATA!$1:$1048576,MATCH(SUMMARY!$A358,Sheet1DATA!$A:$A,0),MATCH(SUMMARY!AB$1,Sheet1DATA!$1:$1,0))</f>
        <v>-</v>
      </c>
      <c r="AC358" s="36" t="str">
        <f t="array" ref="AC358">INDEX(Sheet1DATA!$1:$1048576,MATCH(SUMMARY!$A358,Sheet1DATA!$A:$A,0),MATCH(SUMMARY!AC$1,Sheet1DATA!$1:$1,0))</f>
        <v>-</v>
      </c>
      <c r="AD358" s="36" t="str">
        <f t="array" ref="AD358">INDEX(Sheet1DATA!$1:$1048576,MATCH(SUMMARY!$A358,Sheet1DATA!$A:$A,0),MATCH(SUMMARY!AD$1,Sheet1DATA!$1:$1,0))</f>
        <v>-</v>
      </c>
    </row>
    <row r="359" ht="14.25" customHeight="1">
      <c r="A359" s="114"/>
      <c r="B359" s="114"/>
      <c r="C359" s="114"/>
      <c r="D359" s="114"/>
      <c r="F359" s="36"/>
      <c r="G359" s="36"/>
      <c r="H359" s="36"/>
      <c r="I359" s="11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ht="14.25" customHeight="1">
      <c r="A360" s="114"/>
      <c r="B360" s="114"/>
      <c r="C360" s="114"/>
      <c r="D360" s="114"/>
      <c r="F360" s="36"/>
      <c r="G360" s="36"/>
      <c r="H360" s="36"/>
      <c r="I360" s="11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ht="14.25" customHeight="1">
      <c r="A361" s="114"/>
      <c r="B361" s="114"/>
      <c r="C361" s="114"/>
      <c r="D361" s="114"/>
      <c r="F361" s="36"/>
      <c r="G361" s="36"/>
      <c r="H361" s="36"/>
      <c r="I361" s="11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ht="14.25" customHeight="1">
      <c r="A362" s="114"/>
      <c r="B362" s="114"/>
      <c r="C362" s="114"/>
      <c r="D362" s="114"/>
      <c r="F362" s="36"/>
      <c r="G362" s="36"/>
      <c r="H362" s="36"/>
      <c r="I362" s="11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ht="14.25" customHeight="1">
      <c r="A363" s="114"/>
      <c r="B363" s="114"/>
      <c r="C363" s="114"/>
      <c r="D363" s="114"/>
      <c r="F363" s="36"/>
      <c r="G363" s="36"/>
      <c r="H363" s="36"/>
      <c r="I363" s="11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ht="14.25" customHeight="1">
      <c r="A364" s="114"/>
      <c r="B364" s="114"/>
      <c r="C364" s="114"/>
      <c r="D364" s="114"/>
      <c r="F364" s="36"/>
      <c r="G364" s="36"/>
      <c r="H364" s="36"/>
      <c r="I364" s="11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ht="14.25" customHeight="1">
      <c r="A365" s="114"/>
      <c r="B365" s="114"/>
      <c r="C365" s="114"/>
      <c r="D365" s="114"/>
      <c r="F365" s="36"/>
      <c r="G365" s="36"/>
      <c r="H365" s="36"/>
      <c r="I365" s="11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ht="14.25" customHeight="1">
      <c r="A366" s="114"/>
      <c r="B366" s="114"/>
      <c r="C366" s="114"/>
      <c r="D366" s="114"/>
      <c r="F366" s="36"/>
      <c r="G366" s="36"/>
      <c r="H366" s="36"/>
      <c r="I366" s="11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ht="14.25" customHeight="1">
      <c r="A367" s="114"/>
      <c r="B367" s="114"/>
      <c r="C367" s="114"/>
      <c r="D367" s="114"/>
      <c r="F367" s="36"/>
      <c r="G367" s="36"/>
      <c r="H367" s="36"/>
      <c r="I367" s="11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ht="14.25" customHeight="1">
      <c r="A368" s="114"/>
      <c r="B368" s="114"/>
      <c r="C368" s="114"/>
      <c r="D368" s="114"/>
      <c r="F368" s="36"/>
      <c r="G368" s="36"/>
      <c r="H368" s="36"/>
      <c r="I368" s="11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ht="14.25" customHeight="1">
      <c r="A369" s="114"/>
      <c r="B369" s="114"/>
      <c r="C369" s="114"/>
      <c r="D369" s="114"/>
      <c r="F369" s="36"/>
      <c r="G369" s="36"/>
      <c r="H369" s="36"/>
      <c r="I369" s="11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ht="14.25" customHeight="1">
      <c r="A370" s="114"/>
      <c r="B370" s="114"/>
      <c r="C370" s="114"/>
      <c r="D370" s="114"/>
      <c r="F370" s="36"/>
      <c r="G370" s="36"/>
      <c r="H370" s="36"/>
      <c r="I370" s="11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ht="14.25" customHeight="1">
      <c r="A371" s="114"/>
      <c r="B371" s="114"/>
      <c r="C371" s="114"/>
      <c r="D371" s="114"/>
      <c r="F371" s="36"/>
      <c r="G371" s="36"/>
      <c r="H371" s="36"/>
      <c r="I371" s="11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ht="14.25" customHeight="1">
      <c r="A372" s="114"/>
      <c r="B372" s="114"/>
      <c r="C372" s="114"/>
      <c r="D372" s="114"/>
      <c r="F372" s="36"/>
      <c r="G372" s="36"/>
      <c r="H372" s="36"/>
      <c r="I372" s="11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ht="14.25" customHeight="1">
      <c r="A373" s="114"/>
      <c r="B373" s="114"/>
      <c r="C373" s="114"/>
      <c r="D373" s="114"/>
      <c r="F373" s="36"/>
      <c r="G373" s="36"/>
      <c r="H373" s="36"/>
      <c r="I373" s="11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ht="14.25" customHeight="1">
      <c r="A374" s="114"/>
      <c r="B374" s="114"/>
      <c r="C374" s="114"/>
      <c r="D374" s="114"/>
      <c r="F374" s="36"/>
      <c r="G374" s="36"/>
      <c r="H374" s="36"/>
      <c r="I374" s="11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ht="14.25" customHeight="1">
      <c r="A375" s="114"/>
      <c r="B375" s="114"/>
      <c r="C375" s="114"/>
      <c r="D375" s="114"/>
      <c r="F375" s="36"/>
      <c r="G375" s="36"/>
      <c r="H375" s="36"/>
      <c r="I375" s="11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ht="14.25" customHeight="1">
      <c r="A376" s="114"/>
      <c r="B376" s="114"/>
      <c r="C376" s="114"/>
      <c r="D376" s="114"/>
      <c r="F376" s="36"/>
      <c r="G376" s="36"/>
      <c r="H376" s="36"/>
      <c r="I376" s="11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ht="14.25" customHeight="1">
      <c r="A377" s="114"/>
      <c r="B377" s="114"/>
      <c r="C377" s="114"/>
      <c r="D377" s="114"/>
      <c r="F377" s="36"/>
      <c r="G377" s="36"/>
      <c r="H377" s="36"/>
      <c r="I377" s="11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ht="14.25" customHeight="1">
      <c r="A378" s="114"/>
      <c r="B378" s="114"/>
      <c r="C378" s="114"/>
      <c r="D378" s="114"/>
      <c r="F378" s="36"/>
      <c r="G378" s="36"/>
      <c r="H378" s="36"/>
      <c r="I378" s="11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ht="14.25" customHeight="1">
      <c r="A379" s="114"/>
      <c r="B379" s="114"/>
      <c r="C379" s="114"/>
      <c r="D379" s="114"/>
      <c r="F379" s="36"/>
      <c r="G379" s="36"/>
      <c r="H379" s="36"/>
      <c r="I379" s="11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ht="14.25" customHeight="1">
      <c r="A380" s="114"/>
      <c r="B380" s="114"/>
      <c r="C380" s="114"/>
      <c r="D380" s="114"/>
      <c r="F380" s="36"/>
      <c r="G380" s="36"/>
      <c r="H380" s="36"/>
      <c r="I380" s="11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ht="14.25" customHeight="1">
      <c r="A381" s="114"/>
      <c r="B381" s="114"/>
      <c r="C381" s="114"/>
      <c r="D381" s="114"/>
      <c r="F381" s="36"/>
      <c r="G381" s="36"/>
      <c r="H381" s="36"/>
      <c r="I381" s="11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ht="14.25" customHeight="1">
      <c r="A382" s="114"/>
      <c r="B382" s="114"/>
      <c r="C382" s="114"/>
      <c r="D382" s="114"/>
      <c r="F382" s="36"/>
      <c r="G382" s="36"/>
      <c r="H382" s="36"/>
      <c r="I382" s="11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ht="14.25" customHeight="1">
      <c r="A383" s="114"/>
      <c r="B383" s="114"/>
      <c r="C383" s="114"/>
      <c r="D383" s="114"/>
      <c r="F383" s="36"/>
      <c r="G383" s="36"/>
      <c r="H383" s="36"/>
      <c r="I383" s="11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ht="14.25" customHeight="1">
      <c r="A384" s="114"/>
      <c r="B384" s="114"/>
      <c r="C384" s="114"/>
      <c r="D384" s="114"/>
      <c r="F384" s="36"/>
      <c r="G384" s="36"/>
      <c r="H384" s="36"/>
      <c r="I384" s="11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ht="14.25" customHeight="1">
      <c r="A385" s="114"/>
      <c r="B385" s="114"/>
      <c r="C385" s="114"/>
      <c r="D385" s="114"/>
      <c r="F385" s="36"/>
      <c r="G385" s="36"/>
      <c r="H385" s="36"/>
      <c r="I385" s="11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ht="14.25" customHeight="1">
      <c r="A386" s="114"/>
      <c r="B386" s="114"/>
      <c r="C386" s="114"/>
      <c r="D386" s="114"/>
      <c r="F386" s="36"/>
      <c r="G386" s="36"/>
      <c r="H386" s="36"/>
      <c r="I386" s="11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ht="14.25" customHeight="1">
      <c r="A387" s="114"/>
      <c r="B387" s="114"/>
      <c r="C387" s="114"/>
      <c r="D387" s="114"/>
      <c r="F387" s="36"/>
      <c r="G387" s="36"/>
      <c r="H387" s="36"/>
      <c r="I387" s="11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ht="14.25" customHeight="1">
      <c r="A388" s="114"/>
      <c r="B388" s="114"/>
      <c r="C388" s="114"/>
      <c r="D388" s="114"/>
      <c r="F388" s="36"/>
      <c r="G388" s="36"/>
      <c r="H388" s="36"/>
      <c r="I388" s="11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ht="14.25" customHeight="1">
      <c r="A389" s="114"/>
      <c r="B389" s="114"/>
      <c r="C389" s="114"/>
      <c r="D389" s="114"/>
      <c r="F389" s="36"/>
      <c r="G389" s="36"/>
      <c r="H389" s="36"/>
      <c r="I389" s="11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ht="14.25" customHeight="1">
      <c r="A390" s="114"/>
      <c r="B390" s="114"/>
      <c r="C390" s="114"/>
      <c r="D390" s="114"/>
      <c r="F390" s="36"/>
      <c r="G390" s="36"/>
      <c r="H390" s="36"/>
      <c r="I390" s="11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ht="14.25" customHeight="1">
      <c r="A391" s="114"/>
      <c r="B391" s="114"/>
      <c r="C391" s="114"/>
      <c r="D391" s="114"/>
      <c r="F391" s="36"/>
      <c r="G391" s="36"/>
      <c r="H391" s="36"/>
      <c r="I391" s="11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ht="14.25" customHeight="1">
      <c r="A392" s="114"/>
      <c r="B392" s="114"/>
      <c r="C392" s="114"/>
      <c r="D392" s="114"/>
      <c r="F392" s="36"/>
      <c r="G392" s="36"/>
      <c r="H392" s="36"/>
      <c r="I392" s="11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ht="14.25" customHeight="1">
      <c r="A393" s="114"/>
      <c r="B393" s="114"/>
      <c r="C393" s="114"/>
      <c r="D393" s="114"/>
      <c r="F393" s="36"/>
      <c r="G393" s="36"/>
      <c r="H393" s="36"/>
      <c r="I393" s="11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ht="14.25" customHeight="1">
      <c r="A394" s="114"/>
      <c r="B394" s="114"/>
      <c r="C394" s="114"/>
      <c r="D394" s="114"/>
      <c r="F394" s="36"/>
      <c r="G394" s="36"/>
      <c r="H394" s="36"/>
      <c r="I394" s="11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ht="14.25" customHeight="1">
      <c r="A395" s="114"/>
      <c r="B395" s="114"/>
      <c r="C395" s="114"/>
      <c r="D395" s="114"/>
      <c r="F395" s="36"/>
      <c r="G395" s="36"/>
      <c r="H395" s="36"/>
      <c r="I395" s="11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ht="14.25" customHeight="1">
      <c r="A396" s="114"/>
      <c r="B396" s="114"/>
      <c r="C396" s="114"/>
      <c r="D396" s="114"/>
      <c r="F396" s="36"/>
      <c r="G396" s="36"/>
      <c r="H396" s="36"/>
      <c r="I396" s="11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ht="14.25" customHeight="1">
      <c r="A397" s="114"/>
      <c r="B397" s="114"/>
      <c r="C397" s="114"/>
      <c r="D397" s="114"/>
      <c r="F397" s="36"/>
      <c r="G397" s="36"/>
      <c r="H397" s="36"/>
      <c r="I397" s="11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ht="14.25" customHeight="1">
      <c r="A398" s="114"/>
      <c r="B398" s="114"/>
      <c r="C398" s="114"/>
      <c r="D398" s="114"/>
      <c r="F398" s="36"/>
      <c r="G398" s="36"/>
      <c r="H398" s="36"/>
      <c r="I398" s="11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ht="14.25" customHeight="1">
      <c r="A399" s="114"/>
      <c r="B399" s="114"/>
      <c r="C399" s="114"/>
      <c r="D399" s="114"/>
      <c r="F399" s="36"/>
      <c r="G399" s="36"/>
      <c r="H399" s="36"/>
      <c r="I399" s="11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ht="14.25" customHeight="1">
      <c r="A400" s="114"/>
      <c r="B400" s="114"/>
      <c r="C400" s="114"/>
      <c r="D400" s="114"/>
      <c r="F400" s="36"/>
      <c r="G400" s="36"/>
      <c r="H400" s="36"/>
      <c r="I400" s="11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ht="14.25" customHeight="1">
      <c r="A401" s="114"/>
      <c r="B401" s="114"/>
      <c r="C401" s="114"/>
      <c r="D401" s="114"/>
      <c r="F401" s="36"/>
      <c r="G401" s="36"/>
      <c r="H401" s="36"/>
      <c r="I401" s="11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ht="14.25" customHeight="1">
      <c r="A402" s="114"/>
      <c r="B402" s="114"/>
      <c r="C402" s="114"/>
      <c r="D402" s="114"/>
      <c r="F402" s="36"/>
      <c r="G402" s="36"/>
      <c r="H402" s="36"/>
      <c r="I402" s="11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ht="14.25" customHeight="1">
      <c r="A403" s="114"/>
      <c r="B403" s="114"/>
      <c r="C403" s="114"/>
      <c r="D403" s="114"/>
      <c r="F403" s="36"/>
      <c r="G403" s="36"/>
      <c r="H403" s="36"/>
      <c r="I403" s="11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ht="14.25" customHeight="1">
      <c r="A404" s="114"/>
      <c r="B404" s="114"/>
      <c r="C404" s="114"/>
      <c r="D404" s="114"/>
      <c r="F404" s="36"/>
      <c r="G404" s="36"/>
      <c r="H404" s="36"/>
      <c r="I404" s="11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ht="14.25" customHeight="1">
      <c r="A405" s="114"/>
      <c r="B405" s="114"/>
      <c r="C405" s="114"/>
      <c r="D405" s="114"/>
      <c r="F405" s="36"/>
      <c r="G405" s="36"/>
      <c r="H405" s="36"/>
      <c r="I405" s="11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ht="14.25" customHeight="1">
      <c r="A406" s="114"/>
      <c r="B406" s="114"/>
      <c r="C406" s="114"/>
      <c r="D406" s="114"/>
      <c r="F406" s="36"/>
      <c r="G406" s="36"/>
      <c r="H406" s="36"/>
      <c r="I406" s="11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ht="14.25" customHeight="1">
      <c r="A407" s="114"/>
      <c r="B407" s="114"/>
      <c r="C407" s="114"/>
      <c r="D407" s="114"/>
      <c r="F407" s="36"/>
      <c r="G407" s="36"/>
      <c r="H407" s="36"/>
      <c r="I407" s="11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ht="14.25" customHeight="1">
      <c r="A408" s="114"/>
      <c r="B408" s="114"/>
      <c r="C408" s="114"/>
      <c r="D408" s="114"/>
      <c r="F408" s="36"/>
      <c r="G408" s="36"/>
      <c r="H408" s="36"/>
      <c r="I408" s="11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ht="14.25" customHeight="1">
      <c r="A409" s="114"/>
      <c r="B409" s="114"/>
      <c r="C409" s="114"/>
      <c r="D409" s="114"/>
      <c r="F409" s="36"/>
      <c r="G409" s="36"/>
      <c r="H409" s="36"/>
      <c r="I409" s="11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ht="14.25" customHeight="1">
      <c r="A410" s="114"/>
      <c r="B410" s="114"/>
      <c r="C410" s="114"/>
      <c r="D410" s="114"/>
      <c r="F410" s="36"/>
      <c r="G410" s="36"/>
      <c r="H410" s="36"/>
      <c r="I410" s="11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ht="14.25" customHeight="1">
      <c r="A411" s="114"/>
      <c r="B411" s="114"/>
      <c r="C411" s="114"/>
      <c r="D411" s="114"/>
      <c r="F411" s="36"/>
      <c r="G411" s="36"/>
      <c r="H411" s="36"/>
      <c r="I411" s="11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ht="14.25" customHeight="1">
      <c r="A412" s="114"/>
      <c r="B412" s="114"/>
      <c r="C412" s="114"/>
      <c r="D412" s="114"/>
      <c r="F412" s="36"/>
      <c r="G412" s="36"/>
      <c r="H412" s="36"/>
      <c r="I412" s="11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ht="14.25" customHeight="1">
      <c r="A413" s="114"/>
      <c r="B413" s="114"/>
      <c r="C413" s="114"/>
      <c r="D413" s="114"/>
      <c r="F413" s="36"/>
      <c r="G413" s="36"/>
      <c r="H413" s="36"/>
      <c r="I413" s="11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ht="14.25" customHeight="1">
      <c r="A414" s="114"/>
      <c r="B414" s="114"/>
      <c r="C414" s="114"/>
      <c r="D414" s="114"/>
      <c r="F414" s="36"/>
      <c r="G414" s="36"/>
      <c r="H414" s="36"/>
      <c r="I414" s="11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ht="14.25" customHeight="1">
      <c r="A415" s="114"/>
      <c r="B415" s="114"/>
      <c r="C415" s="114"/>
      <c r="D415" s="114"/>
      <c r="F415" s="36"/>
      <c r="G415" s="36"/>
      <c r="H415" s="36"/>
      <c r="I415" s="11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ht="14.25" customHeight="1">
      <c r="A416" s="114"/>
      <c r="B416" s="114"/>
      <c r="C416" s="114"/>
      <c r="D416" s="114"/>
      <c r="F416" s="36"/>
      <c r="G416" s="36"/>
      <c r="H416" s="36"/>
      <c r="I416" s="11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ht="14.25" customHeight="1">
      <c r="A417" s="114"/>
      <c r="B417" s="114"/>
      <c r="C417" s="114"/>
      <c r="D417" s="114"/>
      <c r="F417" s="36"/>
      <c r="G417" s="36"/>
      <c r="H417" s="36"/>
      <c r="I417" s="11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ht="14.25" customHeight="1">
      <c r="A418" s="114"/>
      <c r="B418" s="114"/>
      <c r="C418" s="114"/>
      <c r="D418" s="114"/>
      <c r="F418" s="36"/>
      <c r="G418" s="36"/>
      <c r="H418" s="36"/>
      <c r="I418" s="11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ht="14.25" customHeight="1">
      <c r="A419" s="114"/>
      <c r="B419" s="114"/>
      <c r="C419" s="114"/>
      <c r="D419" s="114"/>
      <c r="F419" s="36"/>
      <c r="G419" s="36"/>
      <c r="H419" s="36"/>
      <c r="I419" s="11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ht="14.25" customHeight="1">
      <c r="A420" s="114"/>
      <c r="B420" s="114"/>
      <c r="C420" s="114"/>
      <c r="D420" s="114"/>
      <c r="F420" s="36"/>
      <c r="G420" s="36"/>
      <c r="H420" s="36"/>
      <c r="I420" s="11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ht="14.25" customHeight="1">
      <c r="A421" s="114"/>
      <c r="B421" s="114"/>
      <c r="C421" s="114"/>
      <c r="D421" s="114"/>
      <c r="F421" s="36"/>
      <c r="G421" s="36"/>
      <c r="H421" s="36"/>
      <c r="I421" s="11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ht="14.25" customHeight="1">
      <c r="A422" s="114"/>
      <c r="B422" s="114"/>
      <c r="C422" s="114"/>
      <c r="D422" s="114"/>
      <c r="F422" s="36"/>
      <c r="G422" s="36"/>
      <c r="H422" s="36"/>
      <c r="I422" s="11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ht="14.25" customHeight="1">
      <c r="A423" s="114"/>
      <c r="B423" s="114"/>
      <c r="C423" s="114"/>
      <c r="D423" s="114"/>
      <c r="F423" s="36"/>
      <c r="G423" s="36"/>
      <c r="H423" s="36"/>
      <c r="I423" s="11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ht="14.25" customHeight="1">
      <c r="A424" s="114"/>
      <c r="B424" s="114"/>
      <c r="C424" s="114"/>
      <c r="D424" s="114"/>
      <c r="F424" s="36"/>
      <c r="G424" s="36"/>
      <c r="H424" s="36"/>
      <c r="I424" s="11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ht="14.25" customHeight="1">
      <c r="A425" s="114"/>
      <c r="B425" s="114"/>
      <c r="C425" s="114"/>
      <c r="D425" s="114"/>
      <c r="F425" s="36"/>
      <c r="G425" s="36"/>
      <c r="H425" s="36"/>
      <c r="I425" s="11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ht="14.25" customHeight="1">
      <c r="A426" s="114"/>
      <c r="B426" s="114"/>
      <c r="C426" s="114"/>
      <c r="D426" s="114"/>
      <c r="F426" s="36"/>
      <c r="G426" s="36"/>
      <c r="H426" s="36"/>
      <c r="I426" s="11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ht="14.25" customHeight="1">
      <c r="A427" s="114"/>
      <c r="B427" s="114"/>
      <c r="C427" s="114"/>
      <c r="D427" s="114"/>
      <c r="F427" s="36"/>
      <c r="G427" s="36"/>
      <c r="H427" s="36"/>
      <c r="I427" s="11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ht="14.25" customHeight="1">
      <c r="A428" s="114"/>
      <c r="B428" s="114"/>
      <c r="C428" s="114"/>
      <c r="D428" s="114"/>
      <c r="F428" s="36"/>
      <c r="G428" s="36"/>
      <c r="H428" s="36"/>
      <c r="I428" s="11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ht="14.25" customHeight="1">
      <c r="A429" s="114"/>
      <c r="B429" s="114"/>
      <c r="C429" s="114"/>
      <c r="D429" s="114"/>
      <c r="F429" s="36"/>
      <c r="G429" s="36"/>
      <c r="H429" s="36"/>
      <c r="I429" s="11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ht="14.25" customHeight="1">
      <c r="A430" s="114"/>
      <c r="B430" s="114"/>
      <c r="C430" s="114"/>
      <c r="D430" s="114"/>
      <c r="F430" s="36"/>
      <c r="G430" s="36"/>
      <c r="H430" s="36"/>
      <c r="I430" s="11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ht="14.25" customHeight="1">
      <c r="A431" s="114"/>
      <c r="B431" s="114"/>
      <c r="C431" s="114"/>
      <c r="D431" s="114"/>
      <c r="F431" s="36"/>
      <c r="G431" s="36"/>
      <c r="H431" s="36"/>
      <c r="I431" s="11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ht="14.25" customHeight="1">
      <c r="A432" s="114"/>
      <c r="B432" s="114"/>
      <c r="C432" s="114"/>
      <c r="D432" s="114"/>
      <c r="F432" s="36"/>
      <c r="G432" s="36"/>
      <c r="H432" s="36"/>
      <c r="I432" s="11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ht="14.25" customHeight="1">
      <c r="A433" s="114"/>
      <c r="B433" s="114"/>
      <c r="C433" s="114"/>
      <c r="D433" s="114"/>
      <c r="F433" s="36"/>
      <c r="G433" s="36"/>
      <c r="H433" s="36"/>
      <c r="I433" s="11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ht="14.25" customHeight="1">
      <c r="A434" s="114"/>
      <c r="B434" s="114"/>
      <c r="C434" s="114"/>
      <c r="D434" s="114"/>
      <c r="F434" s="36"/>
      <c r="G434" s="36"/>
      <c r="H434" s="36"/>
      <c r="I434" s="11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ht="14.25" customHeight="1">
      <c r="A435" s="114"/>
      <c r="B435" s="114"/>
      <c r="C435" s="114"/>
      <c r="D435" s="114"/>
      <c r="F435" s="36"/>
      <c r="G435" s="36"/>
      <c r="H435" s="36"/>
      <c r="I435" s="11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ht="14.25" customHeight="1">
      <c r="A436" s="114"/>
      <c r="B436" s="114"/>
      <c r="C436" s="114"/>
      <c r="D436" s="114"/>
      <c r="F436" s="36"/>
      <c r="G436" s="36"/>
      <c r="H436" s="36"/>
      <c r="I436" s="11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ht="14.25" customHeight="1">
      <c r="A437" s="114"/>
      <c r="B437" s="114"/>
      <c r="C437" s="114"/>
      <c r="D437" s="114"/>
      <c r="F437" s="36"/>
      <c r="G437" s="36"/>
      <c r="H437" s="36"/>
      <c r="I437" s="11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ht="14.25" customHeight="1">
      <c r="A438" s="114"/>
      <c r="B438" s="114"/>
      <c r="C438" s="114"/>
      <c r="D438" s="114"/>
      <c r="F438" s="36"/>
      <c r="G438" s="36"/>
      <c r="H438" s="36"/>
      <c r="I438" s="11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ht="14.25" customHeight="1">
      <c r="A439" s="114"/>
      <c r="B439" s="114"/>
      <c r="C439" s="114"/>
      <c r="D439" s="114"/>
      <c r="F439" s="36"/>
      <c r="G439" s="36"/>
      <c r="H439" s="36"/>
      <c r="I439" s="11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ht="14.25" customHeight="1">
      <c r="A440" s="114"/>
      <c r="B440" s="114"/>
      <c r="C440" s="114"/>
      <c r="D440" s="114"/>
      <c r="F440" s="36"/>
      <c r="G440" s="36"/>
      <c r="H440" s="36"/>
      <c r="I440" s="11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ht="14.25" customHeight="1">
      <c r="A441" s="114"/>
      <c r="B441" s="114"/>
      <c r="C441" s="114"/>
      <c r="D441" s="114"/>
      <c r="F441" s="36"/>
      <c r="G441" s="36"/>
      <c r="H441" s="36"/>
      <c r="I441" s="11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ht="14.25" customHeight="1">
      <c r="A442" s="114"/>
      <c r="B442" s="114"/>
      <c r="C442" s="114"/>
      <c r="D442" s="114"/>
      <c r="F442" s="36"/>
      <c r="G442" s="36"/>
      <c r="H442" s="36"/>
      <c r="I442" s="11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ht="14.25" customHeight="1">
      <c r="A443" s="114"/>
      <c r="B443" s="114"/>
      <c r="C443" s="114"/>
      <c r="D443" s="114"/>
      <c r="F443" s="36"/>
      <c r="G443" s="36"/>
      <c r="H443" s="36"/>
      <c r="I443" s="11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ht="14.25" customHeight="1">
      <c r="A444" s="114"/>
      <c r="B444" s="114"/>
      <c r="C444" s="114"/>
      <c r="D444" s="114"/>
      <c r="F444" s="36"/>
      <c r="G444" s="36"/>
      <c r="H444" s="36"/>
      <c r="I444" s="11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ht="14.25" customHeight="1">
      <c r="A445" s="114"/>
      <c r="B445" s="114"/>
      <c r="C445" s="114"/>
      <c r="D445" s="114"/>
      <c r="F445" s="36"/>
      <c r="G445" s="36"/>
      <c r="H445" s="36"/>
      <c r="I445" s="11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ht="14.25" customHeight="1">
      <c r="A446" s="114"/>
      <c r="B446" s="114"/>
      <c r="C446" s="114"/>
      <c r="D446" s="114"/>
      <c r="F446" s="36"/>
      <c r="G446" s="36"/>
      <c r="H446" s="36"/>
      <c r="I446" s="11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ht="14.25" customHeight="1">
      <c r="A447" s="114"/>
      <c r="B447" s="114"/>
      <c r="C447" s="114"/>
      <c r="D447" s="114"/>
      <c r="F447" s="36"/>
      <c r="G447" s="36"/>
      <c r="H447" s="36"/>
      <c r="I447" s="11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ht="14.25" customHeight="1">
      <c r="A448" s="114"/>
      <c r="B448" s="114"/>
      <c r="C448" s="114"/>
      <c r="D448" s="114"/>
      <c r="F448" s="36"/>
      <c r="G448" s="36"/>
      <c r="H448" s="36"/>
      <c r="I448" s="11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ht="14.25" customHeight="1">
      <c r="A449" s="114"/>
      <c r="B449" s="114"/>
      <c r="C449" s="114"/>
      <c r="D449" s="114"/>
      <c r="F449" s="36"/>
      <c r="G449" s="36"/>
      <c r="H449" s="36"/>
      <c r="I449" s="11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ht="14.25" customHeight="1">
      <c r="A450" s="114"/>
      <c r="B450" s="114"/>
      <c r="C450" s="114"/>
      <c r="D450" s="114"/>
      <c r="F450" s="36"/>
      <c r="G450" s="36"/>
      <c r="H450" s="36"/>
      <c r="I450" s="11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ht="14.25" customHeight="1">
      <c r="A451" s="114"/>
      <c r="B451" s="114"/>
      <c r="C451" s="114"/>
      <c r="D451" s="114"/>
      <c r="F451" s="36"/>
      <c r="G451" s="36"/>
      <c r="H451" s="36"/>
      <c r="I451" s="11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ht="14.25" customHeight="1">
      <c r="A452" s="114"/>
      <c r="B452" s="114"/>
      <c r="C452" s="114"/>
      <c r="D452" s="114"/>
      <c r="F452" s="36"/>
      <c r="G452" s="36"/>
      <c r="H452" s="36"/>
      <c r="I452" s="11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ht="14.25" customHeight="1">
      <c r="A453" s="114"/>
      <c r="B453" s="114"/>
      <c r="C453" s="114"/>
      <c r="D453" s="114"/>
      <c r="F453" s="36"/>
      <c r="G453" s="36"/>
      <c r="H453" s="36"/>
      <c r="I453" s="11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ht="14.25" customHeight="1">
      <c r="A454" s="114"/>
      <c r="B454" s="114"/>
      <c r="C454" s="114"/>
      <c r="D454" s="114"/>
      <c r="F454" s="36"/>
      <c r="G454" s="36"/>
      <c r="H454" s="36"/>
      <c r="I454" s="11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ht="14.25" customHeight="1">
      <c r="A455" s="114"/>
      <c r="B455" s="114"/>
      <c r="C455" s="114"/>
      <c r="D455" s="114"/>
      <c r="F455" s="36"/>
      <c r="G455" s="36"/>
      <c r="H455" s="36"/>
      <c r="I455" s="11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ht="14.25" customHeight="1">
      <c r="A456" s="114"/>
      <c r="B456" s="114"/>
      <c r="C456" s="114"/>
      <c r="D456" s="114"/>
      <c r="F456" s="36"/>
      <c r="G456" s="36"/>
      <c r="H456" s="36"/>
      <c r="I456" s="11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ht="14.25" customHeight="1">
      <c r="A457" s="114"/>
      <c r="B457" s="114"/>
      <c r="C457" s="114"/>
      <c r="D457" s="114"/>
      <c r="F457" s="36"/>
      <c r="G457" s="36"/>
      <c r="H457" s="36"/>
      <c r="I457" s="11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ht="14.25" customHeight="1">
      <c r="A458" s="114"/>
      <c r="B458" s="114"/>
      <c r="C458" s="114"/>
      <c r="D458" s="114"/>
      <c r="F458" s="36"/>
      <c r="G458" s="36"/>
      <c r="H458" s="36"/>
      <c r="I458" s="11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ht="14.25" customHeight="1">
      <c r="A459" s="114"/>
      <c r="B459" s="114"/>
      <c r="C459" s="114"/>
      <c r="D459" s="114"/>
      <c r="F459" s="36"/>
      <c r="G459" s="36"/>
      <c r="H459" s="36"/>
      <c r="I459" s="11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ht="14.25" customHeight="1">
      <c r="A460" s="114"/>
      <c r="B460" s="114"/>
      <c r="C460" s="114"/>
      <c r="D460" s="114"/>
      <c r="F460" s="36"/>
      <c r="G460" s="36"/>
      <c r="H460" s="36"/>
      <c r="I460" s="11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ht="14.25" customHeight="1">
      <c r="A461" s="114"/>
      <c r="B461" s="114"/>
      <c r="C461" s="114"/>
      <c r="D461" s="114"/>
      <c r="F461" s="36"/>
      <c r="G461" s="36"/>
      <c r="H461" s="36"/>
      <c r="I461" s="11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ht="14.25" customHeight="1">
      <c r="A462" s="114"/>
      <c r="B462" s="114"/>
      <c r="C462" s="114"/>
      <c r="D462" s="114"/>
      <c r="F462" s="36"/>
      <c r="G462" s="36"/>
      <c r="H462" s="36"/>
      <c r="I462" s="11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ht="14.25" customHeight="1">
      <c r="A463" s="114"/>
      <c r="B463" s="114"/>
      <c r="C463" s="114"/>
      <c r="D463" s="114"/>
      <c r="F463" s="36"/>
      <c r="G463" s="36"/>
      <c r="H463" s="36"/>
      <c r="I463" s="11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ht="14.25" customHeight="1">
      <c r="A464" s="114"/>
      <c r="B464" s="114"/>
      <c r="C464" s="114"/>
      <c r="D464" s="114"/>
      <c r="F464" s="36"/>
      <c r="G464" s="36"/>
      <c r="H464" s="36"/>
      <c r="I464" s="11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ht="14.25" customHeight="1">
      <c r="A465" s="114"/>
      <c r="B465" s="114"/>
      <c r="C465" s="114"/>
      <c r="D465" s="114"/>
      <c r="F465" s="36"/>
      <c r="G465" s="36"/>
      <c r="H465" s="36"/>
      <c r="I465" s="11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ht="14.25" customHeight="1">
      <c r="A466" s="114"/>
      <c r="B466" s="114"/>
      <c r="C466" s="114"/>
      <c r="D466" s="114"/>
      <c r="F466" s="36"/>
      <c r="G466" s="36"/>
      <c r="H466" s="36"/>
      <c r="I466" s="11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ht="14.25" customHeight="1">
      <c r="A467" s="9"/>
      <c r="B467" s="114"/>
      <c r="C467" s="114"/>
      <c r="D467" s="114"/>
      <c r="F467" s="36"/>
      <c r="G467" s="36"/>
      <c r="H467" s="36"/>
      <c r="I467" s="11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ht="14.25" customHeight="1">
      <c r="B468" s="114"/>
      <c r="C468" s="114"/>
      <c r="D468" s="114"/>
      <c r="F468" s="36"/>
      <c r="G468" s="36"/>
      <c r="H468" s="36"/>
      <c r="I468" s="11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ht="14.25" customHeight="1">
      <c r="B469" s="114"/>
      <c r="C469" s="114"/>
      <c r="D469" s="114"/>
      <c r="F469" s="36"/>
      <c r="G469" s="36"/>
      <c r="H469" s="36"/>
      <c r="I469" s="11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ht="14.25" customHeight="1">
      <c r="B470" s="114"/>
      <c r="C470" s="114"/>
      <c r="D470" s="114"/>
      <c r="F470" s="36"/>
      <c r="G470" s="36"/>
      <c r="H470" s="36"/>
      <c r="I470" s="11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ht="14.25" customHeight="1">
      <c r="B471" s="114"/>
      <c r="C471" s="114"/>
      <c r="D471" s="114"/>
      <c r="F471" s="36"/>
      <c r="G471" s="36"/>
      <c r="H471" s="36"/>
      <c r="I471" s="11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ht="14.25" customHeight="1">
      <c r="B472" s="114"/>
      <c r="C472" s="114"/>
      <c r="D472" s="114"/>
      <c r="F472" s="36"/>
      <c r="G472" s="36"/>
      <c r="H472" s="36"/>
      <c r="I472" s="11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ht="14.25" customHeight="1">
      <c r="B473" s="114"/>
      <c r="C473" s="114"/>
      <c r="D473" s="114"/>
      <c r="F473" s="36"/>
      <c r="G473" s="36"/>
      <c r="H473" s="36"/>
      <c r="I473" s="11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ht="14.25" customHeight="1">
      <c r="B474" s="114"/>
      <c r="C474" s="114"/>
      <c r="D474" s="114"/>
      <c r="F474" s="36"/>
      <c r="G474" s="36"/>
      <c r="H474" s="36"/>
      <c r="I474" s="11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ht="14.25" customHeight="1">
      <c r="B475" s="114"/>
      <c r="C475" s="114"/>
      <c r="D475" s="114"/>
      <c r="F475" s="36"/>
      <c r="G475" s="36"/>
      <c r="H475" s="36"/>
      <c r="I475" s="11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ht="14.25" customHeight="1">
      <c r="B476" s="114"/>
      <c r="C476" s="114"/>
      <c r="D476" s="114"/>
      <c r="F476" s="36"/>
      <c r="G476" s="36"/>
      <c r="H476" s="36"/>
      <c r="I476" s="11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ht="14.25" customHeight="1">
      <c r="B477" s="114"/>
      <c r="C477" s="114"/>
      <c r="D477" s="114"/>
      <c r="F477" s="36"/>
      <c r="G477" s="36"/>
      <c r="H477" s="36"/>
      <c r="I477" s="11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ht="14.25" customHeight="1">
      <c r="B478" s="114"/>
      <c r="C478" s="114"/>
      <c r="D478" s="114"/>
      <c r="F478" s="36"/>
      <c r="G478" s="36"/>
      <c r="H478" s="36"/>
      <c r="I478" s="11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ht="14.25" customHeight="1">
      <c r="B479" s="114"/>
      <c r="C479" s="114"/>
      <c r="D479" s="114"/>
      <c r="F479" s="36"/>
      <c r="G479" s="36"/>
      <c r="H479" s="36"/>
      <c r="I479" s="11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ht="14.25" customHeight="1">
      <c r="B480" s="114"/>
      <c r="C480" s="114"/>
      <c r="D480" s="114"/>
      <c r="F480" s="36"/>
      <c r="G480" s="36"/>
      <c r="H480" s="36"/>
      <c r="I480" s="11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ht="14.25" customHeight="1">
      <c r="B481" s="114"/>
      <c r="C481" s="114"/>
      <c r="D481" s="114"/>
      <c r="F481" s="36"/>
      <c r="G481" s="36"/>
      <c r="H481" s="36"/>
      <c r="I481" s="11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ht="14.25" customHeight="1">
      <c r="B482" s="114"/>
      <c r="C482" s="114"/>
      <c r="D482" s="114"/>
      <c r="F482" s="36"/>
      <c r="G482" s="36"/>
      <c r="H482" s="36"/>
      <c r="I482" s="11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ht="14.25" customHeight="1">
      <c r="B483" s="114"/>
      <c r="C483" s="114"/>
      <c r="D483" s="114"/>
      <c r="F483" s="36"/>
      <c r="G483" s="36"/>
      <c r="H483" s="36"/>
      <c r="I483" s="11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ht="14.25" customHeight="1">
      <c r="B484" s="114"/>
      <c r="C484" s="114"/>
      <c r="D484" s="114"/>
      <c r="F484" s="36"/>
      <c r="G484" s="36"/>
      <c r="H484" s="36"/>
      <c r="I484" s="11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ht="14.25" customHeight="1">
      <c r="B485" s="114"/>
      <c r="C485" s="114"/>
      <c r="D485" s="114"/>
      <c r="F485" s="36"/>
      <c r="G485" s="36"/>
      <c r="H485" s="36"/>
      <c r="I485" s="11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ht="14.25" customHeight="1">
      <c r="B486" s="114"/>
      <c r="C486" s="114"/>
      <c r="D486" s="114"/>
      <c r="F486" s="36"/>
      <c r="G486" s="36"/>
      <c r="H486" s="36"/>
      <c r="I486" s="11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ht="14.25" customHeight="1">
      <c r="B487" s="114"/>
      <c r="C487" s="114"/>
      <c r="D487" s="114"/>
      <c r="F487" s="36"/>
      <c r="G487" s="36"/>
      <c r="H487" s="36"/>
      <c r="I487" s="11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ht="14.25" customHeight="1">
      <c r="B488" s="114"/>
      <c r="C488" s="114"/>
      <c r="D488" s="114"/>
      <c r="F488" s="36"/>
      <c r="G488" s="36"/>
      <c r="H488" s="36"/>
      <c r="I488" s="11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ht="14.25" customHeight="1">
      <c r="B489" s="114"/>
      <c r="C489" s="114"/>
      <c r="D489" s="114"/>
      <c r="F489" s="36"/>
      <c r="G489" s="36"/>
      <c r="H489" s="36"/>
      <c r="I489" s="11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ht="14.25" customHeight="1">
      <c r="B490" s="114"/>
      <c r="C490" s="114"/>
      <c r="D490" s="114"/>
      <c r="F490" s="36"/>
      <c r="G490" s="36"/>
      <c r="H490" s="36"/>
      <c r="I490" s="11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ht="14.25" customHeight="1">
      <c r="B491" s="114"/>
      <c r="C491" s="114"/>
      <c r="D491" s="114"/>
      <c r="F491" s="36"/>
      <c r="G491" s="36"/>
      <c r="H491" s="36"/>
      <c r="I491" s="11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ht="14.25" customHeight="1">
      <c r="B492" s="114"/>
      <c r="C492" s="114"/>
      <c r="D492" s="114"/>
      <c r="F492" s="36"/>
      <c r="G492" s="36"/>
      <c r="H492" s="36"/>
      <c r="I492" s="11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ht="14.25" customHeight="1">
      <c r="B493" s="114"/>
      <c r="C493" s="114"/>
      <c r="D493" s="114"/>
      <c r="F493" s="36"/>
      <c r="G493" s="36"/>
      <c r="H493" s="36"/>
      <c r="I493" s="11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ht="14.25" customHeight="1">
      <c r="B494" s="114"/>
      <c r="C494" s="114"/>
      <c r="D494" s="114"/>
      <c r="F494" s="36"/>
      <c r="G494" s="36"/>
      <c r="H494" s="36"/>
      <c r="I494" s="11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ht="14.25" customHeight="1">
      <c r="B495" s="114"/>
      <c r="C495" s="114"/>
      <c r="D495" s="114"/>
      <c r="F495" s="36"/>
      <c r="G495" s="36"/>
      <c r="H495" s="36"/>
      <c r="I495" s="11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ht="14.25" customHeight="1">
      <c r="B496" s="114"/>
      <c r="C496" s="114"/>
      <c r="D496" s="114"/>
      <c r="F496" s="36"/>
      <c r="G496" s="36"/>
      <c r="H496" s="36"/>
      <c r="I496" s="11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ht="14.25" customHeight="1">
      <c r="B497" s="114"/>
      <c r="C497" s="114"/>
      <c r="D497" s="114"/>
      <c r="F497" s="36"/>
      <c r="G497" s="36"/>
      <c r="H497" s="36"/>
      <c r="I497" s="11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ht="14.25" customHeight="1">
      <c r="B498" s="114"/>
      <c r="C498" s="114"/>
      <c r="D498" s="114"/>
      <c r="F498" s="36"/>
      <c r="G498" s="36"/>
      <c r="H498" s="36"/>
      <c r="I498" s="11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ht="14.25" customHeight="1">
      <c r="B499" s="114"/>
      <c r="C499" s="114"/>
      <c r="D499" s="114"/>
      <c r="F499" s="36"/>
      <c r="G499" s="36"/>
      <c r="H499" s="36"/>
      <c r="I499" s="11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ht="14.25" customHeight="1">
      <c r="B500" s="114"/>
      <c r="C500" s="114"/>
      <c r="D500" s="114"/>
      <c r="F500" s="36"/>
      <c r="G500" s="36"/>
      <c r="H500" s="36"/>
      <c r="I500" s="11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ht="14.25" customHeight="1">
      <c r="B501" s="114"/>
      <c r="C501" s="114"/>
      <c r="D501" s="114"/>
      <c r="F501" s="36"/>
      <c r="G501" s="36"/>
      <c r="H501" s="36"/>
      <c r="I501" s="11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ht="14.25" customHeight="1">
      <c r="B502" s="114"/>
      <c r="C502" s="114"/>
      <c r="D502" s="114"/>
      <c r="F502" s="36"/>
      <c r="G502" s="36"/>
      <c r="H502" s="36"/>
      <c r="I502" s="11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ht="14.25" customHeight="1">
      <c r="B503" s="114"/>
      <c r="C503" s="114"/>
      <c r="D503" s="114"/>
      <c r="F503" s="36"/>
      <c r="G503" s="36"/>
      <c r="H503" s="36"/>
      <c r="I503" s="11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  <row r="504" ht="14.25" customHeight="1">
      <c r="B504" s="114"/>
      <c r="C504" s="114"/>
      <c r="D504" s="114"/>
      <c r="F504" s="36"/>
      <c r="G504" s="36"/>
      <c r="H504" s="36"/>
      <c r="I504" s="11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</row>
    <row r="505" ht="14.25" customHeight="1">
      <c r="B505" s="114"/>
      <c r="C505" s="114"/>
      <c r="D505" s="114"/>
      <c r="F505" s="36"/>
      <c r="G505" s="36"/>
      <c r="H505" s="36"/>
      <c r="I505" s="11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</row>
    <row r="506" ht="14.25" customHeight="1">
      <c r="B506" s="114"/>
      <c r="C506" s="114"/>
      <c r="D506" s="114"/>
      <c r="F506" s="36"/>
      <c r="G506" s="36"/>
      <c r="H506" s="36"/>
      <c r="I506" s="11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</row>
    <row r="507" ht="14.25" customHeight="1">
      <c r="B507" s="114"/>
      <c r="C507" s="114"/>
      <c r="D507" s="114"/>
      <c r="F507" s="36"/>
      <c r="G507" s="36"/>
      <c r="H507" s="36"/>
      <c r="I507" s="11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</row>
    <row r="508" ht="14.25" customHeight="1">
      <c r="B508" s="114"/>
      <c r="C508" s="114"/>
      <c r="D508" s="114"/>
      <c r="F508" s="36"/>
      <c r="G508" s="36"/>
      <c r="H508" s="36"/>
      <c r="I508" s="11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</row>
    <row r="509" ht="14.25" customHeight="1">
      <c r="B509" s="114"/>
      <c r="C509" s="114"/>
      <c r="D509" s="114"/>
      <c r="F509" s="36"/>
      <c r="G509" s="36"/>
      <c r="H509" s="36"/>
      <c r="I509" s="11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</row>
    <row r="510" ht="14.25" customHeight="1">
      <c r="B510" s="114"/>
      <c r="C510" s="114"/>
      <c r="D510" s="114"/>
      <c r="F510" s="36"/>
      <c r="G510" s="36"/>
      <c r="H510" s="36"/>
      <c r="I510" s="11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</row>
    <row r="511" ht="14.25" customHeight="1">
      <c r="B511" s="114"/>
      <c r="C511" s="114"/>
      <c r="D511" s="114"/>
      <c r="F511" s="36"/>
      <c r="G511" s="36"/>
      <c r="H511" s="36"/>
      <c r="I511" s="11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</row>
    <row r="512" ht="14.25" customHeight="1">
      <c r="B512" s="114"/>
      <c r="C512" s="114"/>
      <c r="D512" s="114"/>
      <c r="F512" s="36"/>
      <c r="G512" s="36"/>
      <c r="H512" s="36"/>
      <c r="I512" s="11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</row>
    <row r="513" ht="14.25" customHeight="1">
      <c r="B513" s="114"/>
      <c r="C513" s="114"/>
      <c r="D513" s="114"/>
      <c r="F513" s="36"/>
      <c r="G513" s="36"/>
      <c r="H513" s="36"/>
      <c r="I513" s="11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</row>
    <row r="514" ht="14.25" customHeight="1">
      <c r="B514" s="114"/>
      <c r="C514" s="114"/>
      <c r="D514" s="114"/>
      <c r="F514" s="36"/>
      <c r="G514" s="36"/>
      <c r="H514" s="36"/>
      <c r="I514" s="11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</row>
    <row r="515" ht="14.25" customHeight="1">
      <c r="B515" s="114"/>
      <c r="C515" s="114"/>
      <c r="D515" s="114"/>
      <c r="F515" s="36"/>
      <c r="G515" s="36"/>
      <c r="H515" s="36"/>
      <c r="I515" s="11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</row>
    <row r="516" ht="14.25" customHeight="1">
      <c r="B516" s="114"/>
      <c r="C516" s="114"/>
      <c r="D516" s="114"/>
      <c r="F516" s="36"/>
      <c r="G516" s="36"/>
      <c r="H516" s="36"/>
      <c r="I516" s="11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</row>
    <row r="517" ht="14.25" customHeight="1">
      <c r="B517" s="114"/>
      <c r="C517" s="114"/>
      <c r="D517" s="114"/>
      <c r="F517" s="36"/>
      <c r="G517" s="36"/>
      <c r="H517" s="36"/>
      <c r="I517" s="11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</row>
    <row r="518" ht="14.25" customHeight="1">
      <c r="B518" s="114"/>
      <c r="C518" s="114"/>
      <c r="D518" s="114"/>
      <c r="F518" s="36"/>
      <c r="G518" s="36"/>
      <c r="H518" s="36"/>
      <c r="I518" s="11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</row>
    <row r="519" ht="14.25" customHeight="1">
      <c r="B519" s="114"/>
      <c r="C519" s="114"/>
      <c r="D519" s="114"/>
      <c r="F519" s="36"/>
      <c r="G519" s="36"/>
      <c r="H519" s="36"/>
      <c r="I519" s="11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</row>
    <row r="520" ht="14.25" customHeight="1">
      <c r="B520" s="114"/>
      <c r="C520" s="114"/>
      <c r="D520" s="114"/>
      <c r="F520" s="36"/>
      <c r="G520" s="36"/>
      <c r="H520" s="36"/>
      <c r="I520" s="11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</row>
    <row r="521" ht="14.25" customHeight="1">
      <c r="B521" s="114"/>
      <c r="C521" s="114"/>
      <c r="D521" s="114"/>
      <c r="F521" s="36"/>
      <c r="G521" s="36"/>
      <c r="H521" s="36"/>
      <c r="I521" s="11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</row>
    <row r="522" ht="14.25" customHeight="1">
      <c r="B522" s="114"/>
      <c r="C522" s="114"/>
      <c r="D522" s="114"/>
      <c r="F522" s="36"/>
      <c r="G522" s="36"/>
      <c r="H522" s="36"/>
      <c r="I522" s="11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</row>
    <row r="523" ht="14.25" customHeight="1">
      <c r="B523" s="114"/>
      <c r="C523" s="114"/>
      <c r="D523" s="114"/>
      <c r="F523" s="36"/>
      <c r="G523" s="36"/>
      <c r="H523" s="36"/>
      <c r="I523" s="11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</row>
    <row r="524" ht="14.25" customHeight="1">
      <c r="B524" s="114"/>
      <c r="C524" s="114"/>
      <c r="D524" s="114"/>
      <c r="F524" s="36"/>
      <c r="G524" s="36"/>
      <c r="H524" s="36"/>
      <c r="I524" s="11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</row>
    <row r="525" ht="14.25" customHeight="1">
      <c r="B525" s="114"/>
      <c r="C525" s="114"/>
      <c r="D525" s="114"/>
      <c r="F525" s="36"/>
      <c r="G525" s="36"/>
      <c r="H525" s="36"/>
      <c r="I525" s="11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</row>
    <row r="526" ht="14.25" customHeight="1">
      <c r="B526" s="114"/>
      <c r="C526" s="114"/>
      <c r="D526" s="114"/>
      <c r="F526" s="36"/>
      <c r="G526" s="36"/>
      <c r="H526" s="36"/>
      <c r="I526" s="11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</row>
    <row r="527" ht="14.25" customHeight="1">
      <c r="B527" s="114"/>
      <c r="C527" s="114"/>
      <c r="D527" s="114"/>
      <c r="F527" s="36"/>
      <c r="G527" s="36"/>
      <c r="H527" s="36"/>
      <c r="I527" s="11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</row>
    <row r="528" ht="14.25" customHeight="1">
      <c r="B528" s="114"/>
      <c r="C528" s="114"/>
      <c r="D528" s="114"/>
      <c r="F528" s="36"/>
      <c r="G528" s="36"/>
      <c r="H528" s="36"/>
      <c r="I528" s="11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</row>
    <row r="529" ht="14.25" customHeight="1">
      <c r="B529" s="114"/>
      <c r="C529" s="114"/>
      <c r="D529" s="114"/>
      <c r="F529" s="36"/>
      <c r="G529" s="36"/>
      <c r="H529" s="36"/>
      <c r="I529" s="11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</row>
    <row r="530" ht="14.25" customHeight="1">
      <c r="B530" s="114"/>
      <c r="C530" s="114"/>
      <c r="D530" s="114"/>
      <c r="F530" s="36"/>
      <c r="G530" s="36"/>
      <c r="H530" s="36"/>
      <c r="I530" s="11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</row>
    <row r="531" ht="14.25" customHeight="1">
      <c r="B531" s="114"/>
      <c r="C531" s="114"/>
      <c r="D531" s="114"/>
      <c r="F531" s="36"/>
      <c r="G531" s="36"/>
      <c r="H531" s="36"/>
      <c r="I531" s="11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</row>
    <row r="532" ht="14.25" customHeight="1">
      <c r="B532" s="114"/>
      <c r="C532" s="114"/>
      <c r="D532" s="114"/>
      <c r="F532" s="36"/>
      <c r="G532" s="36"/>
      <c r="H532" s="36"/>
      <c r="I532" s="11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</row>
    <row r="533" ht="14.25" customHeight="1">
      <c r="B533" s="114"/>
      <c r="C533" s="114"/>
      <c r="D533" s="114"/>
      <c r="F533" s="36"/>
      <c r="G533" s="36"/>
      <c r="H533" s="36"/>
      <c r="I533" s="11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</row>
    <row r="534" ht="14.25" customHeight="1">
      <c r="B534" s="114"/>
      <c r="C534" s="114"/>
      <c r="D534" s="114"/>
      <c r="F534" s="36"/>
      <c r="G534" s="36"/>
      <c r="H534" s="36"/>
      <c r="I534" s="11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</row>
    <row r="535" ht="14.25" customHeight="1">
      <c r="B535" s="114"/>
      <c r="C535" s="114"/>
      <c r="D535" s="114"/>
      <c r="F535" s="36"/>
      <c r="G535" s="36"/>
      <c r="H535" s="36"/>
      <c r="I535" s="11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</row>
    <row r="536" ht="14.25" customHeight="1">
      <c r="B536" s="114"/>
      <c r="C536" s="114"/>
      <c r="D536" s="114"/>
      <c r="F536" s="36"/>
      <c r="G536" s="36"/>
      <c r="H536" s="36"/>
      <c r="I536" s="11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</row>
    <row r="537" ht="14.25" customHeight="1">
      <c r="B537" s="114"/>
      <c r="C537" s="114"/>
      <c r="D537" s="114"/>
      <c r="F537" s="36"/>
      <c r="G537" s="36"/>
      <c r="H537" s="36"/>
      <c r="I537" s="11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</row>
    <row r="538" ht="14.25" customHeight="1">
      <c r="B538" s="114"/>
      <c r="C538" s="114"/>
      <c r="D538" s="114"/>
      <c r="F538" s="36"/>
      <c r="G538" s="36"/>
      <c r="H538" s="36"/>
      <c r="I538" s="11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</row>
    <row r="539" ht="14.25" customHeight="1">
      <c r="B539" s="114"/>
      <c r="C539" s="114"/>
      <c r="D539" s="114"/>
      <c r="F539" s="36"/>
      <c r="G539" s="36"/>
      <c r="H539" s="36"/>
      <c r="I539" s="11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</row>
    <row r="540" ht="14.25" customHeight="1">
      <c r="B540" s="114"/>
      <c r="C540" s="114"/>
      <c r="D540" s="114"/>
      <c r="F540" s="36"/>
      <c r="G540" s="36"/>
      <c r="H540" s="36"/>
      <c r="I540" s="11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</row>
    <row r="541" ht="14.25" customHeight="1">
      <c r="B541" s="114"/>
      <c r="C541" s="114"/>
      <c r="D541" s="114"/>
      <c r="F541" s="36"/>
      <c r="G541" s="36"/>
      <c r="H541" s="36"/>
      <c r="I541" s="11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</row>
    <row r="542" ht="14.25" customHeight="1">
      <c r="B542" s="114"/>
      <c r="C542" s="114"/>
      <c r="D542" s="114"/>
      <c r="F542" s="36"/>
      <c r="G542" s="36"/>
      <c r="H542" s="36"/>
      <c r="I542" s="11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</row>
    <row r="543" ht="14.25" customHeight="1">
      <c r="B543" s="114"/>
      <c r="C543" s="114"/>
      <c r="D543" s="114"/>
      <c r="F543" s="36"/>
      <c r="G543" s="36"/>
      <c r="H543" s="36"/>
      <c r="I543" s="11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</row>
    <row r="544" ht="14.25" customHeight="1">
      <c r="B544" s="114"/>
      <c r="C544" s="114"/>
      <c r="D544" s="114"/>
      <c r="F544" s="36"/>
      <c r="G544" s="36"/>
      <c r="H544" s="36"/>
      <c r="I544" s="11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</row>
    <row r="545" ht="14.25" customHeight="1">
      <c r="B545" s="114"/>
      <c r="C545" s="114"/>
      <c r="D545" s="114"/>
      <c r="F545" s="36"/>
      <c r="G545" s="36"/>
      <c r="H545" s="36"/>
      <c r="I545" s="11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</row>
    <row r="546" ht="14.25" customHeight="1">
      <c r="B546" s="114"/>
      <c r="C546" s="114"/>
      <c r="D546" s="114"/>
      <c r="F546" s="36"/>
      <c r="G546" s="36"/>
      <c r="H546" s="36"/>
      <c r="I546" s="11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</row>
    <row r="547" ht="14.25" customHeight="1">
      <c r="B547" s="114"/>
      <c r="C547" s="114"/>
      <c r="D547" s="114"/>
      <c r="F547" s="36"/>
      <c r="G547" s="36"/>
      <c r="H547" s="36"/>
      <c r="I547" s="11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</row>
    <row r="548" ht="14.25" customHeight="1">
      <c r="B548" s="114"/>
      <c r="C548" s="114"/>
      <c r="D548" s="114"/>
      <c r="F548" s="36"/>
      <c r="G548" s="36"/>
      <c r="H548" s="36"/>
      <c r="I548" s="11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</row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Z$358">
    <filterColumn colId="4">
      <filters>
        <filter val="TRUE"/>
      </filters>
    </filterColumn>
  </autoFilter>
  <conditionalFormatting sqref="J2:AD358">
    <cfRule type="cellIs" dxfId="4" priority="1" operator="equal">
      <formula>"×"</formula>
    </cfRule>
  </conditionalFormatting>
  <conditionalFormatting sqref="J2:AD358">
    <cfRule type="cellIs" dxfId="5" priority="2" operator="equal">
      <formula>"√"</formula>
    </cfRule>
  </conditionalFormatting>
  <conditionalFormatting sqref="J3:AD548">
    <cfRule type="cellIs" dxfId="4" priority="3" operator="equal">
      <formula>"×"</formula>
    </cfRule>
  </conditionalFormatting>
  <conditionalFormatting sqref="J3:AD548">
    <cfRule type="cellIs" dxfId="5" priority="4" operator="equal">
      <formula>"√"</formula>
    </cfRule>
  </conditionalFormatting>
  <printOptions/>
  <pageMargins bottom="0.75" footer="0.0" header="0.0" left="0.7" right="0.7" top="0.75"/>
  <pageSetup paperSize="9" orientation="portrait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7" width="7.63"/>
  </cols>
  <sheetData>
    <row r="1" ht="14.25" customHeight="1">
      <c r="A1" s="16" t="s">
        <v>769</v>
      </c>
      <c r="C1" s="16" t="s">
        <v>1103</v>
      </c>
      <c r="D1" s="16" t="s">
        <v>1104</v>
      </c>
      <c r="E1" s="16" t="s">
        <v>1105</v>
      </c>
      <c r="F1" s="105" t="s">
        <v>19</v>
      </c>
      <c r="G1" s="105"/>
      <c r="H1" s="106" t="s">
        <v>26</v>
      </c>
      <c r="I1" s="106"/>
      <c r="J1" s="107" t="s">
        <v>18</v>
      </c>
      <c r="K1" s="107"/>
      <c r="L1" s="108" t="s">
        <v>27</v>
      </c>
      <c r="M1" s="108"/>
      <c r="N1" s="109" t="s">
        <v>34</v>
      </c>
      <c r="O1" s="109"/>
      <c r="P1" s="108" t="s">
        <v>53</v>
      </c>
      <c r="Q1" s="108"/>
      <c r="R1" s="109" t="s">
        <v>54</v>
      </c>
      <c r="S1" s="109"/>
      <c r="T1" s="110" t="s">
        <v>55</v>
      </c>
      <c r="U1" s="110"/>
      <c r="V1" s="111" t="s">
        <v>66</v>
      </c>
      <c r="W1" s="111"/>
      <c r="X1" s="110" t="s">
        <v>80</v>
      </c>
      <c r="Y1" s="110"/>
      <c r="Z1" s="111" t="s">
        <v>84</v>
      </c>
      <c r="AA1" s="111"/>
      <c r="AB1" s="110" t="s">
        <v>85</v>
      </c>
      <c r="AC1" s="110"/>
      <c r="AD1" s="111" t="s">
        <v>88</v>
      </c>
      <c r="AE1" s="111"/>
      <c r="AF1" s="110" t="s">
        <v>89</v>
      </c>
      <c r="AG1" s="110"/>
      <c r="AH1" s="111" t="s">
        <v>90</v>
      </c>
      <c r="AI1" s="111"/>
      <c r="AJ1" s="110" t="s">
        <v>788</v>
      </c>
      <c r="AK1" s="110"/>
      <c r="AL1" s="111" t="s">
        <v>790</v>
      </c>
      <c r="AM1" s="111"/>
      <c r="AN1" s="110" t="s">
        <v>791</v>
      </c>
      <c r="AO1" s="110"/>
      <c r="AP1" s="111" t="s">
        <v>792</v>
      </c>
      <c r="AQ1" s="111"/>
      <c r="AR1" s="112" t="s">
        <v>17</v>
      </c>
      <c r="AS1" s="112"/>
      <c r="AT1" s="113" t="s">
        <v>15</v>
      </c>
      <c r="AU1" s="113"/>
    </row>
    <row r="2" ht="14.25" hidden="1" customHeight="1">
      <c r="A2" s="114" t="s">
        <v>39</v>
      </c>
      <c r="B2" s="9"/>
      <c r="C2" s="9" t="str">
        <f>IF(COUNTIF(Dails!A:A,Sheet1DATA!$A2)=1,1,"N")</f>
        <v>N</v>
      </c>
      <c r="D2" s="9" t="str">
        <f>IF(COUNTIF(Dails!D:D,Sheet1DATA!$A2)=1,2,"N")</f>
        <v>N</v>
      </c>
      <c r="E2" s="9" t="str">
        <f>IF(COUNTIF(Dails!G:G,Sheet1DATA!$A2)=1,3,"N")</f>
        <v>N</v>
      </c>
      <c r="F2" s="16" t="str">
        <f>IF(OR(G2=$C2,G2=$D2,G2=$E2),IFNA(VLOOKUP($A2&amp;F$1,Data!$C:$E,3,0),"Ø"),"-")</f>
        <v>-</v>
      </c>
      <c r="G2" s="16">
        <v>1.0</v>
      </c>
      <c r="H2" s="16" t="str">
        <f>IF(OR(I2=$C2,I2=$D2,I2=$E2),IFNA(VLOOKUP($A2&amp;H$1,Data!$C:$E,3,0),"Ø"),"-")</f>
        <v>-</v>
      </c>
      <c r="I2" s="16">
        <v>1.0</v>
      </c>
      <c r="J2" s="16" t="str">
        <f>IF(OR(K2=$C2,K2=$D2,K2=$E2),IFNA(VLOOKUP($A2&amp;J$1,Data!$C:$E,3,0),"Ø"),"-")</f>
        <v>-</v>
      </c>
      <c r="K2" s="16">
        <v>1.0</v>
      </c>
      <c r="L2" s="16" t="str">
        <f>IF(OR(M2=$C2,M2=$D2,M2=$E2),IFNA(VLOOKUP($A2&amp;L$1,Data!$C:$E,3,0),"Ø"),"-")</f>
        <v>-</v>
      </c>
      <c r="M2" s="16">
        <v>1.0</v>
      </c>
      <c r="N2" s="16" t="str">
        <f>IF(OR(O2=$C2,O2=$D2,O2=$E2),IFNA(VLOOKUP($A2&amp;N$1,Data!$C:$E,3,0),"Ø"),"-")</f>
        <v>-</v>
      </c>
      <c r="O2" s="16">
        <v>1.0</v>
      </c>
      <c r="P2" s="16" t="str">
        <f>IF(OR(Q2=$C2,Q2=$D2,Q2=$E2),IFNA(VLOOKUP($A2&amp;P$1,Data!$C:$E,3,0),"Ø"),"-")</f>
        <v>-</v>
      </c>
      <c r="Q2" s="16">
        <v>1.0</v>
      </c>
      <c r="R2" s="16" t="str">
        <f>IF(OR(S2=$C2,S2=$D2,S2=$E2),IFNA(VLOOKUP($A2&amp;R$1,Data!$C:$E,3,0),"Ø"),"-")</f>
        <v>-</v>
      </c>
      <c r="S2" s="16">
        <v>1.0</v>
      </c>
      <c r="T2" s="16" t="str">
        <f>IF(OR(U2=$C2,U2=$D2,U2=$E2),IFNA(VLOOKUP($A2&amp;T$1,Data!$C:$E,3,0),"Ø"),"-")</f>
        <v>-</v>
      </c>
      <c r="U2" s="16">
        <v>2.0</v>
      </c>
      <c r="V2" s="16" t="str">
        <f>IF(OR(W2=$C2,W2=$D2,W2=$E2),IFNA(VLOOKUP($A2&amp;V$1,Data!$C:$E,3,0),"Ø"),"-")</f>
        <v>-</v>
      </c>
      <c r="W2" s="16">
        <v>2.0</v>
      </c>
      <c r="X2" s="16" t="str">
        <f>IF(OR(Y2=$C2,Y2=$D2,Y2=$E2),IFNA(VLOOKUP($A2&amp;X$1,Data!$C:$E,3,0),"Ø"),"-")</f>
        <v>-</v>
      </c>
      <c r="Y2" s="16">
        <v>2.0</v>
      </c>
      <c r="Z2" s="16" t="str">
        <f>IF(OR(AA2=$C2,AA2=$D2,AA2=$E2),IFNA(VLOOKUP($A2&amp;Z$1,Data!$C:$E,3,0),"Ø"),"-")</f>
        <v>-</v>
      </c>
      <c r="AA2" s="16">
        <v>2.0</v>
      </c>
      <c r="AB2" s="16" t="str">
        <f>IF(OR(AC2=$C2,AC2=$D2,AC2=$E2),IFNA(VLOOKUP($A2&amp;AB$1,Data!$C:$E,3,0),"Ø"),"-")</f>
        <v>-</v>
      </c>
      <c r="AC2" s="16">
        <v>2.0</v>
      </c>
      <c r="AD2" s="16" t="str">
        <f>IF(OR(AE2=$C2,AE2=$D2,AE2=$E2),IFNA(VLOOKUP($A2&amp;AD$1,Data!$C:$E,3,0),"Ø"),"-")</f>
        <v>-</v>
      </c>
      <c r="AE2" s="16">
        <v>2.0</v>
      </c>
      <c r="AF2" s="16" t="str">
        <f>IF(OR(AG2=$C2,AG2=$D2,AG2=$E2),IFNA(VLOOKUP($A2&amp;AF$1,Data!$C:$E,3,0),"Ø"),"-")</f>
        <v>-</v>
      </c>
      <c r="AG2" s="16">
        <v>2.0</v>
      </c>
      <c r="AH2" s="16" t="str">
        <f>IF(OR(AI2=$C2,AI2=$D2,AI2=$E2),IFNA(VLOOKUP($A2&amp;AH$1,Data!$C:$E,3,0),"Ø"),"-")</f>
        <v>-</v>
      </c>
      <c r="AI2" s="16">
        <v>2.0</v>
      </c>
      <c r="AJ2" s="16" t="str">
        <f>IF(OR(AK2=$C2,AK2=$D2,AK2=$E2),IFNA(VLOOKUP($A2&amp;AJ$1,Data!$C:$E,3,0),"Ø"),"-")</f>
        <v>-</v>
      </c>
      <c r="AK2" s="16">
        <v>2.0</v>
      </c>
      <c r="AL2" s="16" t="str">
        <f>IF(OR(AM2=$C2,AM2=$D2,AM2=$E2),IFNA(VLOOKUP($A2&amp;AL$1,Data!$C:$E,3,0),"Ø"),"-")</f>
        <v>-</v>
      </c>
      <c r="AM2" s="16">
        <v>2.0</v>
      </c>
      <c r="AN2" s="16" t="str">
        <f>IF(OR(AO2=$C2,AO2=$D2,AO2=$E2),IFNA(VLOOKUP($A2&amp;AN$1,Data!$C:$E,3,0),"Ø"),"-")</f>
        <v>-</v>
      </c>
      <c r="AO2" s="16">
        <v>2.0</v>
      </c>
      <c r="AP2" s="16" t="str">
        <f>IF(OR(AQ2=$C2,AQ2=$D2,AQ2=$E2),IFNA(VLOOKUP($A2&amp;AP$1,Data!$C:$E,3,0),"Ø"),"-")</f>
        <v>-</v>
      </c>
      <c r="AQ2" s="16">
        <v>2.0</v>
      </c>
      <c r="AR2" s="16" t="str">
        <f>IF(OR(AS2=$C2,AS2=$D2,AS2=$E2),IFNA(VLOOKUP($A2&amp;AR$1,Data!$C:$E,3,0),"Ø"),"-")</f>
        <v>-</v>
      </c>
      <c r="AS2" s="16">
        <v>2.0</v>
      </c>
      <c r="AT2" s="16" t="str">
        <f>IF(OR(AU2=$C2,AU2=$D2,AU2=$E2),IFNA(VLOOKUP($A2&amp;AT$1,Data!$C:$E,3,0),"Ø"),"-")</f>
        <v>-</v>
      </c>
      <c r="AU2" s="16">
        <v>3.0</v>
      </c>
    </row>
    <row r="3" ht="14.25" hidden="1" customHeight="1">
      <c r="A3" s="114" t="s">
        <v>47</v>
      </c>
      <c r="B3" s="9"/>
      <c r="C3" s="9" t="str">
        <f>IF(COUNTIF(Dails!A:A,Sheet1DATA!$A3)=1,1,"N")</f>
        <v>N</v>
      </c>
      <c r="D3" s="9" t="str">
        <f>IF(COUNTIF(Dails!D:D,Sheet1DATA!$A3)=1,2,"N")</f>
        <v>N</v>
      </c>
      <c r="E3" s="9" t="str">
        <f>IF(COUNTIF(Dails!G:G,Sheet1DATA!$A3)=1,3,"N")</f>
        <v>N</v>
      </c>
      <c r="F3" s="16" t="str">
        <f>IF(OR(G3=$C3,G3=$D3,G3=$E3),IFNA(VLOOKUP($A3&amp;F$1,Data!$C:$E,3,0),"Ø"),"-")</f>
        <v>-</v>
      </c>
      <c r="G3" s="16">
        <v>1.0</v>
      </c>
      <c r="H3" s="16" t="str">
        <f>IF(OR(I3=$C3,I3=$D3,I3=$E3),IFNA(VLOOKUP($A3&amp;H$1,Data!$C:$E,3,0),"Ø"),"-")</f>
        <v>-</v>
      </c>
      <c r="I3" s="16">
        <v>1.0</v>
      </c>
      <c r="J3" s="16" t="str">
        <f>IF(OR(K3=$C3,K3=$D3,K3=$E3),IFNA(VLOOKUP($A3&amp;J$1,Data!$C:$E,3,0),"Ø"),"-")</f>
        <v>-</v>
      </c>
      <c r="K3" s="16">
        <v>1.0</v>
      </c>
      <c r="L3" s="16" t="str">
        <f>IF(OR(M3=$C3,M3=$D3,M3=$E3),IFNA(VLOOKUP($A3&amp;L$1,Data!$C:$E,3,0),"Ø"),"-")</f>
        <v>-</v>
      </c>
      <c r="M3" s="16">
        <v>1.0</v>
      </c>
      <c r="N3" s="16" t="str">
        <f>IF(OR(O3=$C3,O3=$D3,O3=$E3),IFNA(VLOOKUP($A3&amp;N$1,Data!$C:$E,3,0),"Ø"),"-")</f>
        <v>-</v>
      </c>
      <c r="O3" s="16">
        <v>1.0</v>
      </c>
      <c r="P3" s="16" t="str">
        <f>IF(OR(Q3=$C3,Q3=$D3,Q3=$E3),IFNA(VLOOKUP($A3&amp;P$1,Data!$C:$E,3,0),"Ø"),"-")</f>
        <v>-</v>
      </c>
      <c r="Q3" s="16">
        <v>1.0</v>
      </c>
      <c r="R3" s="16" t="str">
        <f>IF(OR(S3=$C3,S3=$D3,S3=$E3),IFNA(VLOOKUP($A3&amp;R$1,Data!$C:$E,3,0),"Ø"),"-")</f>
        <v>-</v>
      </c>
      <c r="S3" s="16">
        <v>1.0</v>
      </c>
      <c r="T3" s="16" t="str">
        <f>IF(OR(U3=$C3,U3=$D3,U3=$E3),IFNA(VLOOKUP($A3&amp;T$1,Data!$C:$E,3,0),"Ø"),"-")</f>
        <v>-</v>
      </c>
      <c r="U3" s="16">
        <v>2.0</v>
      </c>
      <c r="V3" s="16" t="str">
        <f>IF(OR(W3=$C3,W3=$D3,W3=$E3),IFNA(VLOOKUP($A3&amp;V$1,Data!$C:$E,3,0),"Ø"),"-")</f>
        <v>-</v>
      </c>
      <c r="W3" s="16">
        <v>2.0</v>
      </c>
      <c r="X3" s="16" t="str">
        <f>IF(OR(Y3=$C3,Y3=$D3,Y3=$E3),IFNA(VLOOKUP($A3&amp;X$1,Data!$C:$E,3,0),"Ø"),"-")</f>
        <v>-</v>
      </c>
      <c r="Y3" s="16">
        <v>2.0</v>
      </c>
      <c r="Z3" s="16" t="str">
        <f>IF(OR(AA3=$C3,AA3=$D3,AA3=$E3),IFNA(VLOOKUP($A3&amp;Z$1,Data!$C:$E,3,0),"Ø"),"-")</f>
        <v>-</v>
      </c>
      <c r="AA3" s="16">
        <v>2.0</v>
      </c>
      <c r="AB3" s="16" t="str">
        <f>IF(OR(AC3=$C3,AC3=$D3,AC3=$E3),IFNA(VLOOKUP($A3&amp;AB$1,Data!$C:$E,3,0),"Ø"),"-")</f>
        <v>-</v>
      </c>
      <c r="AC3" s="16">
        <v>2.0</v>
      </c>
      <c r="AD3" s="16" t="str">
        <f>IF(OR(AE3=$C3,AE3=$D3,AE3=$E3),IFNA(VLOOKUP($A3&amp;AD$1,Data!$C:$E,3,0),"Ø"),"-")</f>
        <v>-</v>
      </c>
      <c r="AE3" s="16">
        <v>2.0</v>
      </c>
      <c r="AF3" s="16" t="str">
        <f>IF(OR(AG3=$C3,AG3=$D3,AG3=$E3),IFNA(VLOOKUP($A3&amp;AF$1,Data!$C:$E,3,0),"Ø"),"-")</f>
        <v>-</v>
      </c>
      <c r="AG3" s="16">
        <v>2.0</v>
      </c>
      <c r="AH3" s="16" t="str">
        <f>IF(OR(AI3=$C3,AI3=$D3,AI3=$E3),IFNA(VLOOKUP($A3&amp;AH$1,Data!$C:$E,3,0),"Ø"),"-")</f>
        <v>-</v>
      </c>
      <c r="AI3" s="16">
        <v>2.0</v>
      </c>
      <c r="AJ3" s="16" t="str">
        <f>IF(OR(AK3=$C3,AK3=$D3,AK3=$E3),IFNA(VLOOKUP($A3&amp;AJ$1,Data!$C:$E,3,0),"Ø"),"-")</f>
        <v>-</v>
      </c>
      <c r="AK3" s="16">
        <v>2.0</v>
      </c>
      <c r="AL3" s="16" t="str">
        <f>IF(OR(AM3=$C3,AM3=$D3,AM3=$E3),IFNA(VLOOKUP($A3&amp;AL$1,Data!$C:$E,3,0),"Ø"),"-")</f>
        <v>-</v>
      </c>
      <c r="AM3" s="16">
        <v>2.0</v>
      </c>
      <c r="AN3" s="16" t="str">
        <f>IF(OR(AO3=$C3,AO3=$D3,AO3=$E3),IFNA(VLOOKUP($A3&amp;AN$1,Data!$C:$E,3,0),"Ø"),"-")</f>
        <v>-</v>
      </c>
      <c r="AO3" s="16">
        <v>2.0</v>
      </c>
      <c r="AP3" s="16" t="str">
        <f>IF(OR(AQ3=$C3,AQ3=$D3,AQ3=$E3),IFNA(VLOOKUP($A3&amp;AP$1,Data!$C:$E,3,0),"Ø"),"-")</f>
        <v>-</v>
      </c>
      <c r="AQ3" s="16">
        <v>2.0</v>
      </c>
      <c r="AR3" s="16" t="str">
        <f>IF(OR(AS3=$C3,AS3=$D3,AS3=$E3),IFNA(VLOOKUP($A3&amp;AR$1,Data!$C:$E,3,0),"Ø"),"-")</f>
        <v>-</v>
      </c>
      <c r="AS3" s="16">
        <v>2.0</v>
      </c>
      <c r="AT3" s="16" t="str">
        <f>IF(OR(AU3=$C3,AU3=$D3,AU3=$E3),IFNA(VLOOKUP($A3&amp;AT$1,Data!$C:$E,3,0),"Ø"),"-")</f>
        <v>-</v>
      </c>
      <c r="AU3" s="16">
        <v>3.0</v>
      </c>
    </row>
    <row r="4" ht="14.25" hidden="1" customHeight="1">
      <c r="A4" s="114" t="s">
        <v>61</v>
      </c>
      <c r="B4" s="9"/>
      <c r="C4" s="9" t="str">
        <f>IF(COUNTIF(Dails!A:A,Sheet1DATA!$A4)=1,1,"N")</f>
        <v>N</v>
      </c>
      <c r="D4" s="9" t="str">
        <f>IF(COUNTIF(Dails!D:D,Sheet1DATA!$A4)=1,2,"N")</f>
        <v>N</v>
      </c>
      <c r="E4" s="9" t="str">
        <f>IF(COUNTIF(Dails!G:G,Sheet1DATA!$A4)=1,3,"N")</f>
        <v>N</v>
      </c>
      <c r="F4" s="16" t="str">
        <f>IF(OR(G4=$C4,G4=$D4,G4=$E4),IFNA(VLOOKUP($A4&amp;F$1,Data!$C:$E,3,0),"Ø"),"-")</f>
        <v>-</v>
      </c>
      <c r="G4" s="16">
        <v>1.0</v>
      </c>
      <c r="H4" s="16" t="str">
        <f>IF(OR(I4=$C4,I4=$D4,I4=$E4),IFNA(VLOOKUP($A4&amp;H$1,Data!$C:$E,3,0),"Ø"),"-")</f>
        <v>-</v>
      </c>
      <c r="I4" s="16">
        <v>1.0</v>
      </c>
      <c r="J4" s="16" t="str">
        <f>IF(OR(K4=$C4,K4=$D4,K4=$E4),IFNA(VLOOKUP($A4&amp;J$1,Data!$C:$E,3,0),"Ø"),"-")</f>
        <v>-</v>
      </c>
      <c r="K4" s="16">
        <v>1.0</v>
      </c>
      <c r="L4" s="16" t="str">
        <f>IF(OR(M4=$C4,M4=$D4,M4=$E4),IFNA(VLOOKUP($A4&amp;L$1,Data!$C:$E,3,0),"Ø"),"-")</f>
        <v>-</v>
      </c>
      <c r="M4" s="16">
        <v>1.0</v>
      </c>
      <c r="N4" s="16" t="str">
        <f>IF(OR(O4=$C4,O4=$D4,O4=$E4),IFNA(VLOOKUP($A4&amp;N$1,Data!$C:$E,3,0),"Ø"),"-")</f>
        <v>-</v>
      </c>
      <c r="O4" s="16">
        <v>1.0</v>
      </c>
      <c r="P4" s="16" t="str">
        <f>IF(OR(Q4=$C4,Q4=$D4,Q4=$E4),IFNA(VLOOKUP($A4&amp;P$1,Data!$C:$E,3,0),"Ø"),"-")</f>
        <v>-</v>
      </c>
      <c r="Q4" s="16">
        <v>1.0</v>
      </c>
      <c r="R4" s="16" t="str">
        <f>IF(OR(S4=$C4,S4=$D4,S4=$E4),IFNA(VLOOKUP($A4&amp;R$1,Data!$C:$E,3,0),"Ø"),"-")</f>
        <v>-</v>
      </c>
      <c r="S4" s="16">
        <v>1.0</v>
      </c>
      <c r="T4" s="16" t="str">
        <f>IF(OR(U4=$C4,U4=$D4,U4=$E4),IFNA(VLOOKUP($A4&amp;T$1,Data!$C:$E,3,0),"Ø"),"-")</f>
        <v>-</v>
      </c>
      <c r="U4" s="16">
        <v>2.0</v>
      </c>
      <c r="V4" s="16" t="str">
        <f>IF(OR(W4=$C4,W4=$D4,W4=$E4),IFNA(VLOOKUP($A4&amp;V$1,Data!$C:$E,3,0),"Ø"),"-")</f>
        <v>-</v>
      </c>
      <c r="W4" s="16">
        <v>2.0</v>
      </c>
      <c r="X4" s="16" t="str">
        <f>IF(OR(Y4=$C4,Y4=$D4,Y4=$E4),IFNA(VLOOKUP($A4&amp;X$1,Data!$C:$E,3,0),"Ø"),"-")</f>
        <v>-</v>
      </c>
      <c r="Y4" s="16">
        <v>2.0</v>
      </c>
      <c r="Z4" s="16" t="str">
        <f>IF(OR(AA4=$C4,AA4=$D4,AA4=$E4),IFNA(VLOOKUP($A4&amp;Z$1,Data!$C:$E,3,0),"Ø"),"-")</f>
        <v>-</v>
      </c>
      <c r="AA4" s="16">
        <v>2.0</v>
      </c>
      <c r="AB4" s="16" t="str">
        <f>IF(OR(AC4=$C4,AC4=$D4,AC4=$E4),IFNA(VLOOKUP($A4&amp;AB$1,Data!$C:$E,3,0),"Ø"),"-")</f>
        <v>-</v>
      </c>
      <c r="AC4" s="16">
        <v>2.0</v>
      </c>
      <c r="AD4" s="16" t="str">
        <f>IF(OR(AE4=$C4,AE4=$D4,AE4=$E4),IFNA(VLOOKUP($A4&amp;AD$1,Data!$C:$E,3,0),"Ø"),"-")</f>
        <v>-</v>
      </c>
      <c r="AE4" s="16">
        <v>2.0</v>
      </c>
      <c r="AF4" s="16" t="str">
        <f>IF(OR(AG4=$C4,AG4=$D4,AG4=$E4),IFNA(VLOOKUP($A4&amp;AF$1,Data!$C:$E,3,0),"Ø"),"-")</f>
        <v>-</v>
      </c>
      <c r="AG4" s="16">
        <v>2.0</v>
      </c>
      <c r="AH4" s="16" t="str">
        <f>IF(OR(AI4=$C4,AI4=$D4,AI4=$E4),IFNA(VLOOKUP($A4&amp;AH$1,Data!$C:$E,3,0),"Ø"),"-")</f>
        <v>-</v>
      </c>
      <c r="AI4" s="16">
        <v>2.0</v>
      </c>
      <c r="AJ4" s="16" t="str">
        <f>IF(OR(AK4=$C4,AK4=$D4,AK4=$E4),IFNA(VLOOKUP($A4&amp;AJ$1,Data!$C:$E,3,0),"Ø"),"-")</f>
        <v>-</v>
      </c>
      <c r="AK4" s="16">
        <v>2.0</v>
      </c>
      <c r="AL4" s="16" t="str">
        <f>IF(OR(AM4=$C4,AM4=$D4,AM4=$E4),IFNA(VLOOKUP($A4&amp;AL$1,Data!$C:$E,3,0),"Ø"),"-")</f>
        <v>-</v>
      </c>
      <c r="AM4" s="16">
        <v>2.0</v>
      </c>
      <c r="AN4" s="16" t="str">
        <f>IF(OR(AO4=$C4,AO4=$D4,AO4=$E4),IFNA(VLOOKUP($A4&amp;AN$1,Data!$C:$E,3,0),"Ø"),"-")</f>
        <v>-</v>
      </c>
      <c r="AO4" s="16">
        <v>2.0</v>
      </c>
      <c r="AP4" s="16" t="str">
        <f>IF(OR(AQ4=$C4,AQ4=$D4,AQ4=$E4),IFNA(VLOOKUP($A4&amp;AP$1,Data!$C:$E,3,0),"Ø"),"-")</f>
        <v>-</v>
      </c>
      <c r="AQ4" s="16">
        <v>2.0</v>
      </c>
      <c r="AR4" s="16" t="str">
        <f>IF(OR(AS4=$C4,AS4=$D4,AS4=$E4),IFNA(VLOOKUP($A4&amp;AR$1,Data!$C:$E,3,0),"Ø"),"-")</f>
        <v>-</v>
      </c>
      <c r="AS4" s="16">
        <v>2.0</v>
      </c>
      <c r="AT4" s="16" t="str">
        <f>IF(OR(AU4=$C4,AU4=$D4,AU4=$E4),IFNA(VLOOKUP($A4&amp;AT$1,Data!$C:$E,3,0),"Ø"),"-")</f>
        <v>-</v>
      </c>
      <c r="AU4" s="16">
        <v>3.0</v>
      </c>
    </row>
    <row r="5" ht="14.25" hidden="1" customHeight="1">
      <c r="A5" s="114" t="s">
        <v>52</v>
      </c>
      <c r="B5" s="9"/>
      <c r="C5" s="9">
        <f>IF(COUNTIF(Dails!A:A,Sheet1DATA!$A5)=1,1,"N")</f>
        <v>1</v>
      </c>
      <c r="D5" s="9">
        <f>IF(COUNTIF(Dails!D:D,Sheet1DATA!$A5)=1,2,"N")</f>
        <v>2</v>
      </c>
      <c r="E5" s="9" t="str">
        <f>IF(COUNTIF(Dails!G:G,Sheet1DATA!$A5)=1,3,"N")</f>
        <v>N</v>
      </c>
      <c r="F5" s="16" t="str">
        <f>IF(OR(G5=$C5,G5=$D5,G5=$E5),IFNA(VLOOKUP($A5&amp;F$1,Data!$C:$E,3,0),"Ø"),"-")</f>
        <v>√</v>
      </c>
      <c r="G5" s="16">
        <v>1.0</v>
      </c>
      <c r="H5" s="16" t="str">
        <f>IF(OR(I5=$C5,I5=$D5,I5=$E5),IFNA(VLOOKUP($A5&amp;H$1,Data!$C:$E,3,0),"Ø"),"-")</f>
        <v>√</v>
      </c>
      <c r="I5" s="16">
        <v>1.0</v>
      </c>
      <c r="J5" s="16" t="str">
        <f>IF(OR(K5=$C5,K5=$D5,K5=$E5),IFNA(VLOOKUP($A5&amp;J$1,Data!$C:$E,3,0),"Ø"),"-")</f>
        <v>√</v>
      </c>
      <c r="K5" s="16">
        <v>1.0</v>
      </c>
      <c r="L5" s="16" t="str">
        <f>IF(OR(M5=$C5,M5=$D5,M5=$E5),IFNA(VLOOKUP($A5&amp;L$1,Data!$C:$E,3,0),"Ø"),"-")</f>
        <v>Ø</v>
      </c>
      <c r="M5" s="16">
        <v>1.0</v>
      </c>
      <c r="N5" s="16" t="str">
        <f>IF(OR(O5=$C5,O5=$D5,O5=$E5),IFNA(VLOOKUP($A5&amp;N$1,Data!$C:$E,3,0),"Ø"),"-")</f>
        <v>Ø</v>
      </c>
      <c r="O5" s="16">
        <v>1.0</v>
      </c>
      <c r="P5" s="16" t="str">
        <f>IF(OR(Q5=$C5,Q5=$D5,Q5=$E5),IFNA(VLOOKUP($A5&amp;P$1,Data!$C:$E,3,0),"Ø"),"-")</f>
        <v>Ø</v>
      </c>
      <c r="Q5" s="16">
        <v>1.0</v>
      </c>
      <c r="R5" s="16" t="str">
        <f>IF(OR(S5=$C5,S5=$D5,S5=$E5),IFNA(VLOOKUP($A5&amp;R$1,Data!$C:$E,3,0),"Ø"),"-")</f>
        <v>Ø</v>
      </c>
      <c r="S5" s="16">
        <v>1.0</v>
      </c>
      <c r="T5" s="16" t="str">
        <f>IF(OR(U5=$C5,U5=$D5,U5=$E5),IFNA(VLOOKUP($A5&amp;T$1,Data!$C:$E,3,0),"Ø"),"-")</f>
        <v>√</v>
      </c>
      <c r="U5" s="16">
        <v>2.0</v>
      </c>
      <c r="V5" s="16" t="str">
        <f>IF(OR(W5=$C5,W5=$D5,W5=$E5),IFNA(VLOOKUP($A5&amp;V$1,Data!$C:$E,3,0),"Ø"),"-")</f>
        <v>√</v>
      </c>
      <c r="W5" s="16">
        <v>2.0</v>
      </c>
      <c r="X5" s="16" t="str">
        <f>IF(OR(Y5=$C5,Y5=$D5,Y5=$E5),IFNA(VLOOKUP($A5&amp;X$1,Data!$C:$E,3,0),"Ø"),"-")</f>
        <v>√</v>
      </c>
      <c r="Y5" s="16">
        <v>2.0</v>
      </c>
      <c r="Z5" s="16" t="str">
        <f>IF(OR(AA5=$C5,AA5=$D5,AA5=$E5),IFNA(VLOOKUP($A5&amp;Z$1,Data!$C:$E,3,0),"Ø"),"-")</f>
        <v>√</v>
      </c>
      <c r="AA5" s="16">
        <v>2.0</v>
      </c>
      <c r="AB5" s="16" t="str">
        <f>IF(OR(AC5=$C5,AC5=$D5,AC5=$E5),IFNA(VLOOKUP($A5&amp;AB$1,Data!$C:$E,3,0),"Ø"),"-")</f>
        <v>√</v>
      </c>
      <c r="AC5" s="16">
        <v>2.0</v>
      </c>
      <c r="AD5" s="16" t="str">
        <f>IF(OR(AE5=$C5,AE5=$D5,AE5=$E5),IFNA(VLOOKUP($A5&amp;AD$1,Data!$C:$E,3,0),"Ø"),"-")</f>
        <v>√</v>
      </c>
      <c r="AE5" s="16">
        <v>2.0</v>
      </c>
      <c r="AF5" s="16" t="str">
        <f>IF(OR(AG5=$C5,AG5=$D5,AG5=$E5),IFNA(VLOOKUP($A5&amp;AF$1,Data!$C:$E,3,0),"Ø"),"-")</f>
        <v>√</v>
      </c>
      <c r="AG5" s="16">
        <v>2.0</v>
      </c>
      <c r="AH5" s="16" t="str">
        <f>IF(OR(AI5=$C5,AI5=$D5,AI5=$E5),IFNA(VLOOKUP($A5&amp;AH$1,Data!$C:$E,3,0),"Ø"),"-")</f>
        <v>Ø</v>
      </c>
      <c r="AI5" s="16">
        <v>2.0</v>
      </c>
      <c r="AJ5" s="16" t="str">
        <f>IF(OR(AK5=$C5,AK5=$D5,AK5=$E5),IFNA(VLOOKUP($A5&amp;AJ$1,Data!$C:$E,3,0),"Ø"),"-")</f>
        <v>√</v>
      </c>
      <c r="AK5" s="16">
        <v>2.0</v>
      </c>
      <c r="AL5" s="16" t="str">
        <f>IF(OR(AM5=$C5,AM5=$D5,AM5=$E5),IFNA(VLOOKUP($A5&amp;AL$1,Data!$C:$E,3,0),"Ø"),"-")</f>
        <v>√</v>
      </c>
      <c r="AM5" s="16">
        <v>2.0</v>
      </c>
      <c r="AN5" s="16" t="str">
        <f>IF(OR(AO5=$C5,AO5=$D5,AO5=$E5),IFNA(VLOOKUP($A5&amp;AN$1,Data!$C:$E,3,0),"Ø"),"-")</f>
        <v>√</v>
      </c>
      <c r="AO5" s="16">
        <v>2.0</v>
      </c>
      <c r="AP5" s="16" t="str">
        <f>IF(OR(AQ5=$C5,AQ5=$D5,AQ5=$E5),IFNA(VLOOKUP($A5&amp;AP$1,Data!$C:$E,3,0),"Ø"),"-")</f>
        <v>√</v>
      </c>
      <c r="AQ5" s="16">
        <v>2.0</v>
      </c>
      <c r="AR5" s="16" t="str">
        <f>IF(OR(AS5=$C5,AS5=$D5,AS5=$E5),IFNA(VLOOKUP($A5&amp;AR$1,Data!$C:$E,3,0),"Ø"),"-")</f>
        <v>Ø</v>
      </c>
      <c r="AS5" s="16">
        <v>2.0</v>
      </c>
      <c r="AT5" s="16" t="str">
        <f>IF(OR(AU5=$C5,AU5=$D5,AU5=$E5),IFNA(VLOOKUP($A5&amp;AT$1,Data!$C:$E,3,0),"Ø"),"-")</f>
        <v>-</v>
      </c>
      <c r="AU5" s="16">
        <v>3.0</v>
      </c>
    </row>
    <row r="6" ht="14.25" hidden="1" customHeight="1">
      <c r="A6" s="114" t="s">
        <v>72</v>
      </c>
      <c r="B6" s="9"/>
      <c r="C6" s="9" t="str">
        <f>IF(COUNTIF(Dails!A:A,Sheet1DATA!$A6)=1,1,"N")</f>
        <v>N</v>
      </c>
      <c r="D6" s="9" t="str">
        <f>IF(COUNTIF(Dails!D:D,Sheet1DATA!$A6)=1,2,"N")</f>
        <v>N</v>
      </c>
      <c r="E6" s="9" t="str">
        <f>IF(COUNTIF(Dails!G:G,Sheet1DATA!$A6)=1,3,"N")</f>
        <v>N</v>
      </c>
      <c r="F6" s="16" t="str">
        <f>IF(OR(G6=$C6,G6=$D6,G6=$E6),IFNA(VLOOKUP($A6&amp;F$1,Data!$C:$E,3,0),"Ø"),"-")</f>
        <v>-</v>
      </c>
      <c r="G6" s="16">
        <v>1.0</v>
      </c>
      <c r="H6" s="16" t="str">
        <f>IF(OR(I6=$C6,I6=$D6,I6=$E6),IFNA(VLOOKUP($A6&amp;H$1,Data!$C:$E,3,0),"Ø"),"-")</f>
        <v>-</v>
      </c>
      <c r="I6" s="16">
        <v>1.0</v>
      </c>
      <c r="J6" s="16" t="str">
        <f>IF(OR(K6=$C6,K6=$D6,K6=$E6),IFNA(VLOOKUP($A6&amp;J$1,Data!$C:$E,3,0),"Ø"),"-")</f>
        <v>-</v>
      </c>
      <c r="K6" s="16">
        <v>1.0</v>
      </c>
      <c r="L6" s="16" t="str">
        <f>IF(OR(M6=$C6,M6=$D6,M6=$E6),IFNA(VLOOKUP($A6&amp;L$1,Data!$C:$E,3,0),"Ø"),"-")</f>
        <v>-</v>
      </c>
      <c r="M6" s="16">
        <v>1.0</v>
      </c>
      <c r="N6" s="16" t="str">
        <f>IF(OR(O6=$C6,O6=$D6,O6=$E6),IFNA(VLOOKUP($A6&amp;N$1,Data!$C:$E,3,0),"Ø"),"-")</f>
        <v>-</v>
      </c>
      <c r="O6" s="16">
        <v>1.0</v>
      </c>
      <c r="P6" s="16" t="str">
        <f>IF(OR(Q6=$C6,Q6=$D6,Q6=$E6),IFNA(VLOOKUP($A6&amp;P$1,Data!$C:$E,3,0),"Ø"),"-")</f>
        <v>-</v>
      </c>
      <c r="Q6" s="16">
        <v>1.0</v>
      </c>
      <c r="R6" s="16" t="str">
        <f>IF(OR(S6=$C6,S6=$D6,S6=$E6),IFNA(VLOOKUP($A6&amp;R$1,Data!$C:$E,3,0),"Ø"),"-")</f>
        <v>-</v>
      </c>
      <c r="S6" s="16">
        <v>1.0</v>
      </c>
      <c r="T6" s="16" t="str">
        <f>IF(OR(U6=$C6,U6=$D6,U6=$E6),IFNA(VLOOKUP($A6&amp;T$1,Data!$C:$E,3,0),"Ø"),"-")</f>
        <v>-</v>
      </c>
      <c r="U6" s="16">
        <v>2.0</v>
      </c>
      <c r="V6" s="16" t="str">
        <f>IF(OR(W6=$C6,W6=$D6,W6=$E6),IFNA(VLOOKUP($A6&amp;V$1,Data!$C:$E,3,0),"Ø"),"-")</f>
        <v>-</v>
      </c>
      <c r="W6" s="16">
        <v>2.0</v>
      </c>
      <c r="X6" s="16" t="str">
        <f>IF(OR(Y6=$C6,Y6=$D6,Y6=$E6),IFNA(VLOOKUP($A6&amp;X$1,Data!$C:$E,3,0),"Ø"),"-")</f>
        <v>-</v>
      </c>
      <c r="Y6" s="16">
        <v>2.0</v>
      </c>
      <c r="Z6" s="16" t="str">
        <f>IF(OR(AA6=$C6,AA6=$D6,AA6=$E6),IFNA(VLOOKUP($A6&amp;Z$1,Data!$C:$E,3,0),"Ø"),"-")</f>
        <v>-</v>
      </c>
      <c r="AA6" s="16">
        <v>2.0</v>
      </c>
      <c r="AB6" s="16" t="str">
        <f>IF(OR(AC6=$C6,AC6=$D6,AC6=$E6),IFNA(VLOOKUP($A6&amp;AB$1,Data!$C:$E,3,0),"Ø"),"-")</f>
        <v>-</v>
      </c>
      <c r="AC6" s="16">
        <v>2.0</v>
      </c>
      <c r="AD6" s="16" t="str">
        <f>IF(OR(AE6=$C6,AE6=$D6,AE6=$E6),IFNA(VLOOKUP($A6&amp;AD$1,Data!$C:$E,3,0),"Ø"),"-")</f>
        <v>-</v>
      </c>
      <c r="AE6" s="16">
        <v>2.0</v>
      </c>
      <c r="AF6" s="16" t="str">
        <f>IF(OR(AG6=$C6,AG6=$D6,AG6=$E6),IFNA(VLOOKUP($A6&amp;AF$1,Data!$C:$E,3,0),"Ø"),"-")</f>
        <v>-</v>
      </c>
      <c r="AG6" s="16">
        <v>2.0</v>
      </c>
      <c r="AH6" s="16" t="str">
        <f>IF(OR(AI6=$C6,AI6=$D6,AI6=$E6),IFNA(VLOOKUP($A6&amp;AH$1,Data!$C:$E,3,0),"Ø"),"-")</f>
        <v>-</v>
      </c>
      <c r="AI6" s="16">
        <v>2.0</v>
      </c>
      <c r="AJ6" s="16" t="str">
        <f>IF(OR(AK6=$C6,AK6=$D6,AK6=$E6),IFNA(VLOOKUP($A6&amp;AJ$1,Data!$C:$E,3,0),"Ø"),"-")</f>
        <v>-</v>
      </c>
      <c r="AK6" s="16">
        <v>2.0</v>
      </c>
      <c r="AL6" s="16" t="str">
        <f>IF(OR(AM6=$C6,AM6=$D6,AM6=$E6),IFNA(VLOOKUP($A6&amp;AL$1,Data!$C:$E,3,0),"Ø"),"-")</f>
        <v>-</v>
      </c>
      <c r="AM6" s="16">
        <v>2.0</v>
      </c>
      <c r="AN6" s="16" t="str">
        <f>IF(OR(AO6=$C6,AO6=$D6,AO6=$E6),IFNA(VLOOKUP($A6&amp;AN$1,Data!$C:$E,3,0),"Ø"),"-")</f>
        <v>-</v>
      </c>
      <c r="AO6" s="16">
        <v>2.0</v>
      </c>
      <c r="AP6" s="16" t="str">
        <f>IF(OR(AQ6=$C6,AQ6=$D6,AQ6=$E6),IFNA(VLOOKUP($A6&amp;AP$1,Data!$C:$E,3,0),"Ø"),"-")</f>
        <v>-</v>
      </c>
      <c r="AQ6" s="16">
        <v>2.0</v>
      </c>
      <c r="AR6" s="16" t="str">
        <f>IF(OR(AS6=$C6,AS6=$D6,AS6=$E6),IFNA(VLOOKUP($A6&amp;AR$1,Data!$C:$E,3,0),"Ø"),"-")</f>
        <v>-</v>
      </c>
      <c r="AS6" s="16">
        <v>2.0</v>
      </c>
      <c r="AT6" s="16" t="str">
        <f>IF(OR(AU6=$C6,AU6=$D6,AU6=$E6),IFNA(VLOOKUP($A6&amp;AT$1,Data!$C:$E,3,0),"Ø"),"-")</f>
        <v>-</v>
      </c>
      <c r="AU6" s="16">
        <v>3.0</v>
      </c>
    </row>
    <row r="7" ht="14.25" hidden="1" customHeight="1">
      <c r="A7" s="114" t="s">
        <v>248</v>
      </c>
      <c r="B7" s="9"/>
      <c r="C7" s="9">
        <f>IF(COUNTIF(Dails!A:A,Sheet1DATA!$A7)=1,1,"N")</f>
        <v>1</v>
      </c>
      <c r="D7" s="9" t="str">
        <f>IF(COUNTIF(Dails!D:D,Sheet1DATA!$A7)=1,2,"N")</f>
        <v>N</v>
      </c>
      <c r="E7" s="9" t="str">
        <f>IF(COUNTIF(Dails!G:G,Sheet1DATA!$A7)=1,3,"N")</f>
        <v>N</v>
      </c>
      <c r="F7" s="16" t="str">
        <f>IF(OR(G7=$C7,G7=$D7,G7=$E7),IFNA(VLOOKUP($A7&amp;F$1,Data!$C:$E,3,0),"Ø"),"-")</f>
        <v>√</v>
      </c>
      <c r="G7" s="16">
        <v>1.0</v>
      </c>
      <c r="H7" s="16" t="str">
        <f>IF(OR(I7=$C7,I7=$D7,I7=$E7),IFNA(VLOOKUP($A7&amp;H$1,Data!$C:$E,3,0),"Ø"),"-")</f>
        <v>Ø</v>
      </c>
      <c r="I7" s="16">
        <v>1.0</v>
      </c>
      <c r="J7" s="16" t="str">
        <f>IF(OR(K7=$C7,K7=$D7,K7=$E7),IFNA(VLOOKUP($A7&amp;J$1,Data!$C:$E,3,0),"Ø"),"-")</f>
        <v>√</v>
      </c>
      <c r="K7" s="16">
        <v>1.0</v>
      </c>
      <c r="L7" s="16" t="str">
        <f>IF(OR(M7=$C7,M7=$D7,M7=$E7),IFNA(VLOOKUP($A7&amp;L$1,Data!$C:$E,3,0),"Ø"),"-")</f>
        <v>√</v>
      </c>
      <c r="M7" s="16">
        <v>1.0</v>
      </c>
      <c r="N7" s="16" t="str">
        <f>IF(OR(O7=$C7,O7=$D7,O7=$E7),IFNA(VLOOKUP($A7&amp;N$1,Data!$C:$E,3,0),"Ø"),"-")</f>
        <v>√</v>
      </c>
      <c r="O7" s="16">
        <v>1.0</v>
      </c>
      <c r="P7" s="16" t="str">
        <f>IF(OR(Q7=$C7,Q7=$D7,Q7=$E7),IFNA(VLOOKUP($A7&amp;P$1,Data!$C:$E,3,0),"Ø"),"-")</f>
        <v>√</v>
      </c>
      <c r="Q7" s="16">
        <v>1.0</v>
      </c>
      <c r="R7" s="16" t="str">
        <f>IF(OR(S7=$C7,S7=$D7,S7=$E7),IFNA(VLOOKUP($A7&amp;R$1,Data!$C:$E,3,0),"Ø"),"-")</f>
        <v>√</v>
      </c>
      <c r="S7" s="16">
        <v>1.0</v>
      </c>
      <c r="T7" s="16" t="str">
        <f>IF(OR(U7=$C7,U7=$D7,U7=$E7),IFNA(VLOOKUP($A7&amp;T$1,Data!$C:$E,3,0),"Ø"),"-")</f>
        <v>-</v>
      </c>
      <c r="U7" s="16">
        <v>2.0</v>
      </c>
      <c r="V7" s="16" t="str">
        <f>IF(OR(W7=$C7,W7=$D7,W7=$E7),IFNA(VLOOKUP($A7&amp;V$1,Data!$C:$E,3,0),"Ø"),"-")</f>
        <v>-</v>
      </c>
      <c r="W7" s="16">
        <v>2.0</v>
      </c>
      <c r="X7" s="16" t="str">
        <f>IF(OR(Y7=$C7,Y7=$D7,Y7=$E7),IFNA(VLOOKUP($A7&amp;X$1,Data!$C:$E,3,0),"Ø"),"-")</f>
        <v>-</v>
      </c>
      <c r="Y7" s="16">
        <v>2.0</v>
      </c>
      <c r="Z7" s="16" t="str">
        <f>IF(OR(AA7=$C7,AA7=$D7,AA7=$E7),IFNA(VLOOKUP($A7&amp;Z$1,Data!$C:$E,3,0),"Ø"),"-")</f>
        <v>-</v>
      </c>
      <c r="AA7" s="16">
        <v>2.0</v>
      </c>
      <c r="AB7" s="16" t="str">
        <f>IF(OR(AC7=$C7,AC7=$D7,AC7=$E7),IFNA(VLOOKUP($A7&amp;AB$1,Data!$C:$E,3,0),"Ø"),"-")</f>
        <v>-</v>
      </c>
      <c r="AC7" s="16">
        <v>2.0</v>
      </c>
      <c r="AD7" s="16" t="str">
        <f>IF(OR(AE7=$C7,AE7=$D7,AE7=$E7),IFNA(VLOOKUP($A7&amp;AD$1,Data!$C:$E,3,0),"Ø"),"-")</f>
        <v>-</v>
      </c>
      <c r="AE7" s="16">
        <v>2.0</v>
      </c>
      <c r="AF7" s="16" t="str">
        <f>IF(OR(AG7=$C7,AG7=$D7,AG7=$E7),IFNA(VLOOKUP($A7&amp;AF$1,Data!$C:$E,3,0),"Ø"),"-")</f>
        <v>-</v>
      </c>
      <c r="AG7" s="16">
        <v>2.0</v>
      </c>
      <c r="AH7" s="16" t="str">
        <f>IF(OR(AI7=$C7,AI7=$D7,AI7=$E7),IFNA(VLOOKUP($A7&amp;AH$1,Data!$C:$E,3,0),"Ø"),"-")</f>
        <v>-</v>
      </c>
      <c r="AI7" s="16">
        <v>2.0</v>
      </c>
      <c r="AJ7" s="16" t="str">
        <f>IF(OR(AK7=$C7,AK7=$D7,AK7=$E7),IFNA(VLOOKUP($A7&amp;AJ$1,Data!$C:$E,3,0),"Ø"),"-")</f>
        <v>-</v>
      </c>
      <c r="AK7" s="16">
        <v>2.0</v>
      </c>
      <c r="AL7" s="16" t="str">
        <f>IF(OR(AM7=$C7,AM7=$D7,AM7=$E7),IFNA(VLOOKUP($A7&amp;AL$1,Data!$C:$E,3,0),"Ø"),"-")</f>
        <v>-</v>
      </c>
      <c r="AM7" s="16">
        <v>2.0</v>
      </c>
      <c r="AN7" s="16" t="str">
        <f>IF(OR(AO7=$C7,AO7=$D7,AO7=$E7),IFNA(VLOOKUP($A7&amp;AN$1,Data!$C:$E,3,0),"Ø"),"-")</f>
        <v>-</v>
      </c>
      <c r="AO7" s="16">
        <v>2.0</v>
      </c>
      <c r="AP7" s="16" t="str">
        <f>IF(OR(AQ7=$C7,AQ7=$D7,AQ7=$E7),IFNA(VLOOKUP($A7&amp;AP$1,Data!$C:$E,3,0),"Ø"),"-")</f>
        <v>-</v>
      </c>
      <c r="AQ7" s="16">
        <v>2.0</v>
      </c>
      <c r="AR7" s="16" t="str">
        <f>IF(OR(AS7=$C7,AS7=$D7,AS7=$E7),IFNA(VLOOKUP($A7&amp;AR$1,Data!$C:$E,3,0),"Ø"),"-")</f>
        <v>-</v>
      </c>
      <c r="AS7" s="16">
        <v>2.0</v>
      </c>
      <c r="AT7" s="16" t="str">
        <f>IF(OR(AU7=$C7,AU7=$D7,AU7=$E7),IFNA(VLOOKUP($A7&amp;AT$1,Data!$C:$E,3,0),"Ø"),"-")</f>
        <v>-</v>
      </c>
      <c r="AU7" s="16">
        <v>3.0</v>
      </c>
    </row>
    <row r="8" ht="14.25" hidden="1" customHeight="1">
      <c r="A8" s="114" t="s">
        <v>78</v>
      </c>
      <c r="B8" s="9"/>
      <c r="C8" s="9" t="str">
        <f>IF(COUNTIF(Dails!A:A,Sheet1DATA!$A8)=1,1,"N")</f>
        <v>N</v>
      </c>
      <c r="D8" s="9" t="str">
        <f>IF(COUNTIF(Dails!D:D,Sheet1DATA!$A8)=1,2,"N")</f>
        <v>N</v>
      </c>
      <c r="E8" s="9" t="str">
        <f>IF(COUNTIF(Dails!G:G,Sheet1DATA!$A8)=1,3,"N")</f>
        <v>N</v>
      </c>
      <c r="F8" s="16" t="str">
        <f>IF(OR(G8=$C8,G8=$D8,G8=$E8),IFNA(VLOOKUP($A8&amp;F$1,Data!$C:$E,3,0),"Ø"),"-")</f>
        <v>-</v>
      </c>
      <c r="G8" s="16">
        <v>1.0</v>
      </c>
      <c r="H8" s="16" t="str">
        <f>IF(OR(I8=$C8,I8=$D8,I8=$E8),IFNA(VLOOKUP($A8&amp;H$1,Data!$C:$E,3,0),"Ø"),"-")</f>
        <v>-</v>
      </c>
      <c r="I8" s="16">
        <v>1.0</v>
      </c>
      <c r="J8" s="16" t="str">
        <f>IF(OR(K8=$C8,K8=$D8,K8=$E8),IFNA(VLOOKUP($A8&amp;J$1,Data!$C:$E,3,0),"Ø"),"-")</f>
        <v>-</v>
      </c>
      <c r="K8" s="16">
        <v>1.0</v>
      </c>
      <c r="L8" s="16" t="str">
        <f>IF(OR(M8=$C8,M8=$D8,M8=$E8),IFNA(VLOOKUP($A8&amp;L$1,Data!$C:$E,3,0),"Ø"),"-")</f>
        <v>-</v>
      </c>
      <c r="M8" s="16">
        <v>1.0</v>
      </c>
      <c r="N8" s="16" t="str">
        <f>IF(OR(O8=$C8,O8=$D8,O8=$E8),IFNA(VLOOKUP($A8&amp;N$1,Data!$C:$E,3,0),"Ø"),"-")</f>
        <v>-</v>
      </c>
      <c r="O8" s="16">
        <v>1.0</v>
      </c>
      <c r="P8" s="16" t="str">
        <f>IF(OR(Q8=$C8,Q8=$D8,Q8=$E8),IFNA(VLOOKUP($A8&amp;P$1,Data!$C:$E,3,0),"Ø"),"-")</f>
        <v>-</v>
      </c>
      <c r="Q8" s="16">
        <v>1.0</v>
      </c>
      <c r="R8" s="16" t="str">
        <f>IF(OR(S8=$C8,S8=$D8,S8=$E8),IFNA(VLOOKUP($A8&amp;R$1,Data!$C:$E,3,0),"Ø"),"-")</f>
        <v>-</v>
      </c>
      <c r="S8" s="16">
        <v>1.0</v>
      </c>
      <c r="T8" s="16" t="str">
        <f>IF(OR(U8=$C8,U8=$D8,U8=$E8),IFNA(VLOOKUP($A8&amp;T$1,Data!$C:$E,3,0),"Ø"),"-")</f>
        <v>-</v>
      </c>
      <c r="U8" s="16">
        <v>2.0</v>
      </c>
      <c r="V8" s="16" t="str">
        <f>IF(OR(W8=$C8,W8=$D8,W8=$E8),IFNA(VLOOKUP($A8&amp;V$1,Data!$C:$E,3,0),"Ø"),"-")</f>
        <v>-</v>
      </c>
      <c r="W8" s="16">
        <v>2.0</v>
      </c>
      <c r="X8" s="16" t="str">
        <f>IF(OR(Y8=$C8,Y8=$D8,Y8=$E8),IFNA(VLOOKUP($A8&amp;X$1,Data!$C:$E,3,0),"Ø"),"-")</f>
        <v>-</v>
      </c>
      <c r="Y8" s="16">
        <v>2.0</v>
      </c>
      <c r="Z8" s="16" t="str">
        <f>IF(OR(AA8=$C8,AA8=$D8,AA8=$E8),IFNA(VLOOKUP($A8&amp;Z$1,Data!$C:$E,3,0),"Ø"),"-")</f>
        <v>-</v>
      </c>
      <c r="AA8" s="16">
        <v>2.0</v>
      </c>
      <c r="AB8" s="16" t="str">
        <f>IF(OR(AC8=$C8,AC8=$D8,AC8=$E8),IFNA(VLOOKUP($A8&amp;AB$1,Data!$C:$E,3,0),"Ø"),"-")</f>
        <v>-</v>
      </c>
      <c r="AC8" s="16">
        <v>2.0</v>
      </c>
      <c r="AD8" s="16" t="str">
        <f>IF(OR(AE8=$C8,AE8=$D8,AE8=$E8),IFNA(VLOOKUP($A8&amp;AD$1,Data!$C:$E,3,0),"Ø"),"-")</f>
        <v>-</v>
      </c>
      <c r="AE8" s="16">
        <v>2.0</v>
      </c>
      <c r="AF8" s="16" t="str">
        <f>IF(OR(AG8=$C8,AG8=$D8,AG8=$E8),IFNA(VLOOKUP($A8&amp;AF$1,Data!$C:$E,3,0),"Ø"),"-")</f>
        <v>-</v>
      </c>
      <c r="AG8" s="16">
        <v>2.0</v>
      </c>
      <c r="AH8" s="16" t="str">
        <f>IF(OR(AI8=$C8,AI8=$D8,AI8=$E8),IFNA(VLOOKUP($A8&amp;AH$1,Data!$C:$E,3,0),"Ø"),"-")</f>
        <v>-</v>
      </c>
      <c r="AI8" s="16">
        <v>2.0</v>
      </c>
      <c r="AJ8" s="16" t="str">
        <f>IF(OR(AK8=$C8,AK8=$D8,AK8=$E8),IFNA(VLOOKUP($A8&amp;AJ$1,Data!$C:$E,3,0),"Ø"),"-")</f>
        <v>-</v>
      </c>
      <c r="AK8" s="16">
        <v>2.0</v>
      </c>
      <c r="AL8" s="16" t="str">
        <f>IF(OR(AM8=$C8,AM8=$D8,AM8=$E8),IFNA(VLOOKUP($A8&amp;AL$1,Data!$C:$E,3,0),"Ø"),"-")</f>
        <v>-</v>
      </c>
      <c r="AM8" s="16">
        <v>2.0</v>
      </c>
      <c r="AN8" s="16" t="str">
        <f>IF(OR(AO8=$C8,AO8=$D8,AO8=$E8),IFNA(VLOOKUP($A8&amp;AN$1,Data!$C:$E,3,0),"Ø"),"-")</f>
        <v>-</v>
      </c>
      <c r="AO8" s="16">
        <v>2.0</v>
      </c>
      <c r="AP8" s="16" t="str">
        <f>IF(OR(AQ8=$C8,AQ8=$D8,AQ8=$E8),IFNA(VLOOKUP($A8&amp;AP$1,Data!$C:$E,3,0),"Ø"),"-")</f>
        <v>-</v>
      </c>
      <c r="AQ8" s="16">
        <v>2.0</v>
      </c>
      <c r="AR8" s="16" t="str">
        <f>IF(OR(AS8=$C8,AS8=$D8,AS8=$E8),IFNA(VLOOKUP($A8&amp;AR$1,Data!$C:$E,3,0),"Ø"),"-")</f>
        <v>-</v>
      </c>
      <c r="AS8" s="16">
        <v>2.0</v>
      </c>
      <c r="AT8" s="16" t="str">
        <f>IF(OR(AU8=$C8,AU8=$D8,AU8=$E8),IFNA(VLOOKUP($A8&amp;AT$1,Data!$C:$E,3,0),"Ø"),"-")</f>
        <v>-</v>
      </c>
      <c r="AU8" s="16">
        <v>3.0</v>
      </c>
    </row>
    <row r="9" ht="14.25" hidden="1" customHeight="1">
      <c r="A9" s="114" t="s">
        <v>745</v>
      </c>
      <c r="B9" s="9"/>
      <c r="C9" s="9">
        <f>IF(COUNTIF(Dails!A:A,Sheet1DATA!$A9)=1,1,"N")</f>
        <v>1</v>
      </c>
      <c r="D9" s="9">
        <f>IF(COUNTIF(Dails!D:D,Sheet1DATA!$A9)=1,2,"N")</f>
        <v>2</v>
      </c>
      <c r="E9" s="9" t="str">
        <f>IF(COUNTIF(Dails!G:G,Sheet1DATA!$A9)=1,3,"N")</f>
        <v>N</v>
      </c>
      <c r="F9" s="16" t="str">
        <f>IF(OR(G9=$C9,G9=$D9,G9=$E9),IFNA(VLOOKUP($A9&amp;F$1,Data!$C:$E,3,0),"Ø"),"-")</f>
        <v>√</v>
      </c>
      <c r="G9" s="16">
        <v>1.0</v>
      </c>
      <c r="H9" s="16" t="str">
        <f>IF(OR(I9=$C9,I9=$D9,I9=$E9),IFNA(VLOOKUP($A9&amp;H$1,Data!$C:$E,3,0),"Ø"),"-")</f>
        <v>√</v>
      </c>
      <c r="I9" s="16">
        <v>1.0</v>
      </c>
      <c r="J9" s="16" t="str">
        <f>IF(OR(K9=$C9,K9=$D9,K9=$E9),IFNA(VLOOKUP($A9&amp;J$1,Data!$C:$E,3,0),"Ø"),"-")</f>
        <v>√</v>
      </c>
      <c r="K9" s="16">
        <v>1.0</v>
      </c>
      <c r="L9" s="16" t="str">
        <f>IF(OR(M9=$C9,M9=$D9,M9=$E9),IFNA(VLOOKUP($A9&amp;L$1,Data!$C:$E,3,0),"Ø"),"-")</f>
        <v>√</v>
      </c>
      <c r="M9" s="16">
        <v>1.0</v>
      </c>
      <c r="N9" s="16" t="str">
        <f>IF(OR(O9=$C9,O9=$D9,O9=$E9),IFNA(VLOOKUP($A9&amp;N$1,Data!$C:$E,3,0),"Ø"),"-")</f>
        <v>√</v>
      </c>
      <c r="O9" s="16">
        <v>1.0</v>
      </c>
      <c r="P9" s="16" t="str">
        <f>IF(OR(Q9=$C9,Q9=$D9,Q9=$E9),IFNA(VLOOKUP($A9&amp;P$1,Data!$C:$E,3,0),"Ø"),"-")</f>
        <v>√</v>
      </c>
      <c r="Q9" s="16">
        <v>1.0</v>
      </c>
      <c r="R9" s="16" t="str">
        <f>IF(OR(S9=$C9,S9=$D9,S9=$E9),IFNA(VLOOKUP($A9&amp;R$1,Data!$C:$E,3,0),"Ø"),"-")</f>
        <v>√</v>
      </c>
      <c r="S9" s="16">
        <v>1.0</v>
      </c>
      <c r="T9" s="16" t="str">
        <f>IF(OR(U9=$C9,U9=$D9,U9=$E9),IFNA(VLOOKUP($A9&amp;T$1,Data!$C:$E,3,0),"Ø"),"-")</f>
        <v>√</v>
      </c>
      <c r="U9" s="16">
        <v>2.0</v>
      </c>
      <c r="V9" s="16" t="str">
        <f>IF(OR(W9=$C9,W9=$D9,W9=$E9),IFNA(VLOOKUP($A9&amp;V$1,Data!$C:$E,3,0),"Ø"),"-")</f>
        <v>√</v>
      </c>
      <c r="W9" s="16">
        <v>2.0</v>
      </c>
      <c r="X9" s="16" t="str">
        <f>IF(OR(Y9=$C9,Y9=$D9,Y9=$E9),IFNA(VLOOKUP($A9&amp;X$1,Data!$C:$E,3,0),"Ø"),"-")</f>
        <v>√</v>
      </c>
      <c r="Y9" s="16">
        <v>2.0</v>
      </c>
      <c r="Z9" s="16" t="str">
        <f>IF(OR(AA9=$C9,AA9=$D9,AA9=$E9),IFNA(VLOOKUP($A9&amp;Z$1,Data!$C:$E,3,0),"Ø"),"-")</f>
        <v>√</v>
      </c>
      <c r="AA9" s="16">
        <v>2.0</v>
      </c>
      <c r="AB9" s="16" t="str">
        <f>IF(OR(AC9=$C9,AC9=$D9,AC9=$E9),IFNA(VLOOKUP($A9&amp;AB$1,Data!$C:$E,3,0),"Ø"),"-")</f>
        <v>√</v>
      </c>
      <c r="AC9" s="16">
        <v>2.0</v>
      </c>
      <c r="AD9" s="16" t="str">
        <f>IF(OR(AE9=$C9,AE9=$D9,AE9=$E9),IFNA(VLOOKUP($A9&amp;AD$1,Data!$C:$E,3,0),"Ø"),"-")</f>
        <v>√</v>
      </c>
      <c r="AE9" s="16">
        <v>2.0</v>
      </c>
      <c r="AF9" s="16" t="str">
        <f>IF(OR(AG9=$C9,AG9=$D9,AG9=$E9),IFNA(VLOOKUP($A9&amp;AF$1,Data!$C:$E,3,0),"Ø"),"-")</f>
        <v>Ø</v>
      </c>
      <c r="AG9" s="16">
        <v>2.0</v>
      </c>
      <c r="AH9" s="16" t="str">
        <f>IF(OR(AI9=$C9,AI9=$D9,AI9=$E9),IFNA(VLOOKUP($A9&amp;AH$1,Data!$C:$E,3,0),"Ø"),"-")</f>
        <v>√</v>
      </c>
      <c r="AI9" s="16">
        <v>2.0</v>
      </c>
      <c r="AJ9" s="16" t="str">
        <f>IF(OR(AK9=$C9,AK9=$D9,AK9=$E9),IFNA(VLOOKUP($A9&amp;AJ$1,Data!$C:$E,3,0),"Ø"),"-")</f>
        <v>Ø</v>
      </c>
      <c r="AK9" s="16">
        <v>2.0</v>
      </c>
      <c r="AL9" s="16" t="str">
        <f>IF(OR(AM9=$C9,AM9=$D9,AM9=$E9),IFNA(VLOOKUP($A9&amp;AL$1,Data!$C:$E,3,0),"Ø"),"-")</f>
        <v>Ø</v>
      </c>
      <c r="AM9" s="16">
        <v>2.0</v>
      </c>
      <c r="AN9" s="16" t="str">
        <f>IF(OR(AO9=$C9,AO9=$D9,AO9=$E9),IFNA(VLOOKUP($A9&amp;AN$1,Data!$C:$E,3,0),"Ø"),"-")</f>
        <v>√</v>
      </c>
      <c r="AO9" s="16">
        <v>2.0</v>
      </c>
      <c r="AP9" s="16" t="str">
        <f>IF(OR(AQ9=$C9,AQ9=$D9,AQ9=$E9),IFNA(VLOOKUP($A9&amp;AP$1,Data!$C:$E,3,0),"Ø"),"-")</f>
        <v>Ø</v>
      </c>
      <c r="AQ9" s="16">
        <v>2.0</v>
      </c>
      <c r="AR9" s="16" t="str">
        <f>IF(OR(AS9=$C9,AS9=$D9,AS9=$E9),IFNA(VLOOKUP($A9&amp;AR$1,Data!$C:$E,3,0),"Ø"),"-")</f>
        <v>√</v>
      </c>
      <c r="AS9" s="16">
        <v>2.0</v>
      </c>
      <c r="AT9" s="16" t="str">
        <f>IF(OR(AU9=$C9,AU9=$D9,AU9=$E9),IFNA(VLOOKUP($A9&amp;AT$1,Data!$C:$E,3,0),"Ø"),"-")</f>
        <v>-</v>
      </c>
      <c r="AU9" s="16">
        <v>3.0</v>
      </c>
    </row>
    <row r="10" ht="14.25" hidden="1" customHeight="1">
      <c r="A10" s="114" t="s">
        <v>1146</v>
      </c>
      <c r="B10" s="9"/>
      <c r="C10" s="9">
        <f>IF(COUNTIF(Dails!A:A,Sheet1DATA!$A10)=1,1,"N")</f>
        <v>1</v>
      </c>
      <c r="D10" s="9" t="str">
        <f>IF(COUNTIF(Dails!D:D,Sheet1DATA!$A10)=1,2,"N")</f>
        <v>N</v>
      </c>
      <c r="E10" s="9" t="str">
        <f>IF(COUNTIF(Dails!G:G,Sheet1DATA!$A10)=1,3,"N")</f>
        <v>N</v>
      </c>
      <c r="F10" s="16" t="str">
        <f>IF(OR(G10=$C10,G10=$D10,G10=$E10),IFNA(VLOOKUP($A10&amp;F$1,Data!$C:$E,3,0),"Ø"),"-")</f>
        <v>√</v>
      </c>
      <c r="G10" s="16">
        <v>1.0</v>
      </c>
      <c r="H10" s="16" t="str">
        <f>IF(OR(I10=$C10,I10=$D10,I10=$E10),IFNA(VLOOKUP($A10&amp;H$1,Data!$C:$E,3,0),"Ø"),"-")</f>
        <v>√</v>
      </c>
      <c r="I10" s="16">
        <v>1.0</v>
      </c>
      <c r="J10" s="16" t="str">
        <f>IF(OR(K10=$C10,K10=$D10,K10=$E10),IFNA(VLOOKUP($A10&amp;J$1,Data!$C:$E,3,0),"Ø"),"-")</f>
        <v>√</v>
      </c>
      <c r="K10" s="16">
        <v>1.0</v>
      </c>
      <c r="L10" s="16" t="str">
        <f>IF(OR(M10=$C10,M10=$D10,M10=$E10),IFNA(VLOOKUP($A10&amp;L$1,Data!$C:$E,3,0),"Ø"),"-")</f>
        <v>×</v>
      </c>
      <c r="M10" s="16">
        <v>1.0</v>
      </c>
      <c r="N10" s="16" t="str">
        <f>IF(OR(O10=$C10,O10=$D10,O10=$E10),IFNA(VLOOKUP($A10&amp;N$1,Data!$C:$E,3,0),"Ø"),"-")</f>
        <v>×</v>
      </c>
      <c r="O10" s="16">
        <v>1.0</v>
      </c>
      <c r="P10" s="16" t="str">
        <f>IF(OR(Q10=$C10,Q10=$D10,Q10=$E10),IFNA(VLOOKUP($A10&amp;P$1,Data!$C:$E,3,0),"Ø"),"-")</f>
        <v>×</v>
      </c>
      <c r="Q10" s="16">
        <v>1.0</v>
      </c>
      <c r="R10" s="16" t="str">
        <f>IF(OR(S10=$C10,S10=$D10,S10=$E10),IFNA(VLOOKUP($A10&amp;R$1,Data!$C:$E,3,0),"Ø"),"-")</f>
        <v>×</v>
      </c>
      <c r="S10" s="16">
        <v>1.0</v>
      </c>
      <c r="T10" s="16" t="str">
        <f>IF(OR(U10=$C10,U10=$D10,U10=$E10),IFNA(VLOOKUP($A10&amp;T$1,Data!$C:$E,3,0),"Ø"),"-")</f>
        <v>-</v>
      </c>
      <c r="U10" s="16">
        <v>2.0</v>
      </c>
      <c r="V10" s="16" t="str">
        <f>IF(OR(W10=$C10,W10=$D10,W10=$E10),IFNA(VLOOKUP($A10&amp;V$1,Data!$C:$E,3,0),"Ø"),"-")</f>
        <v>-</v>
      </c>
      <c r="W10" s="16">
        <v>2.0</v>
      </c>
      <c r="X10" s="16" t="str">
        <f>IF(OR(Y10=$C10,Y10=$D10,Y10=$E10),IFNA(VLOOKUP($A10&amp;X$1,Data!$C:$E,3,0),"Ø"),"-")</f>
        <v>-</v>
      </c>
      <c r="Y10" s="16">
        <v>2.0</v>
      </c>
      <c r="Z10" s="16" t="str">
        <f>IF(OR(AA10=$C10,AA10=$D10,AA10=$E10),IFNA(VLOOKUP($A10&amp;Z$1,Data!$C:$E,3,0),"Ø"),"-")</f>
        <v>-</v>
      </c>
      <c r="AA10" s="16">
        <v>2.0</v>
      </c>
      <c r="AB10" s="16" t="str">
        <f>IF(OR(AC10=$C10,AC10=$D10,AC10=$E10),IFNA(VLOOKUP($A10&amp;AB$1,Data!$C:$E,3,0),"Ø"),"-")</f>
        <v>-</v>
      </c>
      <c r="AC10" s="16">
        <v>2.0</v>
      </c>
      <c r="AD10" s="16" t="str">
        <f>IF(OR(AE10=$C10,AE10=$D10,AE10=$E10),IFNA(VLOOKUP($A10&amp;AD$1,Data!$C:$E,3,0),"Ø"),"-")</f>
        <v>-</v>
      </c>
      <c r="AE10" s="16">
        <v>2.0</v>
      </c>
      <c r="AF10" s="16" t="str">
        <f>IF(OR(AG10=$C10,AG10=$D10,AG10=$E10),IFNA(VLOOKUP($A10&amp;AF$1,Data!$C:$E,3,0),"Ø"),"-")</f>
        <v>-</v>
      </c>
      <c r="AG10" s="16">
        <v>2.0</v>
      </c>
      <c r="AH10" s="16" t="str">
        <f>IF(OR(AI10=$C10,AI10=$D10,AI10=$E10),IFNA(VLOOKUP($A10&amp;AH$1,Data!$C:$E,3,0),"Ø"),"-")</f>
        <v>-</v>
      </c>
      <c r="AI10" s="16">
        <v>2.0</v>
      </c>
      <c r="AJ10" s="16" t="str">
        <f>IF(OR(AK10=$C10,AK10=$D10,AK10=$E10),IFNA(VLOOKUP($A10&amp;AJ$1,Data!$C:$E,3,0),"Ø"),"-")</f>
        <v>-</v>
      </c>
      <c r="AK10" s="16">
        <v>2.0</v>
      </c>
      <c r="AL10" s="16" t="str">
        <f>IF(OR(AM10=$C10,AM10=$D10,AM10=$E10),IFNA(VLOOKUP($A10&amp;AL$1,Data!$C:$E,3,0),"Ø"),"-")</f>
        <v>-</v>
      </c>
      <c r="AM10" s="16">
        <v>2.0</v>
      </c>
      <c r="AN10" s="16" t="str">
        <f>IF(OR(AO10=$C10,AO10=$D10,AO10=$E10),IFNA(VLOOKUP($A10&amp;AN$1,Data!$C:$E,3,0),"Ø"),"-")</f>
        <v>-</v>
      </c>
      <c r="AO10" s="16">
        <v>2.0</v>
      </c>
      <c r="AP10" s="16" t="str">
        <f>IF(OR(AQ10=$C10,AQ10=$D10,AQ10=$E10),IFNA(VLOOKUP($A10&amp;AP$1,Data!$C:$E,3,0),"Ø"),"-")</f>
        <v>-</v>
      </c>
      <c r="AQ10" s="16">
        <v>2.0</v>
      </c>
      <c r="AR10" s="16" t="str">
        <f>IF(OR(AS10=$C10,AS10=$D10,AS10=$E10),IFNA(VLOOKUP($A10&amp;AR$1,Data!$C:$E,3,0),"Ø"),"-")</f>
        <v>-</v>
      </c>
      <c r="AS10" s="16">
        <v>2.0</v>
      </c>
      <c r="AT10" s="16" t="str">
        <f>IF(OR(AU10=$C10,AU10=$D10,AU10=$E10),IFNA(VLOOKUP($A10&amp;AT$1,Data!$C:$E,3,0),"Ø"),"-")</f>
        <v>-</v>
      </c>
      <c r="AU10" s="16">
        <v>3.0</v>
      </c>
    </row>
    <row r="11" ht="14.25" hidden="1" customHeight="1">
      <c r="A11" s="114" t="s">
        <v>834</v>
      </c>
      <c r="B11" s="9"/>
      <c r="C11" s="9">
        <f>IF(COUNTIF(Dails!A:A,Sheet1DATA!$A11)=1,1,"N")</f>
        <v>1</v>
      </c>
      <c r="D11" s="9" t="str">
        <f>IF(COUNTIF(Dails!D:D,Sheet1DATA!$A11)=1,2,"N")</f>
        <v>N</v>
      </c>
      <c r="E11" s="9" t="str">
        <f>IF(COUNTIF(Dails!G:G,Sheet1DATA!$A11)=1,3,"N")</f>
        <v>N</v>
      </c>
      <c r="F11" s="16" t="str">
        <f>IF(OR(G11=$C11,G11=$D11,G11=$E11),IFNA(VLOOKUP($A11&amp;F$1,Data!$C:$E,3,0),"Ø"),"-")</f>
        <v>√</v>
      </c>
      <c r="G11" s="16">
        <v>1.0</v>
      </c>
      <c r="H11" s="16" t="str">
        <f>IF(OR(I11=$C11,I11=$D11,I11=$E11),IFNA(VLOOKUP($A11&amp;H$1,Data!$C:$E,3,0),"Ø"),"-")</f>
        <v>√</v>
      </c>
      <c r="I11" s="16">
        <v>1.0</v>
      </c>
      <c r="J11" s="16" t="str">
        <f>IF(OR(K11=$C11,K11=$D11,K11=$E11),IFNA(VLOOKUP($A11&amp;J$1,Data!$C:$E,3,0),"Ø"),"-")</f>
        <v>√</v>
      </c>
      <c r="K11" s="16">
        <v>1.0</v>
      </c>
      <c r="L11" s="16" t="str">
        <f>IF(OR(M11=$C11,M11=$D11,M11=$E11),IFNA(VLOOKUP($A11&amp;L$1,Data!$C:$E,3,0),"Ø"),"-")</f>
        <v>×</v>
      </c>
      <c r="M11" s="16">
        <v>1.0</v>
      </c>
      <c r="N11" s="16" t="str">
        <f>IF(OR(O11=$C11,O11=$D11,O11=$E11),IFNA(VLOOKUP($A11&amp;N$1,Data!$C:$E,3,0),"Ø"),"-")</f>
        <v>×</v>
      </c>
      <c r="O11" s="16">
        <v>1.0</v>
      </c>
      <c r="P11" s="16" t="str">
        <f>IF(OR(Q11=$C11,Q11=$D11,Q11=$E11),IFNA(VLOOKUP($A11&amp;P$1,Data!$C:$E,3,0),"Ø"),"-")</f>
        <v>×</v>
      </c>
      <c r="Q11" s="16">
        <v>1.0</v>
      </c>
      <c r="R11" s="16" t="str">
        <f>IF(OR(S11=$C11,S11=$D11,S11=$E11),IFNA(VLOOKUP($A11&amp;R$1,Data!$C:$E,3,0),"Ø"),"-")</f>
        <v>×</v>
      </c>
      <c r="S11" s="16">
        <v>1.0</v>
      </c>
      <c r="T11" s="16" t="str">
        <f>IF(OR(U11=$C11,U11=$D11,U11=$E11),IFNA(VLOOKUP($A11&amp;T$1,Data!$C:$E,3,0),"Ø"),"-")</f>
        <v>-</v>
      </c>
      <c r="U11" s="16">
        <v>2.0</v>
      </c>
      <c r="V11" s="16" t="str">
        <f>IF(OR(W11=$C11,W11=$D11,W11=$E11),IFNA(VLOOKUP($A11&amp;V$1,Data!$C:$E,3,0),"Ø"),"-")</f>
        <v>-</v>
      </c>
      <c r="W11" s="16">
        <v>2.0</v>
      </c>
      <c r="X11" s="16" t="str">
        <f>IF(OR(Y11=$C11,Y11=$D11,Y11=$E11),IFNA(VLOOKUP($A11&amp;X$1,Data!$C:$E,3,0),"Ø"),"-")</f>
        <v>-</v>
      </c>
      <c r="Y11" s="16">
        <v>2.0</v>
      </c>
      <c r="Z11" s="16" t="str">
        <f>IF(OR(AA11=$C11,AA11=$D11,AA11=$E11),IFNA(VLOOKUP($A11&amp;Z$1,Data!$C:$E,3,0),"Ø"),"-")</f>
        <v>-</v>
      </c>
      <c r="AA11" s="16">
        <v>2.0</v>
      </c>
      <c r="AB11" s="16" t="str">
        <f>IF(OR(AC11=$C11,AC11=$D11,AC11=$E11),IFNA(VLOOKUP($A11&amp;AB$1,Data!$C:$E,3,0),"Ø"),"-")</f>
        <v>-</v>
      </c>
      <c r="AC11" s="16">
        <v>2.0</v>
      </c>
      <c r="AD11" s="16" t="str">
        <f>IF(OR(AE11=$C11,AE11=$D11,AE11=$E11),IFNA(VLOOKUP($A11&amp;AD$1,Data!$C:$E,3,0),"Ø"),"-")</f>
        <v>-</v>
      </c>
      <c r="AE11" s="16">
        <v>2.0</v>
      </c>
      <c r="AF11" s="16" t="str">
        <f>IF(OR(AG11=$C11,AG11=$D11,AG11=$E11),IFNA(VLOOKUP($A11&amp;AF$1,Data!$C:$E,3,0),"Ø"),"-")</f>
        <v>-</v>
      </c>
      <c r="AG11" s="16">
        <v>2.0</v>
      </c>
      <c r="AH11" s="16" t="str">
        <f>IF(OR(AI11=$C11,AI11=$D11,AI11=$E11),IFNA(VLOOKUP($A11&amp;AH$1,Data!$C:$E,3,0),"Ø"),"-")</f>
        <v>-</v>
      </c>
      <c r="AI11" s="16">
        <v>2.0</v>
      </c>
      <c r="AJ11" s="16" t="str">
        <f>IF(OR(AK11=$C11,AK11=$D11,AK11=$E11),IFNA(VLOOKUP($A11&amp;AJ$1,Data!$C:$E,3,0),"Ø"),"-")</f>
        <v>-</v>
      </c>
      <c r="AK11" s="16">
        <v>2.0</v>
      </c>
      <c r="AL11" s="16" t="str">
        <f>IF(OR(AM11=$C11,AM11=$D11,AM11=$E11),IFNA(VLOOKUP($A11&amp;AL$1,Data!$C:$E,3,0),"Ø"),"-")</f>
        <v>-</v>
      </c>
      <c r="AM11" s="16">
        <v>2.0</v>
      </c>
      <c r="AN11" s="16" t="str">
        <f>IF(OR(AO11=$C11,AO11=$D11,AO11=$E11),IFNA(VLOOKUP($A11&amp;AN$1,Data!$C:$E,3,0),"Ø"),"-")</f>
        <v>-</v>
      </c>
      <c r="AO11" s="16">
        <v>2.0</v>
      </c>
      <c r="AP11" s="16" t="str">
        <f>IF(OR(AQ11=$C11,AQ11=$D11,AQ11=$E11),IFNA(VLOOKUP($A11&amp;AP$1,Data!$C:$E,3,0),"Ø"),"-")</f>
        <v>-</v>
      </c>
      <c r="AQ11" s="16">
        <v>2.0</v>
      </c>
      <c r="AR11" s="16" t="str">
        <f>IF(OR(AS11=$C11,AS11=$D11,AS11=$E11),IFNA(VLOOKUP($A11&amp;AR$1,Data!$C:$E,3,0),"Ø"),"-")</f>
        <v>-</v>
      </c>
      <c r="AS11" s="16">
        <v>2.0</v>
      </c>
      <c r="AT11" s="16" t="str">
        <f>IF(OR(AU11=$C11,AU11=$D11,AU11=$E11),IFNA(VLOOKUP($A11&amp;AT$1,Data!$C:$E,3,0),"Ø"),"-")</f>
        <v>-</v>
      </c>
      <c r="AU11" s="16">
        <v>3.0</v>
      </c>
    </row>
    <row r="12" ht="14.25" hidden="1" customHeight="1">
      <c r="A12" s="114" t="s">
        <v>1029</v>
      </c>
      <c r="B12" s="9"/>
      <c r="C12" s="9">
        <f>IF(COUNTIF(Dails!A:A,Sheet1DATA!$A12)=1,1,"N")</f>
        <v>1</v>
      </c>
      <c r="D12" s="9" t="str">
        <f>IF(COUNTIF(Dails!D:D,Sheet1DATA!$A12)=1,2,"N")</f>
        <v>N</v>
      </c>
      <c r="E12" s="9" t="str">
        <f>IF(COUNTIF(Dails!G:G,Sheet1DATA!$A12)=1,3,"N")</f>
        <v>N</v>
      </c>
      <c r="F12" s="16" t="str">
        <f>IF(OR(G12=$C12,G12=$D12,G12=$E12),IFNA(VLOOKUP($A12&amp;F$1,Data!$C:$E,3,0),"Ø"),"-")</f>
        <v>√</v>
      </c>
      <c r="G12" s="16">
        <v>1.0</v>
      </c>
      <c r="H12" s="16" t="str">
        <f>IF(OR(I12=$C12,I12=$D12,I12=$E12),IFNA(VLOOKUP($A12&amp;H$1,Data!$C:$E,3,0),"Ø"),"-")</f>
        <v>√</v>
      </c>
      <c r="I12" s="16">
        <v>1.0</v>
      </c>
      <c r="J12" s="16" t="str">
        <f>IF(OR(K12=$C12,K12=$D12,K12=$E12),IFNA(VLOOKUP($A12&amp;J$1,Data!$C:$E,3,0),"Ø"),"-")</f>
        <v>√</v>
      </c>
      <c r="K12" s="16">
        <v>1.0</v>
      </c>
      <c r="L12" s="16" t="str">
        <f>IF(OR(M12=$C12,M12=$D12,M12=$E12),IFNA(VLOOKUP($A12&amp;L$1,Data!$C:$E,3,0),"Ø"),"-")</f>
        <v>Ø</v>
      </c>
      <c r="M12" s="16">
        <v>1.0</v>
      </c>
      <c r="N12" s="16" t="str">
        <f>IF(OR(O12=$C12,O12=$D12,O12=$E12),IFNA(VLOOKUP($A12&amp;N$1,Data!$C:$E,3,0),"Ø"),"-")</f>
        <v>Ø</v>
      </c>
      <c r="O12" s="16">
        <v>1.0</v>
      </c>
      <c r="P12" s="16" t="str">
        <f>IF(OR(Q12=$C12,Q12=$D12,Q12=$E12),IFNA(VLOOKUP($A12&amp;P$1,Data!$C:$E,3,0),"Ø"),"-")</f>
        <v>Ø</v>
      </c>
      <c r="Q12" s="16">
        <v>1.0</v>
      </c>
      <c r="R12" s="16" t="str">
        <f>IF(OR(S12=$C12,S12=$D12,S12=$E12),IFNA(VLOOKUP($A12&amp;R$1,Data!$C:$E,3,0),"Ø"),"-")</f>
        <v>Ø</v>
      </c>
      <c r="S12" s="16">
        <v>1.0</v>
      </c>
      <c r="T12" s="16" t="str">
        <f>IF(OR(U12=$C12,U12=$D12,U12=$E12),IFNA(VLOOKUP($A12&amp;T$1,Data!$C:$E,3,0),"Ø"),"-")</f>
        <v>-</v>
      </c>
      <c r="U12" s="16">
        <v>2.0</v>
      </c>
      <c r="V12" s="16" t="str">
        <f>IF(OR(W12=$C12,W12=$D12,W12=$E12),IFNA(VLOOKUP($A12&amp;V$1,Data!$C:$E,3,0),"Ø"),"-")</f>
        <v>-</v>
      </c>
      <c r="W12" s="16">
        <v>2.0</v>
      </c>
      <c r="X12" s="16" t="str">
        <f>IF(OR(Y12=$C12,Y12=$D12,Y12=$E12),IFNA(VLOOKUP($A12&amp;X$1,Data!$C:$E,3,0),"Ø"),"-")</f>
        <v>-</v>
      </c>
      <c r="Y12" s="16">
        <v>2.0</v>
      </c>
      <c r="Z12" s="16" t="str">
        <f>IF(OR(AA12=$C12,AA12=$D12,AA12=$E12),IFNA(VLOOKUP($A12&amp;Z$1,Data!$C:$E,3,0),"Ø"),"-")</f>
        <v>-</v>
      </c>
      <c r="AA12" s="16">
        <v>2.0</v>
      </c>
      <c r="AB12" s="16" t="str">
        <f>IF(OR(AC12=$C12,AC12=$D12,AC12=$E12),IFNA(VLOOKUP($A12&amp;AB$1,Data!$C:$E,3,0),"Ø"),"-")</f>
        <v>-</v>
      </c>
      <c r="AC12" s="16">
        <v>2.0</v>
      </c>
      <c r="AD12" s="16" t="str">
        <f>IF(OR(AE12=$C12,AE12=$D12,AE12=$E12),IFNA(VLOOKUP($A12&amp;AD$1,Data!$C:$E,3,0),"Ø"),"-")</f>
        <v>-</v>
      </c>
      <c r="AE12" s="16">
        <v>2.0</v>
      </c>
      <c r="AF12" s="16" t="str">
        <f>IF(OR(AG12=$C12,AG12=$D12,AG12=$E12),IFNA(VLOOKUP($A12&amp;AF$1,Data!$C:$E,3,0),"Ø"),"-")</f>
        <v>-</v>
      </c>
      <c r="AG12" s="16">
        <v>2.0</v>
      </c>
      <c r="AH12" s="16" t="str">
        <f>IF(OR(AI12=$C12,AI12=$D12,AI12=$E12),IFNA(VLOOKUP($A12&amp;AH$1,Data!$C:$E,3,0),"Ø"),"-")</f>
        <v>-</v>
      </c>
      <c r="AI12" s="16">
        <v>2.0</v>
      </c>
      <c r="AJ12" s="16" t="str">
        <f>IF(OR(AK12=$C12,AK12=$D12,AK12=$E12),IFNA(VLOOKUP($A12&amp;AJ$1,Data!$C:$E,3,0),"Ø"),"-")</f>
        <v>-</v>
      </c>
      <c r="AK12" s="16">
        <v>2.0</v>
      </c>
      <c r="AL12" s="16" t="str">
        <f>IF(OR(AM12=$C12,AM12=$D12,AM12=$E12),IFNA(VLOOKUP($A12&amp;AL$1,Data!$C:$E,3,0),"Ø"),"-")</f>
        <v>-</v>
      </c>
      <c r="AM12" s="16">
        <v>2.0</v>
      </c>
      <c r="AN12" s="16" t="str">
        <f>IF(OR(AO12=$C12,AO12=$D12,AO12=$E12),IFNA(VLOOKUP($A12&amp;AN$1,Data!$C:$E,3,0),"Ø"),"-")</f>
        <v>-</v>
      </c>
      <c r="AO12" s="16">
        <v>2.0</v>
      </c>
      <c r="AP12" s="16" t="str">
        <f>IF(OR(AQ12=$C12,AQ12=$D12,AQ12=$E12),IFNA(VLOOKUP($A12&amp;AP$1,Data!$C:$E,3,0),"Ø"),"-")</f>
        <v>-</v>
      </c>
      <c r="AQ12" s="16">
        <v>2.0</v>
      </c>
      <c r="AR12" s="16" t="str">
        <f>IF(OR(AS12=$C12,AS12=$D12,AS12=$E12),IFNA(VLOOKUP($A12&amp;AR$1,Data!$C:$E,3,0),"Ø"),"-")</f>
        <v>-</v>
      </c>
      <c r="AS12" s="16">
        <v>2.0</v>
      </c>
      <c r="AT12" s="16" t="str">
        <f>IF(OR(AU12=$C12,AU12=$D12,AU12=$E12),IFNA(VLOOKUP($A12&amp;AT$1,Data!$C:$E,3,0),"Ø"),"-")</f>
        <v>-</v>
      </c>
      <c r="AU12" s="16">
        <v>3.0</v>
      </c>
    </row>
    <row r="13" ht="14.25" hidden="1" customHeight="1">
      <c r="A13" s="114" t="s">
        <v>150</v>
      </c>
      <c r="B13" s="9"/>
      <c r="C13" s="9">
        <f>IF(COUNTIF(Dails!A:A,Sheet1DATA!$A13)=1,1,"N")</f>
        <v>1</v>
      </c>
      <c r="D13" s="9">
        <f>IF(COUNTIF(Dails!D:D,Sheet1DATA!$A13)=1,2,"N")</f>
        <v>2</v>
      </c>
      <c r="E13" s="9">
        <f>IF(COUNTIF(Dails!G:G,Sheet1DATA!$A13)=1,3,"N")</f>
        <v>3</v>
      </c>
      <c r="F13" s="16" t="str">
        <f>IF(OR(G13=$C13,G13=$D13,G13=$E13),IFNA(VLOOKUP($A13&amp;F$1,Data!$C:$E,3,0),"Ø"),"-")</f>
        <v>Ø</v>
      </c>
      <c r="G13" s="16">
        <v>1.0</v>
      </c>
      <c r="H13" s="16" t="str">
        <f>IF(OR(I13=$C13,I13=$D13,I13=$E13),IFNA(VLOOKUP($A13&amp;H$1,Data!$C:$E,3,0),"Ø"),"-")</f>
        <v>×</v>
      </c>
      <c r="I13" s="16">
        <v>1.0</v>
      </c>
      <c r="J13" s="16" t="str">
        <f>IF(OR(K13=$C13,K13=$D13,K13=$E13),IFNA(VLOOKUP($A13&amp;J$1,Data!$C:$E,3,0),"Ø"),"-")</f>
        <v>×</v>
      </c>
      <c r="K13" s="16">
        <v>1.0</v>
      </c>
      <c r="L13" s="16" t="str">
        <f>IF(OR(M13=$C13,M13=$D13,M13=$E13),IFNA(VLOOKUP($A13&amp;L$1,Data!$C:$E,3,0),"Ø"),"-")</f>
        <v>Ø</v>
      </c>
      <c r="M13" s="16">
        <v>1.0</v>
      </c>
      <c r="N13" s="16" t="str">
        <f>IF(OR(O13=$C13,O13=$D13,O13=$E13),IFNA(VLOOKUP($A13&amp;N$1,Data!$C:$E,3,0),"Ø"),"-")</f>
        <v>Ø</v>
      </c>
      <c r="O13" s="16">
        <v>1.0</v>
      </c>
      <c r="P13" s="16" t="str">
        <f>IF(OR(Q13=$C13,Q13=$D13,Q13=$E13),IFNA(VLOOKUP($A13&amp;P$1,Data!$C:$E,3,0),"Ø"),"-")</f>
        <v>Ø</v>
      </c>
      <c r="Q13" s="16">
        <v>1.0</v>
      </c>
      <c r="R13" s="16" t="str">
        <f>IF(OR(S13=$C13,S13=$D13,S13=$E13),IFNA(VLOOKUP($A13&amp;R$1,Data!$C:$E,3,0),"Ø"),"-")</f>
        <v>Ø</v>
      </c>
      <c r="S13" s="16">
        <v>1.0</v>
      </c>
      <c r="T13" s="16" t="str">
        <f>IF(OR(U13=$C13,U13=$D13,U13=$E13),IFNA(VLOOKUP($A13&amp;T$1,Data!$C:$E,3,0),"Ø"),"-")</f>
        <v>Ø</v>
      </c>
      <c r="U13" s="16">
        <v>2.0</v>
      </c>
      <c r="V13" s="16" t="str">
        <f>IF(OR(W13=$C13,W13=$D13,W13=$E13),IFNA(VLOOKUP($A13&amp;V$1,Data!$C:$E,3,0),"Ø"),"-")</f>
        <v>×</v>
      </c>
      <c r="W13" s="16">
        <v>2.0</v>
      </c>
      <c r="X13" s="16" t="str">
        <f>IF(OR(Y13=$C13,Y13=$D13,Y13=$E13),IFNA(VLOOKUP($A13&amp;X$1,Data!$C:$E,3,0),"Ø"),"-")</f>
        <v>×</v>
      </c>
      <c r="Y13" s="16">
        <v>2.0</v>
      </c>
      <c r="Z13" s="16" t="str">
        <f>IF(OR(AA13=$C13,AA13=$D13,AA13=$E13),IFNA(VLOOKUP($A13&amp;Z$1,Data!$C:$E,3,0),"Ø"),"-")</f>
        <v>×</v>
      </c>
      <c r="AA13" s="16">
        <v>2.0</v>
      </c>
      <c r="AB13" s="16" t="str">
        <f>IF(OR(AC13=$C13,AC13=$D13,AC13=$E13),IFNA(VLOOKUP($A13&amp;AB$1,Data!$C:$E,3,0),"Ø"),"-")</f>
        <v>×</v>
      </c>
      <c r="AC13" s="16">
        <v>2.0</v>
      </c>
      <c r="AD13" s="16" t="str">
        <f>IF(OR(AE13=$C13,AE13=$D13,AE13=$E13),IFNA(VLOOKUP($A13&amp;AD$1,Data!$C:$E,3,0),"Ø"),"-")</f>
        <v>×</v>
      </c>
      <c r="AE13" s="16">
        <v>2.0</v>
      </c>
      <c r="AF13" s="16" t="str">
        <f>IF(OR(AG13=$C13,AG13=$D13,AG13=$E13),IFNA(VLOOKUP($A13&amp;AF$1,Data!$C:$E,3,0),"Ø"),"-")</f>
        <v>×</v>
      </c>
      <c r="AG13" s="16">
        <v>2.0</v>
      </c>
      <c r="AH13" s="16" t="str">
        <f>IF(OR(AI13=$C13,AI13=$D13,AI13=$E13),IFNA(VLOOKUP($A13&amp;AH$1,Data!$C:$E,3,0),"Ø"),"-")</f>
        <v>Ø</v>
      </c>
      <c r="AI13" s="16">
        <v>2.0</v>
      </c>
      <c r="AJ13" s="16" t="str">
        <f>IF(OR(AK13=$C13,AK13=$D13,AK13=$E13),IFNA(VLOOKUP($A13&amp;AJ$1,Data!$C:$E,3,0),"Ø"),"-")</f>
        <v>Ø</v>
      </c>
      <c r="AK13" s="16">
        <v>2.0</v>
      </c>
      <c r="AL13" s="16" t="str">
        <f>IF(OR(AM13=$C13,AM13=$D13,AM13=$E13),IFNA(VLOOKUP($A13&amp;AL$1,Data!$C:$E,3,0),"Ø"),"-")</f>
        <v>×</v>
      </c>
      <c r="AM13" s="16">
        <v>2.0</v>
      </c>
      <c r="AN13" s="16" t="str">
        <f>IF(OR(AO13=$C13,AO13=$D13,AO13=$E13),IFNA(VLOOKUP($A13&amp;AN$1,Data!$C:$E,3,0),"Ø"),"-")</f>
        <v>×</v>
      </c>
      <c r="AO13" s="16">
        <v>2.0</v>
      </c>
      <c r="AP13" s="16" t="str">
        <f>IF(OR(AQ13=$C13,AQ13=$D13,AQ13=$E13),IFNA(VLOOKUP($A13&amp;AP$1,Data!$C:$E,3,0),"Ø"),"-")</f>
        <v>×</v>
      </c>
      <c r="AQ13" s="16">
        <v>2.0</v>
      </c>
      <c r="AR13" s="16" t="str">
        <f>IF(OR(AS13=$C13,AS13=$D13,AS13=$E13),IFNA(VLOOKUP($A13&amp;AR$1,Data!$C:$E,3,0),"Ø"),"-")</f>
        <v>×</v>
      </c>
      <c r="AS13" s="16">
        <v>2.0</v>
      </c>
      <c r="AT13" s="16" t="str">
        <f>IF(OR(AU13=$C13,AU13=$D13,AU13=$E13),IFNA(VLOOKUP($A13&amp;AT$1,Data!$C:$E,3,0),"Ø"),"-")</f>
        <v>√</v>
      </c>
      <c r="AU13" s="16">
        <v>3.0</v>
      </c>
    </row>
    <row r="14" ht="14.25" hidden="1" customHeight="1">
      <c r="A14" s="114" t="s">
        <v>87</v>
      </c>
      <c r="B14" s="9"/>
      <c r="C14" s="9" t="str">
        <f>IF(COUNTIF(Dails!A:A,Sheet1DATA!$A14)=1,1,"N")</f>
        <v>N</v>
      </c>
      <c r="D14" s="9" t="str">
        <f>IF(COUNTIF(Dails!D:D,Sheet1DATA!$A14)=1,2,"N")</f>
        <v>N</v>
      </c>
      <c r="E14" s="9" t="str">
        <f>IF(COUNTIF(Dails!G:G,Sheet1DATA!$A14)=1,3,"N")</f>
        <v>N</v>
      </c>
      <c r="F14" s="16" t="str">
        <f>IF(OR(G14=$C14,G14=$D14,G14=$E14),IFNA(VLOOKUP($A14&amp;F$1,Data!$C:$E,3,0),"Ø"),"-")</f>
        <v>-</v>
      </c>
      <c r="G14" s="16">
        <v>1.0</v>
      </c>
      <c r="H14" s="16" t="str">
        <f>IF(OR(I14=$C14,I14=$D14,I14=$E14),IFNA(VLOOKUP($A14&amp;H$1,Data!$C:$E,3,0),"Ø"),"-")</f>
        <v>-</v>
      </c>
      <c r="I14" s="16">
        <v>1.0</v>
      </c>
      <c r="J14" s="16" t="str">
        <f>IF(OR(K14=$C14,K14=$D14,K14=$E14),IFNA(VLOOKUP($A14&amp;J$1,Data!$C:$E,3,0),"Ø"),"-")</f>
        <v>-</v>
      </c>
      <c r="K14" s="16">
        <v>1.0</v>
      </c>
      <c r="L14" s="16" t="str">
        <f>IF(OR(M14=$C14,M14=$D14,M14=$E14),IFNA(VLOOKUP($A14&amp;L$1,Data!$C:$E,3,0),"Ø"),"-")</f>
        <v>-</v>
      </c>
      <c r="M14" s="16">
        <v>1.0</v>
      </c>
      <c r="N14" s="16" t="str">
        <f>IF(OR(O14=$C14,O14=$D14,O14=$E14),IFNA(VLOOKUP($A14&amp;N$1,Data!$C:$E,3,0),"Ø"),"-")</f>
        <v>-</v>
      </c>
      <c r="O14" s="16">
        <v>1.0</v>
      </c>
      <c r="P14" s="16" t="str">
        <f>IF(OR(Q14=$C14,Q14=$D14,Q14=$E14),IFNA(VLOOKUP($A14&amp;P$1,Data!$C:$E,3,0),"Ø"),"-")</f>
        <v>-</v>
      </c>
      <c r="Q14" s="16">
        <v>1.0</v>
      </c>
      <c r="R14" s="16" t="str">
        <f>IF(OR(S14=$C14,S14=$D14,S14=$E14),IFNA(VLOOKUP($A14&amp;R$1,Data!$C:$E,3,0),"Ø"),"-")</f>
        <v>-</v>
      </c>
      <c r="S14" s="16">
        <v>1.0</v>
      </c>
      <c r="T14" s="16" t="str">
        <f>IF(OR(U14=$C14,U14=$D14,U14=$E14),IFNA(VLOOKUP($A14&amp;T$1,Data!$C:$E,3,0),"Ø"),"-")</f>
        <v>-</v>
      </c>
      <c r="U14" s="16">
        <v>2.0</v>
      </c>
      <c r="V14" s="16" t="str">
        <f>IF(OR(W14=$C14,W14=$D14,W14=$E14),IFNA(VLOOKUP($A14&amp;V$1,Data!$C:$E,3,0),"Ø"),"-")</f>
        <v>-</v>
      </c>
      <c r="W14" s="16">
        <v>2.0</v>
      </c>
      <c r="X14" s="16" t="str">
        <f>IF(OR(Y14=$C14,Y14=$D14,Y14=$E14),IFNA(VLOOKUP($A14&amp;X$1,Data!$C:$E,3,0),"Ø"),"-")</f>
        <v>-</v>
      </c>
      <c r="Y14" s="16">
        <v>2.0</v>
      </c>
      <c r="Z14" s="16" t="str">
        <f>IF(OR(AA14=$C14,AA14=$D14,AA14=$E14),IFNA(VLOOKUP($A14&amp;Z$1,Data!$C:$E,3,0),"Ø"),"-")</f>
        <v>-</v>
      </c>
      <c r="AA14" s="16">
        <v>2.0</v>
      </c>
      <c r="AB14" s="16" t="str">
        <f>IF(OR(AC14=$C14,AC14=$D14,AC14=$E14),IFNA(VLOOKUP($A14&amp;AB$1,Data!$C:$E,3,0),"Ø"),"-")</f>
        <v>-</v>
      </c>
      <c r="AC14" s="16">
        <v>2.0</v>
      </c>
      <c r="AD14" s="16" t="str">
        <f>IF(OR(AE14=$C14,AE14=$D14,AE14=$E14),IFNA(VLOOKUP($A14&amp;AD$1,Data!$C:$E,3,0),"Ø"),"-")</f>
        <v>-</v>
      </c>
      <c r="AE14" s="16">
        <v>2.0</v>
      </c>
      <c r="AF14" s="16" t="str">
        <f>IF(OR(AG14=$C14,AG14=$D14,AG14=$E14),IFNA(VLOOKUP($A14&amp;AF$1,Data!$C:$E,3,0),"Ø"),"-")</f>
        <v>-</v>
      </c>
      <c r="AG14" s="16">
        <v>2.0</v>
      </c>
      <c r="AH14" s="16" t="str">
        <f>IF(OR(AI14=$C14,AI14=$D14,AI14=$E14),IFNA(VLOOKUP($A14&amp;AH$1,Data!$C:$E,3,0),"Ø"),"-")</f>
        <v>-</v>
      </c>
      <c r="AI14" s="16">
        <v>2.0</v>
      </c>
      <c r="AJ14" s="16" t="str">
        <f>IF(OR(AK14=$C14,AK14=$D14,AK14=$E14),IFNA(VLOOKUP($A14&amp;AJ$1,Data!$C:$E,3,0),"Ø"),"-")</f>
        <v>-</v>
      </c>
      <c r="AK14" s="16">
        <v>2.0</v>
      </c>
      <c r="AL14" s="16" t="str">
        <f>IF(OR(AM14=$C14,AM14=$D14,AM14=$E14),IFNA(VLOOKUP($A14&amp;AL$1,Data!$C:$E,3,0),"Ø"),"-")</f>
        <v>-</v>
      </c>
      <c r="AM14" s="16">
        <v>2.0</v>
      </c>
      <c r="AN14" s="16" t="str">
        <f>IF(OR(AO14=$C14,AO14=$D14,AO14=$E14),IFNA(VLOOKUP($A14&amp;AN$1,Data!$C:$E,3,0),"Ø"),"-")</f>
        <v>-</v>
      </c>
      <c r="AO14" s="16">
        <v>2.0</v>
      </c>
      <c r="AP14" s="16" t="str">
        <f>IF(OR(AQ14=$C14,AQ14=$D14,AQ14=$E14),IFNA(VLOOKUP($A14&amp;AP$1,Data!$C:$E,3,0),"Ø"),"-")</f>
        <v>-</v>
      </c>
      <c r="AQ14" s="16">
        <v>2.0</v>
      </c>
      <c r="AR14" s="16" t="str">
        <f>IF(OR(AS14=$C14,AS14=$D14,AS14=$E14),IFNA(VLOOKUP($A14&amp;AR$1,Data!$C:$E,3,0),"Ø"),"-")</f>
        <v>-</v>
      </c>
      <c r="AS14" s="16">
        <v>2.0</v>
      </c>
      <c r="AT14" s="16" t="str">
        <f>IF(OR(AU14=$C14,AU14=$D14,AU14=$E14),IFNA(VLOOKUP($A14&amp;AT$1,Data!$C:$E,3,0),"Ø"),"-")</f>
        <v>-</v>
      </c>
      <c r="AU14" s="16">
        <v>3.0</v>
      </c>
    </row>
    <row r="15" ht="14.25" hidden="1" customHeight="1">
      <c r="A15" s="114" t="s">
        <v>101</v>
      </c>
      <c r="B15" s="9"/>
      <c r="C15" s="9" t="str">
        <f>IF(COUNTIF(Dails!A:A,Sheet1DATA!$A15)=1,1,"N")</f>
        <v>N</v>
      </c>
      <c r="D15" s="9" t="str">
        <f>IF(COUNTIF(Dails!D:D,Sheet1DATA!$A15)=1,2,"N")</f>
        <v>N</v>
      </c>
      <c r="E15" s="9" t="str">
        <f>IF(COUNTIF(Dails!G:G,Sheet1DATA!$A15)=1,3,"N")</f>
        <v>N</v>
      </c>
      <c r="F15" s="16" t="str">
        <f>IF(OR(G15=$C15,G15=$D15,G15=$E15),IFNA(VLOOKUP($A15&amp;F$1,Data!$C:$E,3,0),"Ø"),"-")</f>
        <v>-</v>
      </c>
      <c r="G15" s="16">
        <v>1.0</v>
      </c>
      <c r="H15" s="16" t="str">
        <f>IF(OR(I15=$C15,I15=$D15,I15=$E15),IFNA(VLOOKUP($A15&amp;H$1,Data!$C:$E,3,0),"Ø"),"-")</f>
        <v>-</v>
      </c>
      <c r="I15" s="16">
        <v>1.0</v>
      </c>
      <c r="J15" s="16" t="str">
        <f>IF(OR(K15=$C15,K15=$D15,K15=$E15),IFNA(VLOOKUP($A15&amp;J$1,Data!$C:$E,3,0),"Ø"),"-")</f>
        <v>-</v>
      </c>
      <c r="K15" s="16">
        <v>1.0</v>
      </c>
      <c r="L15" s="16" t="str">
        <f>IF(OR(M15=$C15,M15=$D15,M15=$E15),IFNA(VLOOKUP($A15&amp;L$1,Data!$C:$E,3,0),"Ø"),"-")</f>
        <v>-</v>
      </c>
      <c r="M15" s="16">
        <v>1.0</v>
      </c>
      <c r="N15" s="16" t="str">
        <f>IF(OR(O15=$C15,O15=$D15,O15=$E15),IFNA(VLOOKUP($A15&amp;N$1,Data!$C:$E,3,0),"Ø"),"-")</f>
        <v>-</v>
      </c>
      <c r="O15" s="16">
        <v>1.0</v>
      </c>
      <c r="P15" s="16" t="str">
        <f>IF(OR(Q15=$C15,Q15=$D15,Q15=$E15),IFNA(VLOOKUP($A15&amp;P$1,Data!$C:$E,3,0),"Ø"),"-")</f>
        <v>-</v>
      </c>
      <c r="Q15" s="16">
        <v>1.0</v>
      </c>
      <c r="R15" s="16" t="str">
        <f>IF(OR(S15=$C15,S15=$D15,S15=$E15),IFNA(VLOOKUP($A15&amp;R$1,Data!$C:$E,3,0),"Ø"),"-")</f>
        <v>-</v>
      </c>
      <c r="S15" s="16">
        <v>1.0</v>
      </c>
      <c r="T15" s="16" t="str">
        <f>IF(OR(U15=$C15,U15=$D15,U15=$E15),IFNA(VLOOKUP($A15&amp;T$1,Data!$C:$E,3,0),"Ø"),"-")</f>
        <v>-</v>
      </c>
      <c r="U15" s="16">
        <v>2.0</v>
      </c>
      <c r="V15" s="16" t="str">
        <f>IF(OR(W15=$C15,W15=$D15,W15=$E15),IFNA(VLOOKUP($A15&amp;V$1,Data!$C:$E,3,0),"Ø"),"-")</f>
        <v>-</v>
      </c>
      <c r="W15" s="16">
        <v>2.0</v>
      </c>
      <c r="X15" s="16" t="str">
        <f>IF(OR(Y15=$C15,Y15=$D15,Y15=$E15),IFNA(VLOOKUP($A15&amp;X$1,Data!$C:$E,3,0),"Ø"),"-")</f>
        <v>-</v>
      </c>
      <c r="Y15" s="16">
        <v>2.0</v>
      </c>
      <c r="Z15" s="16" t="str">
        <f>IF(OR(AA15=$C15,AA15=$D15,AA15=$E15),IFNA(VLOOKUP($A15&amp;Z$1,Data!$C:$E,3,0),"Ø"),"-")</f>
        <v>-</v>
      </c>
      <c r="AA15" s="16">
        <v>2.0</v>
      </c>
      <c r="AB15" s="16" t="str">
        <f>IF(OR(AC15=$C15,AC15=$D15,AC15=$E15),IFNA(VLOOKUP($A15&amp;AB$1,Data!$C:$E,3,0),"Ø"),"-")</f>
        <v>-</v>
      </c>
      <c r="AC15" s="16">
        <v>2.0</v>
      </c>
      <c r="AD15" s="16" t="str">
        <f>IF(OR(AE15=$C15,AE15=$D15,AE15=$E15),IFNA(VLOOKUP($A15&amp;AD$1,Data!$C:$E,3,0),"Ø"),"-")</f>
        <v>-</v>
      </c>
      <c r="AE15" s="16">
        <v>2.0</v>
      </c>
      <c r="AF15" s="16" t="str">
        <f>IF(OR(AG15=$C15,AG15=$D15,AG15=$E15),IFNA(VLOOKUP($A15&amp;AF$1,Data!$C:$E,3,0),"Ø"),"-")</f>
        <v>-</v>
      </c>
      <c r="AG15" s="16">
        <v>2.0</v>
      </c>
      <c r="AH15" s="16" t="str">
        <f>IF(OR(AI15=$C15,AI15=$D15,AI15=$E15),IFNA(VLOOKUP($A15&amp;AH$1,Data!$C:$E,3,0),"Ø"),"-")</f>
        <v>-</v>
      </c>
      <c r="AI15" s="16">
        <v>2.0</v>
      </c>
      <c r="AJ15" s="16" t="str">
        <f>IF(OR(AK15=$C15,AK15=$D15,AK15=$E15),IFNA(VLOOKUP($A15&amp;AJ$1,Data!$C:$E,3,0),"Ø"),"-")</f>
        <v>-</v>
      </c>
      <c r="AK15" s="16">
        <v>2.0</v>
      </c>
      <c r="AL15" s="16" t="str">
        <f>IF(OR(AM15=$C15,AM15=$D15,AM15=$E15),IFNA(VLOOKUP($A15&amp;AL$1,Data!$C:$E,3,0),"Ø"),"-")</f>
        <v>-</v>
      </c>
      <c r="AM15" s="16">
        <v>2.0</v>
      </c>
      <c r="AN15" s="16" t="str">
        <f>IF(OR(AO15=$C15,AO15=$D15,AO15=$E15),IFNA(VLOOKUP($A15&amp;AN$1,Data!$C:$E,3,0),"Ø"),"-")</f>
        <v>-</v>
      </c>
      <c r="AO15" s="16">
        <v>2.0</v>
      </c>
      <c r="AP15" s="16" t="str">
        <f>IF(OR(AQ15=$C15,AQ15=$D15,AQ15=$E15),IFNA(VLOOKUP($A15&amp;AP$1,Data!$C:$E,3,0),"Ø"),"-")</f>
        <v>-</v>
      </c>
      <c r="AQ15" s="16">
        <v>2.0</v>
      </c>
      <c r="AR15" s="16" t="str">
        <f>IF(OR(AS15=$C15,AS15=$D15,AS15=$E15),IFNA(VLOOKUP($A15&amp;AR$1,Data!$C:$E,3,0),"Ø"),"-")</f>
        <v>-</v>
      </c>
      <c r="AS15" s="16">
        <v>2.0</v>
      </c>
      <c r="AT15" s="16" t="str">
        <f>IF(OR(AU15=$C15,AU15=$D15,AU15=$E15),IFNA(VLOOKUP($A15&amp;AT$1,Data!$C:$E,3,0),"Ø"),"-")</f>
        <v>-</v>
      </c>
      <c r="AU15" s="16">
        <v>3.0</v>
      </c>
    </row>
    <row r="16" ht="14.25" hidden="1" customHeight="1">
      <c r="A16" s="114" t="s">
        <v>106</v>
      </c>
      <c r="B16" s="9"/>
      <c r="C16" s="9" t="str">
        <f>IF(COUNTIF(Dails!A:A,Sheet1DATA!$A16)=1,1,"N")</f>
        <v>N</v>
      </c>
      <c r="D16" s="9" t="str">
        <f>IF(COUNTIF(Dails!D:D,Sheet1DATA!$A16)=1,2,"N")</f>
        <v>N</v>
      </c>
      <c r="E16" s="9" t="str">
        <f>IF(COUNTIF(Dails!G:G,Sheet1DATA!$A16)=1,3,"N")</f>
        <v>N</v>
      </c>
      <c r="F16" s="16" t="str">
        <f>IF(OR(G16=$C16,G16=$D16,G16=$E16),IFNA(VLOOKUP($A16&amp;F$1,Data!$C:$E,3,0),"Ø"),"-")</f>
        <v>-</v>
      </c>
      <c r="G16" s="16">
        <v>1.0</v>
      </c>
      <c r="H16" s="16" t="str">
        <f>IF(OR(I16=$C16,I16=$D16,I16=$E16),IFNA(VLOOKUP($A16&amp;H$1,Data!$C:$E,3,0),"Ø"),"-")</f>
        <v>-</v>
      </c>
      <c r="I16" s="16">
        <v>1.0</v>
      </c>
      <c r="J16" s="16" t="str">
        <f>IF(OR(K16=$C16,K16=$D16,K16=$E16),IFNA(VLOOKUP($A16&amp;J$1,Data!$C:$E,3,0),"Ø"),"-")</f>
        <v>-</v>
      </c>
      <c r="K16" s="16">
        <v>1.0</v>
      </c>
      <c r="L16" s="16" t="str">
        <f>IF(OR(M16=$C16,M16=$D16,M16=$E16),IFNA(VLOOKUP($A16&amp;L$1,Data!$C:$E,3,0),"Ø"),"-")</f>
        <v>-</v>
      </c>
      <c r="M16" s="16">
        <v>1.0</v>
      </c>
      <c r="N16" s="16" t="str">
        <f>IF(OR(O16=$C16,O16=$D16,O16=$E16),IFNA(VLOOKUP($A16&amp;N$1,Data!$C:$E,3,0),"Ø"),"-")</f>
        <v>-</v>
      </c>
      <c r="O16" s="16">
        <v>1.0</v>
      </c>
      <c r="P16" s="16" t="str">
        <f>IF(OR(Q16=$C16,Q16=$D16,Q16=$E16),IFNA(VLOOKUP($A16&amp;P$1,Data!$C:$E,3,0),"Ø"),"-")</f>
        <v>-</v>
      </c>
      <c r="Q16" s="16">
        <v>1.0</v>
      </c>
      <c r="R16" s="16" t="str">
        <f>IF(OR(S16=$C16,S16=$D16,S16=$E16),IFNA(VLOOKUP($A16&amp;R$1,Data!$C:$E,3,0),"Ø"),"-")</f>
        <v>-</v>
      </c>
      <c r="S16" s="16">
        <v>1.0</v>
      </c>
      <c r="T16" s="16" t="str">
        <f>IF(OR(U16=$C16,U16=$D16,U16=$E16),IFNA(VLOOKUP($A16&amp;T$1,Data!$C:$E,3,0),"Ø"),"-")</f>
        <v>-</v>
      </c>
      <c r="U16" s="16">
        <v>2.0</v>
      </c>
      <c r="V16" s="16" t="str">
        <f>IF(OR(W16=$C16,W16=$D16,W16=$E16),IFNA(VLOOKUP($A16&amp;V$1,Data!$C:$E,3,0),"Ø"),"-")</f>
        <v>-</v>
      </c>
      <c r="W16" s="16">
        <v>2.0</v>
      </c>
      <c r="X16" s="16" t="str">
        <f>IF(OR(Y16=$C16,Y16=$D16,Y16=$E16),IFNA(VLOOKUP($A16&amp;X$1,Data!$C:$E,3,0),"Ø"),"-")</f>
        <v>-</v>
      </c>
      <c r="Y16" s="16">
        <v>2.0</v>
      </c>
      <c r="Z16" s="16" t="str">
        <f>IF(OR(AA16=$C16,AA16=$D16,AA16=$E16),IFNA(VLOOKUP($A16&amp;Z$1,Data!$C:$E,3,0),"Ø"),"-")</f>
        <v>-</v>
      </c>
      <c r="AA16" s="16">
        <v>2.0</v>
      </c>
      <c r="AB16" s="16" t="str">
        <f>IF(OR(AC16=$C16,AC16=$D16,AC16=$E16),IFNA(VLOOKUP($A16&amp;AB$1,Data!$C:$E,3,0),"Ø"),"-")</f>
        <v>-</v>
      </c>
      <c r="AC16" s="16">
        <v>2.0</v>
      </c>
      <c r="AD16" s="16" t="str">
        <f>IF(OR(AE16=$C16,AE16=$D16,AE16=$E16),IFNA(VLOOKUP($A16&amp;AD$1,Data!$C:$E,3,0),"Ø"),"-")</f>
        <v>-</v>
      </c>
      <c r="AE16" s="16">
        <v>2.0</v>
      </c>
      <c r="AF16" s="16" t="str">
        <f>IF(OR(AG16=$C16,AG16=$D16,AG16=$E16),IFNA(VLOOKUP($A16&amp;AF$1,Data!$C:$E,3,0),"Ø"),"-")</f>
        <v>-</v>
      </c>
      <c r="AG16" s="16">
        <v>2.0</v>
      </c>
      <c r="AH16" s="16" t="str">
        <f>IF(OR(AI16=$C16,AI16=$D16,AI16=$E16),IFNA(VLOOKUP($A16&amp;AH$1,Data!$C:$E,3,0),"Ø"),"-")</f>
        <v>-</v>
      </c>
      <c r="AI16" s="16">
        <v>2.0</v>
      </c>
      <c r="AJ16" s="16" t="str">
        <f>IF(OR(AK16=$C16,AK16=$D16,AK16=$E16),IFNA(VLOOKUP($A16&amp;AJ$1,Data!$C:$E,3,0),"Ø"),"-")</f>
        <v>-</v>
      </c>
      <c r="AK16" s="16">
        <v>2.0</v>
      </c>
      <c r="AL16" s="16" t="str">
        <f>IF(OR(AM16=$C16,AM16=$D16,AM16=$E16),IFNA(VLOOKUP($A16&amp;AL$1,Data!$C:$E,3,0),"Ø"),"-")</f>
        <v>-</v>
      </c>
      <c r="AM16" s="16">
        <v>2.0</v>
      </c>
      <c r="AN16" s="16" t="str">
        <f>IF(OR(AO16=$C16,AO16=$D16,AO16=$E16),IFNA(VLOOKUP($A16&amp;AN$1,Data!$C:$E,3,0),"Ø"),"-")</f>
        <v>-</v>
      </c>
      <c r="AO16" s="16">
        <v>2.0</v>
      </c>
      <c r="AP16" s="16" t="str">
        <f>IF(OR(AQ16=$C16,AQ16=$D16,AQ16=$E16),IFNA(VLOOKUP($A16&amp;AP$1,Data!$C:$E,3,0),"Ø"),"-")</f>
        <v>-</v>
      </c>
      <c r="AQ16" s="16">
        <v>2.0</v>
      </c>
      <c r="AR16" s="16" t="str">
        <f>IF(OR(AS16=$C16,AS16=$D16,AS16=$E16),IFNA(VLOOKUP($A16&amp;AR$1,Data!$C:$E,3,0),"Ø"),"-")</f>
        <v>-</v>
      </c>
      <c r="AS16" s="16">
        <v>2.0</v>
      </c>
      <c r="AT16" s="16" t="str">
        <f>IF(OR(AU16=$C16,AU16=$D16,AU16=$E16),IFNA(VLOOKUP($A16&amp;AT$1,Data!$C:$E,3,0),"Ø"),"-")</f>
        <v>-</v>
      </c>
      <c r="AU16" s="16">
        <v>3.0</v>
      </c>
    </row>
    <row r="17" ht="14.25" hidden="1" customHeight="1">
      <c r="A17" s="114" t="s">
        <v>120</v>
      </c>
      <c r="B17" s="9"/>
      <c r="C17" s="9" t="str">
        <f>IF(COUNTIF(Dails!A:A,Sheet1DATA!$A17)=1,1,"N")</f>
        <v>N</v>
      </c>
      <c r="D17" s="9" t="str">
        <f>IF(COUNTIF(Dails!D:D,Sheet1DATA!$A17)=1,2,"N")</f>
        <v>N</v>
      </c>
      <c r="E17" s="9" t="str">
        <f>IF(COUNTIF(Dails!G:G,Sheet1DATA!$A17)=1,3,"N")</f>
        <v>N</v>
      </c>
      <c r="F17" s="16" t="str">
        <f>IF(OR(G17=$C17,G17=$D17,G17=$E17),IFNA(VLOOKUP($A17&amp;F$1,Data!$C:$E,3,0),"Ø"),"-")</f>
        <v>-</v>
      </c>
      <c r="G17" s="16">
        <v>1.0</v>
      </c>
      <c r="H17" s="16" t="str">
        <f>IF(OR(I17=$C17,I17=$D17,I17=$E17),IFNA(VLOOKUP($A17&amp;H$1,Data!$C:$E,3,0),"Ø"),"-")</f>
        <v>-</v>
      </c>
      <c r="I17" s="16">
        <v>1.0</v>
      </c>
      <c r="J17" s="16" t="str">
        <f>IF(OR(K17=$C17,K17=$D17,K17=$E17),IFNA(VLOOKUP($A17&amp;J$1,Data!$C:$E,3,0),"Ø"),"-")</f>
        <v>-</v>
      </c>
      <c r="K17" s="16">
        <v>1.0</v>
      </c>
      <c r="L17" s="16" t="str">
        <f>IF(OR(M17=$C17,M17=$D17,M17=$E17),IFNA(VLOOKUP($A17&amp;L$1,Data!$C:$E,3,0),"Ø"),"-")</f>
        <v>-</v>
      </c>
      <c r="M17" s="16">
        <v>1.0</v>
      </c>
      <c r="N17" s="16" t="str">
        <f>IF(OR(O17=$C17,O17=$D17,O17=$E17),IFNA(VLOOKUP($A17&amp;N$1,Data!$C:$E,3,0),"Ø"),"-")</f>
        <v>-</v>
      </c>
      <c r="O17" s="16">
        <v>1.0</v>
      </c>
      <c r="P17" s="16" t="str">
        <f>IF(OR(Q17=$C17,Q17=$D17,Q17=$E17),IFNA(VLOOKUP($A17&amp;P$1,Data!$C:$E,3,0),"Ø"),"-")</f>
        <v>-</v>
      </c>
      <c r="Q17" s="16">
        <v>1.0</v>
      </c>
      <c r="R17" s="16" t="str">
        <f>IF(OR(S17=$C17,S17=$D17,S17=$E17),IFNA(VLOOKUP($A17&amp;R$1,Data!$C:$E,3,0),"Ø"),"-")</f>
        <v>-</v>
      </c>
      <c r="S17" s="16">
        <v>1.0</v>
      </c>
      <c r="T17" s="16" t="str">
        <f>IF(OR(U17=$C17,U17=$D17,U17=$E17),IFNA(VLOOKUP($A17&amp;T$1,Data!$C:$E,3,0),"Ø"),"-")</f>
        <v>-</v>
      </c>
      <c r="U17" s="16">
        <v>2.0</v>
      </c>
      <c r="V17" s="16" t="str">
        <f>IF(OR(W17=$C17,W17=$D17,W17=$E17),IFNA(VLOOKUP($A17&amp;V$1,Data!$C:$E,3,0),"Ø"),"-")</f>
        <v>-</v>
      </c>
      <c r="W17" s="16">
        <v>2.0</v>
      </c>
      <c r="X17" s="16" t="str">
        <f>IF(OR(Y17=$C17,Y17=$D17,Y17=$E17),IFNA(VLOOKUP($A17&amp;X$1,Data!$C:$E,3,0),"Ø"),"-")</f>
        <v>-</v>
      </c>
      <c r="Y17" s="16">
        <v>2.0</v>
      </c>
      <c r="Z17" s="16" t="str">
        <f>IF(OR(AA17=$C17,AA17=$D17,AA17=$E17),IFNA(VLOOKUP($A17&amp;Z$1,Data!$C:$E,3,0),"Ø"),"-")</f>
        <v>-</v>
      </c>
      <c r="AA17" s="16">
        <v>2.0</v>
      </c>
      <c r="AB17" s="16" t="str">
        <f>IF(OR(AC17=$C17,AC17=$D17,AC17=$E17),IFNA(VLOOKUP($A17&amp;AB$1,Data!$C:$E,3,0),"Ø"),"-")</f>
        <v>-</v>
      </c>
      <c r="AC17" s="16">
        <v>2.0</v>
      </c>
      <c r="AD17" s="16" t="str">
        <f>IF(OR(AE17=$C17,AE17=$D17,AE17=$E17),IFNA(VLOOKUP($A17&amp;AD$1,Data!$C:$E,3,0),"Ø"),"-")</f>
        <v>-</v>
      </c>
      <c r="AE17" s="16">
        <v>2.0</v>
      </c>
      <c r="AF17" s="16" t="str">
        <f>IF(OR(AG17=$C17,AG17=$D17,AG17=$E17),IFNA(VLOOKUP($A17&amp;AF$1,Data!$C:$E,3,0),"Ø"),"-")</f>
        <v>-</v>
      </c>
      <c r="AG17" s="16">
        <v>2.0</v>
      </c>
      <c r="AH17" s="16" t="str">
        <f>IF(OR(AI17=$C17,AI17=$D17,AI17=$E17),IFNA(VLOOKUP($A17&amp;AH$1,Data!$C:$E,3,0),"Ø"),"-")</f>
        <v>-</v>
      </c>
      <c r="AI17" s="16">
        <v>2.0</v>
      </c>
      <c r="AJ17" s="16" t="str">
        <f>IF(OR(AK17=$C17,AK17=$D17,AK17=$E17),IFNA(VLOOKUP($A17&amp;AJ$1,Data!$C:$E,3,0),"Ø"),"-")</f>
        <v>-</v>
      </c>
      <c r="AK17" s="16">
        <v>2.0</v>
      </c>
      <c r="AL17" s="16" t="str">
        <f>IF(OR(AM17=$C17,AM17=$D17,AM17=$E17),IFNA(VLOOKUP($A17&amp;AL$1,Data!$C:$E,3,0),"Ø"),"-")</f>
        <v>-</v>
      </c>
      <c r="AM17" s="16">
        <v>2.0</v>
      </c>
      <c r="AN17" s="16" t="str">
        <f>IF(OR(AO17=$C17,AO17=$D17,AO17=$E17),IFNA(VLOOKUP($A17&amp;AN$1,Data!$C:$E,3,0),"Ø"),"-")</f>
        <v>-</v>
      </c>
      <c r="AO17" s="16">
        <v>2.0</v>
      </c>
      <c r="AP17" s="16" t="str">
        <f>IF(OR(AQ17=$C17,AQ17=$D17,AQ17=$E17),IFNA(VLOOKUP($A17&amp;AP$1,Data!$C:$E,3,0),"Ø"),"-")</f>
        <v>-</v>
      </c>
      <c r="AQ17" s="16">
        <v>2.0</v>
      </c>
      <c r="AR17" s="16" t="str">
        <f>IF(OR(AS17=$C17,AS17=$D17,AS17=$E17),IFNA(VLOOKUP($A17&amp;AR$1,Data!$C:$E,3,0),"Ø"),"-")</f>
        <v>-</v>
      </c>
      <c r="AS17" s="16">
        <v>2.0</v>
      </c>
      <c r="AT17" s="16" t="str">
        <f>IF(OR(AU17=$C17,AU17=$D17,AU17=$E17),IFNA(VLOOKUP($A17&amp;AT$1,Data!$C:$E,3,0),"Ø"),"-")</f>
        <v>-</v>
      </c>
      <c r="AU17" s="16">
        <v>3.0</v>
      </c>
    </row>
    <row r="18" ht="14.25" hidden="1" customHeight="1">
      <c r="A18" s="114" t="s">
        <v>125</v>
      </c>
      <c r="B18" s="9"/>
      <c r="C18" s="9" t="str">
        <f>IF(COUNTIF(Dails!A:A,Sheet1DATA!$A18)=1,1,"N")</f>
        <v>N</v>
      </c>
      <c r="D18" s="9" t="str">
        <f>IF(COUNTIF(Dails!D:D,Sheet1DATA!$A18)=1,2,"N")</f>
        <v>N</v>
      </c>
      <c r="E18" s="9" t="str">
        <f>IF(COUNTIF(Dails!G:G,Sheet1DATA!$A18)=1,3,"N")</f>
        <v>N</v>
      </c>
      <c r="F18" s="16" t="str">
        <f>IF(OR(G18=$C18,G18=$D18,G18=$E18),IFNA(VLOOKUP($A18&amp;F$1,Data!$C:$E,3,0),"Ø"),"-")</f>
        <v>-</v>
      </c>
      <c r="G18" s="16">
        <v>1.0</v>
      </c>
      <c r="H18" s="16" t="str">
        <f>IF(OR(I18=$C18,I18=$D18,I18=$E18),IFNA(VLOOKUP($A18&amp;H$1,Data!$C:$E,3,0),"Ø"),"-")</f>
        <v>-</v>
      </c>
      <c r="I18" s="16">
        <v>1.0</v>
      </c>
      <c r="J18" s="16" t="str">
        <f>IF(OR(K18=$C18,K18=$D18,K18=$E18),IFNA(VLOOKUP($A18&amp;J$1,Data!$C:$E,3,0),"Ø"),"-")</f>
        <v>-</v>
      </c>
      <c r="K18" s="16">
        <v>1.0</v>
      </c>
      <c r="L18" s="16" t="str">
        <f>IF(OR(M18=$C18,M18=$D18,M18=$E18),IFNA(VLOOKUP($A18&amp;L$1,Data!$C:$E,3,0),"Ø"),"-")</f>
        <v>-</v>
      </c>
      <c r="M18" s="16">
        <v>1.0</v>
      </c>
      <c r="N18" s="16" t="str">
        <f>IF(OR(O18=$C18,O18=$D18,O18=$E18),IFNA(VLOOKUP($A18&amp;N$1,Data!$C:$E,3,0),"Ø"),"-")</f>
        <v>-</v>
      </c>
      <c r="O18" s="16">
        <v>1.0</v>
      </c>
      <c r="P18" s="16" t="str">
        <f>IF(OR(Q18=$C18,Q18=$D18,Q18=$E18),IFNA(VLOOKUP($A18&amp;P$1,Data!$C:$E,3,0),"Ø"),"-")</f>
        <v>-</v>
      </c>
      <c r="Q18" s="16">
        <v>1.0</v>
      </c>
      <c r="R18" s="16" t="str">
        <f>IF(OR(S18=$C18,S18=$D18,S18=$E18),IFNA(VLOOKUP($A18&amp;R$1,Data!$C:$E,3,0),"Ø"),"-")</f>
        <v>-</v>
      </c>
      <c r="S18" s="16">
        <v>1.0</v>
      </c>
      <c r="T18" s="16" t="str">
        <f>IF(OR(U18=$C18,U18=$D18,U18=$E18),IFNA(VLOOKUP($A18&amp;T$1,Data!$C:$E,3,0),"Ø"),"-")</f>
        <v>-</v>
      </c>
      <c r="U18" s="16">
        <v>2.0</v>
      </c>
      <c r="V18" s="16" t="str">
        <f>IF(OR(W18=$C18,W18=$D18,W18=$E18),IFNA(VLOOKUP($A18&amp;V$1,Data!$C:$E,3,0),"Ø"),"-")</f>
        <v>-</v>
      </c>
      <c r="W18" s="16">
        <v>2.0</v>
      </c>
      <c r="X18" s="16" t="str">
        <f>IF(OR(Y18=$C18,Y18=$D18,Y18=$E18),IFNA(VLOOKUP($A18&amp;X$1,Data!$C:$E,3,0),"Ø"),"-")</f>
        <v>-</v>
      </c>
      <c r="Y18" s="16">
        <v>2.0</v>
      </c>
      <c r="Z18" s="16" t="str">
        <f>IF(OR(AA18=$C18,AA18=$D18,AA18=$E18),IFNA(VLOOKUP($A18&amp;Z$1,Data!$C:$E,3,0),"Ø"),"-")</f>
        <v>-</v>
      </c>
      <c r="AA18" s="16">
        <v>2.0</v>
      </c>
      <c r="AB18" s="16" t="str">
        <f>IF(OR(AC18=$C18,AC18=$D18,AC18=$E18),IFNA(VLOOKUP($A18&amp;AB$1,Data!$C:$E,3,0),"Ø"),"-")</f>
        <v>-</v>
      </c>
      <c r="AC18" s="16">
        <v>2.0</v>
      </c>
      <c r="AD18" s="16" t="str">
        <f>IF(OR(AE18=$C18,AE18=$D18,AE18=$E18),IFNA(VLOOKUP($A18&amp;AD$1,Data!$C:$E,3,0),"Ø"),"-")</f>
        <v>-</v>
      </c>
      <c r="AE18" s="16">
        <v>2.0</v>
      </c>
      <c r="AF18" s="16" t="str">
        <f>IF(OR(AG18=$C18,AG18=$D18,AG18=$E18),IFNA(VLOOKUP($A18&amp;AF$1,Data!$C:$E,3,0),"Ø"),"-")</f>
        <v>-</v>
      </c>
      <c r="AG18" s="16">
        <v>2.0</v>
      </c>
      <c r="AH18" s="16" t="str">
        <f>IF(OR(AI18=$C18,AI18=$D18,AI18=$E18),IFNA(VLOOKUP($A18&amp;AH$1,Data!$C:$E,3,0),"Ø"),"-")</f>
        <v>-</v>
      </c>
      <c r="AI18" s="16">
        <v>2.0</v>
      </c>
      <c r="AJ18" s="16" t="str">
        <f>IF(OR(AK18=$C18,AK18=$D18,AK18=$E18),IFNA(VLOOKUP($A18&amp;AJ$1,Data!$C:$E,3,0),"Ø"),"-")</f>
        <v>-</v>
      </c>
      <c r="AK18" s="16">
        <v>2.0</v>
      </c>
      <c r="AL18" s="16" t="str">
        <f>IF(OR(AM18=$C18,AM18=$D18,AM18=$E18),IFNA(VLOOKUP($A18&amp;AL$1,Data!$C:$E,3,0),"Ø"),"-")</f>
        <v>-</v>
      </c>
      <c r="AM18" s="16">
        <v>2.0</v>
      </c>
      <c r="AN18" s="16" t="str">
        <f>IF(OR(AO18=$C18,AO18=$D18,AO18=$E18),IFNA(VLOOKUP($A18&amp;AN$1,Data!$C:$E,3,0),"Ø"),"-")</f>
        <v>-</v>
      </c>
      <c r="AO18" s="16">
        <v>2.0</v>
      </c>
      <c r="AP18" s="16" t="str">
        <f>IF(OR(AQ18=$C18,AQ18=$D18,AQ18=$E18),IFNA(VLOOKUP($A18&amp;AP$1,Data!$C:$E,3,0),"Ø"),"-")</f>
        <v>-</v>
      </c>
      <c r="AQ18" s="16">
        <v>2.0</v>
      </c>
      <c r="AR18" s="16" t="str">
        <f>IF(OR(AS18=$C18,AS18=$D18,AS18=$E18),IFNA(VLOOKUP($A18&amp;AR$1,Data!$C:$E,3,0),"Ø"),"-")</f>
        <v>-</v>
      </c>
      <c r="AS18" s="16">
        <v>2.0</v>
      </c>
      <c r="AT18" s="16" t="str">
        <f>IF(OR(AU18=$C18,AU18=$D18,AU18=$E18),IFNA(VLOOKUP($A18&amp;AT$1,Data!$C:$E,3,0),"Ø"),"-")</f>
        <v>-</v>
      </c>
      <c r="AU18" s="16">
        <v>3.0</v>
      </c>
    </row>
    <row r="19" ht="14.25" hidden="1" customHeight="1">
      <c r="A19" s="114" t="s">
        <v>669</v>
      </c>
      <c r="B19" s="9"/>
      <c r="C19" s="9">
        <f>IF(COUNTIF(Dails!A:A,Sheet1DATA!$A19)=1,1,"N")</f>
        <v>1</v>
      </c>
      <c r="D19" s="9" t="str">
        <f>IF(COUNTIF(Dails!D:D,Sheet1DATA!$A19)=1,2,"N")</f>
        <v>N</v>
      </c>
      <c r="E19" s="9" t="str">
        <f>IF(COUNTIF(Dails!G:G,Sheet1DATA!$A19)=1,3,"N")</f>
        <v>N</v>
      </c>
      <c r="F19" s="16" t="str">
        <f>IF(OR(G19=$C19,G19=$D19,G19=$E19),IFNA(VLOOKUP($A19&amp;F$1,Data!$C:$E,3,0),"Ø"),"-")</f>
        <v>Ø</v>
      </c>
      <c r="G19" s="16">
        <v>1.0</v>
      </c>
      <c r="H19" s="16" t="str">
        <f>IF(OR(I19=$C19,I19=$D19,I19=$E19),IFNA(VLOOKUP($A19&amp;H$1,Data!$C:$E,3,0),"Ø"),"-")</f>
        <v>×</v>
      </c>
      <c r="I19" s="16">
        <v>1.0</v>
      </c>
      <c r="J19" s="16" t="str">
        <f>IF(OR(K19=$C19,K19=$D19,K19=$E19),IFNA(VLOOKUP($A19&amp;J$1,Data!$C:$E,3,0),"Ø"),"-")</f>
        <v>×</v>
      </c>
      <c r="K19" s="16">
        <v>1.0</v>
      </c>
      <c r="L19" s="16" t="str">
        <f>IF(OR(M19=$C19,M19=$D19,M19=$E19),IFNA(VLOOKUP($A19&amp;L$1,Data!$C:$E,3,0),"Ø"),"-")</f>
        <v>×</v>
      </c>
      <c r="M19" s="16">
        <v>1.0</v>
      </c>
      <c r="N19" s="16" t="str">
        <f>IF(OR(O19=$C19,O19=$D19,O19=$E19),IFNA(VLOOKUP($A19&amp;N$1,Data!$C:$E,3,0),"Ø"),"-")</f>
        <v>×</v>
      </c>
      <c r="O19" s="16">
        <v>1.0</v>
      </c>
      <c r="P19" s="16" t="str">
        <f>IF(OR(Q19=$C19,Q19=$D19,Q19=$E19),IFNA(VLOOKUP($A19&amp;P$1,Data!$C:$E,3,0),"Ø"),"-")</f>
        <v>×</v>
      </c>
      <c r="Q19" s="16">
        <v>1.0</v>
      </c>
      <c r="R19" s="16" t="str">
        <f>IF(OR(S19=$C19,S19=$D19,S19=$E19),IFNA(VLOOKUP($A19&amp;R$1,Data!$C:$E,3,0),"Ø"),"-")</f>
        <v>×</v>
      </c>
      <c r="S19" s="16">
        <v>1.0</v>
      </c>
      <c r="T19" s="16" t="str">
        <f>IF(OR(U19=$C19,U19=$D19,U19=$E19),IFNA(VLOOKUP($A19&amp;T$1,Data!$C:$E,3,0),"Ø"),"-")</f>
        <v>-</v>
      </c>
      <c r="U19" s="16">
        <v>2.0</v>
      </c>
      <c r="V19" s="16" t="str">
        <f>IF(OR(W19=$C19,W19=$D19,W19=$E19),IFNA(VLOOKUP($A19&amp;V$1,Data!$C:$E,3,0),"Ø"),"-")</f>
        <v>-</v>
      </c>
      <c r="W19" s="16">
        <v>2.0</v>
      </c>
      <c r="X19" s="16" t="str">
        <f>IF(OR(Y19=$C19,Y19=$D19,Y19=$E19),IFNA(VLOOKUP($A19&amp;X$1,Data!$C:$E,3,0),"Ø"),"-")</f>
        <v>-</v>
      </c>
      <c r="Y19" s="16">
        <v>2.0</v>
      </c>
      <c r="Z19" s="16" t="str">
        <f>IF(OR(AA19=$C19,AA19=$D19,AA19=$E19),IFNA(VLOOKUP($A19&amp;Z$1,Data!$C:$E,3,0),"Ø"),"-")</f>
        <v>-</v>
      </c>
      <c r="AA19" s="16">
        <v>2.0</v>
      </c>
      <c r="AB19" s="16" t="str">
        <f>IF(OR(AC19=$C19,AC19=$D19,AC19=$E19),IFNA(VLOOKUP($A19&amp;AB$1,Data!$C:$E,3,0),"Ø"),"-")</f>
        <v>-</v>
      </c>
      <c r="AC19" s="16">
        <v>2.0</v>
      </c>
      <c r="AD19" s="16" t="str">
        <f>IF(OR(AE19=$C19,AE19=$D19,AE19=$E19),IFNA(VLOOKUP($A19&amp;AD$1,Data!$C:$E,3,0),"Ø"),"-")</f>
        <v>-</v>
      </c>
      <c r="AE19" s="16">
        <v>2.0</v>
      </c>
      <c r="AF19" s="16" t="str">
        <f>IF(OR(AG19=$C19,AG19=$D19,AG19=$E19),IFNA(VLOOKUP($A19&amp;AF$1,Data!$C:$E,3,0),"Ø"),"-")</f>
        <v>-</v>
      </c>
      <c r="AG19" s="16">
        <v>2.0</v>
      </c>
      <c r="AH19" s="16" t="str">
        <f>IF(OR(AI19=$C19,AI19=$D19,AI19=$E19),IFNA(VLOOKUP($A19&amp;AH$1,Data!$C:$E,3,0),"Ø"),"-")</f>
        <v>-</v>
      </c>
      <c r="AI19" s="16">
        <v>2.0</v>
      </c>
      <c r="AJ19" s="16" t="str">
        <f>IF(OR(AK19=$C19,AK19=$D19,AK19=$E19),IFNA(VLOOKUP($A19&amp;AJ$1,Data!$C:$E,3,0),"Ø"),"-")</f>
        <v>-</v>
      </c>
      <c r="AK19" s="16">
        <v>2.0</v>
      </c>
      <c r="AL19" s="16" t="str">
        <f>IF(OR(AM19=$C19,AM19=$D19,AM19=$E19),IFNA(VLOOKUP($A19&amp;AL$1,Data!$C:$E,3,0),"Ø"),"-")</f>
        <v>-</v>
      </c>
      <c r="AM19" s="16">
        <v>2.0</v>
      </c>
      <c r="AN19" s="16" t="str">
        <f>IF(OR(AO19=$C19,AO19=$D19,AO19=$E19),IFNA(VLOOKUP($A19&amp;AN$1,Data!$C:$E,3,0),"Ø"),"-")</f>
        <v>-</v>
      </c>
      <c r="AO19" s="16">
        <v>2.0</v>
      </c>
      <c r="AP19" s="16" t="str">
        <f>IF(OR(AQ19=$C19,AQ19=$D19,AQ19=$E19),IFNA(VLOOKUP($A19&amp;AP$1,Data!$C:$E,3,0),"Ø"),"-")</f>
        <v>-</v>
      </c>
      <c r="AQ19" s="16">
        <v>2.0</v>
      </c>
      <c r="AR19" s="16" t="str">
        <f>IF(OR(AS19=$C19,AS19=$D19,AS19=$E19),IFNA(VLOOKUP($A19&amp;AR$1,Data!$C:$E,3,0),"Ø"),"-")</f>
        <v>-</v>
      </c>
      <c r="AS19" s="16">
        <v>2.0</v>
      </c>
      <c r="AT19" s="16" t="str">
        <f>IF(OR(AU19=$C19,AU19=$D19,AU19=$E19),IFNA(VLOOKUP($A19&amp;AT$1,Data!$C:$E,3,0),"Ø"),"-")</f>
        <v>-</v>
      </c>
      <c r="AU19" s="16">
        <v>3.0</v>
      </c>
    </row>
    <row r="20" ht="14.25" hidden="1" customHeight="1">
      <c r="A20" s="114" t="s">
        <v>1265</v>
      </c>
      <c r="B20" s="9"/>
      <c r="C20" s="9">
        <f>IF(COUNTIF(Dails!A:A,Sheet1DATA!$A20)=1,1,"N")</f>
        <v>1</v>
      </c>
      <c r="D20" s="9" t="str">
        <f>IF(COUNTIF(Dails!D:D,Sheet1DATA!$A20)=1,2,"N")</f>
        <v>N</v>
      </c>
      <c r="E20" s="9" t="str">
        <f>IF(COUNTIF(Dails!G:G,Sheet1DATA!$A20)=1,3,"N")</f>
        <v>N</v>
      </c>
      <c r="F20" s="16" t="str">
        <f>IF(OR(G20=$C20,G20=$D20,G20=$E20),IFNA(VLOOKUP($A20&amp;F$1,Data!$C:$E,3,0),"Ø"),"-")</f>
        <v>√</v>
      </c>
      <c r="G20" s="16">
        <v>1.0</v>
      </c>
      <c r="H20" s="16" t="str">
        <f>IF(OR(I20=$C20,I20=$D20,I20=$E20),IFNA(VLOOKUP($A20&amp;H$1,Data!$C:$E,3,0),"Ø"),"-")</f>
        <v>√</v>
      </c>
      <c r="I20" s="16">
        <v>1.0</v>
      </c>
      <c r="J20" s="16" t="str">
        <f>IF(OR(K20=$C20,K20=$D20,K20=$E20),IFNA(VLOOKUP($A20&amp;J$1,Data!$C:$E,3,0),"Ø"),"-")</f>
        <v>√</v>
      </c>
      <c r="K20" s="16">
        <v>1.0</v>
      </c>
      <c r="L20" s="16" t="str">
        <f>IF(OR(M20=$C20,M20=$D20,M20=$E20),IFNA(VLOOKUP($A20&amp;L$1,Data!$C:$E,3,0),"Ø"),"-")</f>
        <v>×</v>
      </c>
      <c r="M20" s="16">
        <v>1.0</v>
      </c>
      <c r="N20" s="16" t="str">
        <f>IF(OR(O20=$C20,O20=$D20,O20=$E20),IFNA(VLOOKUP($A20&amp;N$1,Data!$C:$E,3,0),"Ø"),"-")</f>
        <v>×</v>
      </c>
      <c r="O20" s="16">
        <v>1.0</v>
      </c>
      <c r="P20" s="16" t="str">
        <f>IF(OR(Q20=$C20,Q20=$D20,Q20=$E20),IFNA(VLOOKUP($A20&amp;P$1,Data!$C:$E,3,0),"Ø"),"-")</f>
        <v>×</v>
      </c>
      <c r="Q20" s="16">
        <v>1.0</v>
      </c>
      <c r="R20" s="16" t="str">
        <f>IF(OR(S20=$C20,S20=$D20,S20=$E20),IFNA(VLOOKUP($A20&amp;R$1,Data!$C:$E,3,0),"Ø"),"-")</f>
        <v>×</v>
      </c>
      <c r="S20" s="16">
        <v>1.0</v>
      </c>
      <c r="T20" s="16" t="str">
        <f>IF(OR(U20=$C20,U20=$D20,U20=$E20),IFNA(VLOOKUP($A20&amp;T$1,Data!$C:$E,3,0),"Ø"),"-")</f>
        <v>-</v>
      </c>
      <c r="U20" s="16">
        <v>2.0</v>
      </c>
      <c r="V20" s="16" t="str">
        <f>IF(OR(W20=$C20,W20=$D20,W20=$E20),IFNA(VLOOKUP($A20&amp;V$1,Data!$C:$E,3,0),"Ø"),"-")</f>
        <v>-</v>
      </c>
      <c r="W20" s="16">
        <v>2.0</v>
      </c>
      <c r="X20" s="16" t="str">
        <f>IF(OR(Y20=$C20,Y20=$D20,Y20=$E20),IFNA(VLOOKUP($A20&amp;X$1,Data!$C:$E,3,0),"Ø"),"-")</f>
        <v>-</v>
      </c>
      <c r="Y20" s="16">
        <v>2.0</v>
      </c>
      <c r="Z20" s="16" t="str">
        <f>IF(OR(AA20=$C20,AA20=$D20,AA20=$E20),IFNA(VLOOKUP($A20&amp;Z$1,Data!$C:$E,3,0),"Ø"),"-")</f>
        <v>-</v>
      </c>
      <c r="AA20" s="16">
        <v>2.0</v>
      </c>
      <c r="AB20" s="16" t="str">
        <f>IF(OR(AC20=$C20,AC20=$D20,AC20=$E20),IFNA(VLOOKUP($A20&amp;AB$1,Data!$C:$E,3,0),"Ø"),"-")</f>
        <v>-</v>
      </c>
      <c r="AC20" s="16">
        <v>2.0</v>
      </c>
      <c r="AD20" s="16" t="str">
        <f>IF(OR(AE20=$C20,AE20=$D20,AE20=$E20),IFNA(VLOOKUP($A20&amp;AD$1,Data!$C:$E,3,0),"Ø"),"-")</f>
        <v>-</v>
      </c>
      <c r="AE20" s="16">
        <v>2.0</v>
      </c>
      <c r="AF20" s="16" t="str">
        <f>IF(OR(AG20=$C20,AG20=$D20,AG20=$E20),IFNA(VLOOKUP($A20&amp;AF$1,Data!$C:$E,3,0),"Ø"),"-")</f>
        <v>-</v>
      </c>
      <c r="AG20" s="16">
        <v>2.0</v>
      </c>
      <c r="AH20" s="16" t="str">
        <f>IF(OR(AI20=$C20,AI20=$D20,AI20=$E20),IFNA(VLOOKUP($A20&amp;AH$1,Data!$C:$E,3,0),"Ø"),"-")</f>
        <v>-</v>
      </c>
      <c r="AI20" s="16">
        <v>2.0</v>
      </c>
      <c r="AJ20" s="16" t="str">
        <f>IF(OR(AK20=$C20,AK20=$D20,AK20=$E20),IFNA(VLOOKUP($A20&amp;AJ$1,Data!$C:$E,3,0),"Ø"),"-")</f>
        <v>-</v>
      </c>
      <c r="AK20" s="16">
        <v>2.0</v>
      </c>
      <c r="AL20" s="16" t="str">
        <f>IF(OR(AM20=$C20,AM20=$D20,AM20=$E20),IFNA(VLOOKUP($A20&amp;AL$1,Data!$C:$E,3,0),"Ø"),"-")</f>
        <v>-</v>
      </c>
      <c r="AM20" s="16">
        <v>2.0</v>
      </c>
      <c r="AN20" s="16" t="str">
        <f>IF(OR(AO20=$C20,AO20=$D20,AO20=$E20),IFNA(VLOOKUP($A20&amp;AN$1,Data!$C:$E,3,0),"Ø"),"-")</f>
        <v>-</v>
      </c>
      <c r="AO20" s="16">
        <v>2.0</v>
      </c>
      <c r="AP20" s="16" t="str">
        <f>IF(OR(AQ20=$C20,AQ20=$D20,AQ20=$E20),IFNA(VLOOKUP($A20&amp;AP$1,Data!$C:$E,3,0),"Ø"),"-")</f>
        <v>-</v>
      </c>
      <c r="AQ20" s="16">
        <v>2.0</v>
      </c>
      <c r="AR20" s="16" t="str">
        <f>IF(OR(AS20=$C20,AS20=$D20,AS20=$E20),IFNA(VLOOKUP($A20&amp;AR$1,Data!$C:$E,3,0),"Ø"),"-")</f>
        <v>-</v>
      </c>
      <c r="AS20" s="16">
        <v>2.0</v>
      </c>
      <c r="AT20" s="16" t="str">
        <f>IF(OR(AU20=$C20,AU20=$D20,AU20=$E20),IFNA(VLOOKUP($A20&amp;AT$1,Data!$C:$E,3,0),"Ø"),"-")</f>
        <v>-</v>
      </c>
      <c r="AU20" s="16">
        <v>3.0</v>
      </c>
    </row>
    <row r="21" ht="14.25" hidden="1" customHeight="1">
      <c r="A21" s="114" t="s">
        <v>133</v>
      </c>
      <c r="B21" s="9"/>
      <c r="C21" s="9" t="str">
        <f>IF(COUNTIF(Dails!A:A,Sheet1DATA!$A21)=1,1,"N")</f>
        <v>N</v>
      </c>
      <c r="D21" s="9" t="str">
        <f>IF(COUNTIF(Dails!D:D,Sheet1DATA!$A21)=1,2,"N")</f>
        <v>N</v>
      </c>
      <c r="E21" s="9" t="str">
        <f>IF(COUNTIF(Dails!G:G,Sheet1DATA!$A21)=1,3,"N")</f>
        <v>N</v>
      </c>
      <c r="F21" s="16" t="str">
        <f>IF(OR(G21=$C21,G21=$D21,G21=$E21),IFNA(VLOOKUP($A21&amp;F$1,Data!$C:$E,3,0),"Ø"),"-")</f>
        <v>-</v>
      </c>
      <c r="G21" s="16">
        <v>1.0</v>
      </c>
      <c r="H21" s="16" t="str">
        <f>IF(OR(I21=$C21,I21=$D21,I21=$E21),IFNA(VLOOKUP($A21&amp;H$1,Data!$C:$E,3,0),"Ø"),"-")</f>
        <v>-</v>
      </c>
      <c r="I21" s="16">
        <v>1.0</v>
      </c>
      <c r="J21" s="16" t="str">
        <f>IF(OR(K21=$C21,K21=$D21,K21=$E21),IFNA(VLOOKUP($A21&amp;J$1,Data!$C:$E,3,0),"Ø"),"-")</f>
        <v>-</v>
      </c>
      <c r="K21" s="16">
        <v>1.0</v>
      </c>
      <c r="L21" s="16" t="str">
        <f>IF(OR(M21=$C21,M21=$D21,M21=$E21),IFNA(VLOOKUP($A21&amp;L$1,Data!$C:$E,3,0),"Ø"),"-")</f>
        <v>-</v>
      </c>
      <c r="M21" s="16">
        <v>1.0</v>
      </c>
      <c r="N21" s="16" t="str">
        <f>IF(OR(O21=$C21,O21=$D21,O21=$E21),IFNA(VLOOKUP($A21&amp;N$1,Data!$C:$E,3,0),"Ø"),"-")</f>
        <v>-</v>
      </c>
      <c r="O21" s="16">
        <v>1.0</v>
      </c>
      <c r="P21" s="16" t="str">
        <f>IF(OR(Q21=$C21,Q21=$D21,Q21=$E21),IFNA(VLOOKUP($A21&amp;P$1,Data!$C:$E,3,0),"Ø"),"-")</f>
        <v>-</v>
      </c>
      <c r="Q21" s="16">
        <v>1.0</v>
      </c>
      <c r="R21" s="16" t="str">
        <f>IF(OR(S21=$C21,S21=$D21,S21=$E21),IFNA(VLOOKUP($A21&amp;R$1,Data!$C:$E,3,0),"Ø"),"-")</f>
        <v>-</v>
      </c>
      <c r="S21" s="16">
        <v>1.0</v>
      </c>
      <c r="T21" s="16" t="str">
        <f>IF(OR(U21=$C21,U21=$D21,U21=$E21),IFNA(VLOOKUP($A21&amp;T$1,Data!$C:$E,3,0),"Ø"),"-")</f>
        <v>-</v>
      </c>
      <c r="U21" s="16">
        <v>2.0</v>
      </c>
      <c r="V21" s="16" t="str">
        <f>IF(OR(W21=$C21,W21=$D21,W21=$E21),IFNA(VLOOKUP($A21&amp;V$1,Data!$C:$E,3,0),"Ø"),"-")</f>
        <v>-</v>
      </c>
      <c r="W21" s="16">
        <v>2.0</v>
      </c>
      <c r="X21" s="16" t="str">
        <f>IF(OR(Y21=$C21,Y21=$D21,Y21=$E21),IFNA(VLOOKUP($A21&amp;X$1,Data!$C:$E,3,0),"Ø"),"-")</f>
        <v>-</v>
      </c>
      <c r="Y21" s="16">
        <v>2.0</v>
      </c>
      <c r="Z21" s="16" t="str">
        <f>IF(OR(AA21=$C21,AA21=$D21,AA21=$E21),IFNA(VLOOKUP($A21&amp;Z$1,Data!$C:$E,3,0),"Ø"),"-")</f>
        <v>-</v>
      </c>
      <c r="AA21" s="16">
        <v>2.0</v>
      </c>
      <c r="AB21" s="16" t="str">
        <f>IF(OR(AC21=$C21,AC21=$D21,AC21=$E21),IFNA(VLOOKUP($A21&amp;AB$1,Data!$C:$E,3,0),"Ø"),"-")</f>
        <v>-</v>
      </c>
      <c r="AC21" s="16">
        <v>2.0</v>
      </c>
      <c r="AD21" s="16" t="str">
        <f>IF(OR(AE21=$C21,AE21=$D21,AE21=$E21),IFNA(VLOOKUP($A21&amp;AD$1,Data!$C:$E,3,0),"Ø"),"-")</f>
        <v>-</v>
      </c>
      <c r="AE21" s="16">
        <v>2.0</v>
      </c>
      <c r="AF21" s="16" t="str">
        <f>IF(OR(AG21=$C21,AG21=$D21,AG21=$E21),IFNA(VLOOKUP($A21&amp;AF$1,Data!$C:$E,3,0),"Ø"),"-")</f>
        <v>-</v>
      </c>
      <c r="AG21" s="16">
        <v>2.0</v>
      </c>
      <c r="AH21" s="16" t="str">
        <f>IF(OR(AI21=$C21,AI21=$D21,AI21=$E21),IFNA(VLOOKUP($A21&amp;AH$1,Data!$C:$E,3,0),"Ø"),"-")</f>
        <v>-</v>
      </c>
      <c r="AI21" s="16">
        <v>2.0</v>
      </c>
      <c r="AJ21" s="16" t="str">
        <f>IF(OR(AK21=$C21,AK21=$D21,AK21=$E21),IFNA(VLOOKUP($A21&amp;AJ$1,Data!$C:$E,3,0),"Ø"),"-")</f>
        <v>-</v>
      </c>
      <c r="AK21" s="16">
        <v>2.0</v>
      </c>
      <c r="AL21" s="16" t="str">
        <f>IF(OR(AM21=$C21,AM21=$D21,AM21=$E21),IFNA(VLOOKUP($A21&amp;AL$1,Data!$C:$E,3,0),"Ø"),"-")</f>
        <v>-</v>
      </c>
      <c r="AM21" s="16">
        <v>2.0</v>
      </c>
      <c r="AN21" s="16" t="str">
        <f>IF(OR(AO21=$C21,AO21=$D21,AO21=$E21),IFNA(VLOOKUP($A21&amp;AN$1,Data!$C:$E,3,0),"Ø"),"-")</f>
        <v>-</v>
      </c>
      <c r="AO21" s="16">
        <v>2.0</v>
      </c>
      <c r="AP21" s="16" t="str">
        <f>IF(OR(AQ21=$C21,AQ21=$D21,AQ21=$E21),IFNA(VLOOKUP($A21&amp;AP$1,Data!$C:$E,3,0),"Ø"),"-")</f>
        <v>-</v>
      </c>
      <c r="AQ21" s="16">
        <v>2.0</v>
      </c>
      <c r="AR21" s="16" t="str">
        <f>IF(OR(AS21=$C21,AS21=$D21,AS21=$E21),IFNA(VLOOKUP($A21&amp;AR$1,Data!$C:$E,3,0),"Ø"),"-")</f>
        <v>-</v>
      </c>
      <c r="AS21" s="16">
        <v>2.0</v>
      </c>
      <c r="AT21" s="16" t="str">
        <f>IF(OR(AU21=$C21,AU21=$D21,AU21=$E21),IFNA(VLOOKUP($A21&amp;AT$1,Data!$C:$E,3,0),"Ø"),"-")</f>
        <v>-</v>
      </c>
      <c r="AU21" s="16">
        <v>3.0</v>
      </c>
    </row>
    <row r="22" ht="14.25" hidden="1" customHeight="1">
      <c r="A22" s="114" t="s">
        <v>130</v>
      </c>
      <c r="B22" s="9"/>
      <c r="C22" s="9" t="str">
        <f>IF(COUNTIF(Dails!A:A,Sheet1DATA!$A22)=1,1,"N")</f>
        <v>N</v>
      </c>
      <c r="D22" s="9" t="str">
        <f>IF(COUNTIF(Dails!D:D,Sheet1DATA!$A22)=1,2,"N")</f>
        <v>N</v>
      </c>
      <c r="E22" s="9" t="str">
        <f>IF(COUNTIF(Dails!G:G,Sheet1DATA!$A22)=1,3,"N")</f>
        <v>N</v>
      </c>
      <c r="F22" s="16" t="str">
        <f>IF(OR(G22=$C22,G22=$D22,G22=$E22),IFNA(VLOOKUP($A22&amp;F$1,Data!$C:$E,3,0),"Ø"),"-")</f>
        <v>-</v>
      </c>
      <c r="G22" s="16">
        <v>1.0</v>
      </c>
      <c r="H22" s="16" t="str">
        <f>IF(OR(I22=$C22,I22=$D22,I22=$E22),IFNA(VLOOKUP($A22&amp;H$1,Data!$C:$E,3,0),"Ø"),"-")</f>
        <v>-</v>
      </c>
      <c r="I22" s="16">
        <v>1.0</v>
      </c>
      <c r="J22" s="16" t="str">
        <f>IF(OR(K22=$C22,K22=$D22,K22=$E22),IFNA(VLOOKUP($A22&amp;J$1,Data!$C:$E,3,0),"Ø"),"-")</f>
        <v>-</v>
      </c>
      <c r="K22" s="16">
        <v>1.0</v>
      </c>
      <c r="L22" s="16" t="str">
        <f>IF(OR(M22=$C22,M22=$D22,M22=$E22),IFNA(VLOOKUP($A22&amp;L$1,Data!$C:$E,3,0),"Ø"),"-")</f>
        <v>-</v>
      </c>
      <c r="M22" s="16">
        <v>1.0</v>
      </c>
      <c r="N22" s="16" t="str">
        <f>IF(OR(O22=$C22,O22=$D22,O22=$E22),IFNA(VLOOKUP($A22&amp;N$1,Data!$C:$E,3,0),"Ø"),"-")</f>
        <v>-</v>
      </c>
      <c r="O22" s="16">
        <v>1.0</v>
      </c>
      <c r="P22" s="16" t="str">
        <f>IF(OR(Q22=$C22,Q22=$D22,Q22=$E22),IFNA(VLOOKUP($A22&amp;P$1,Data!$C:$E,3,0),"Ø"),"-")</f>
        <v>-</v>
      </c>
      <c r="Q22" s="16">
        <v>1.0</v>
      </c>
      <c r="R22" s="16" t="str">
        <f>IF(OR(S22=$C22,S22=$D22,S22=$E22),IFNA(VLOOKUP($A22&amp;R$1,Data!$C:$E,3,0),"Ø"),"-")</f>
        <v>-</v>
      </c>
      <c r="S22" s="16">
        <v>1.0</v>
      </c>
      <c r="T22" s="16" t="str">
        <f>IF(OR(U22=$C22,U22=$D22,U22=$E22),IFNA(VLOOKUP($A22&amp;T$1,Data!$C:$E,3,0),"Ø"),"-")</f>
        <v>-</v>
      </c>
      <c r="U22" s="16">
        <v>2.0</v>
      </c>
      <c r="V22" s="16" t="str">
        <f>IF(OR(W22=$C22,W22=$D22,W22=$E22),IFNA(VLOOKUP($A22&amp;V$1,Data!$C:$E,3,0),"Ø"),"-")</f>
        <v>-</v>
      </c>
      <c r="W22" s="16">
        <v>2.0</v>
      </c>
      <c r="X22" s="16" t="str">
        <f>IF(OR(Y22=$C22,Y22=$D22,Y22=$E22),IFNA(VLOOKUP($A22&amp;X$1,Data!$C:$E,3,0),"Ø"),"-")</f>
        <v>-</v>
      </c>
      <c r="Y22" s="16">
        <v>2.0</v>
      </c>
      <c r="Z22" s="16" t="str">
        <f>IF(OR(AA22=$C22,AA22=$D22,AA22=$E22),IFNA(VLOOKUP($A22&amp;Z$1,Data!$C:$E,3,0),"Ø"),"-")</f>
        <v>-</v>
      </c>
      <c r="AA22" s="16">
        <v>2.0</v>
      </c>
      <c r="AB22" s="16" t="str">
        <f>IF(OR(AC22=$C22,AC22=$D22,AC22=$E22),IFNA(VLOOKUP($A22&amp;AB$1,Data!$C:$E,3,0),"Ø"),"-")</f>
        <v>-</v>
      </c>
      <c r="AC22" s="16">
        <v>2.0</v>
      </c>
      <c r="AD22" s="16" t="str">
        <f>IF(OR(AE22=$C22,AE22=$D22,AE22=$E22),IFNA(VLOOKUP($A22&amp;AD$1,Data!$C:$E,3,0),"Ø"),"-")</f>
        <v>-</v>
      </c>
      <c r="AE22" s="16">
        <v>2.0</v>
      </c>
      <c r="AF22" s="16" t="str">
        <f>IF(OR(AG22=$C22,AG22=$D22,AG22=$E22),IFNA(VLOOKUP($A22&amp;AF$1,Data!$C:$E,3,0),"Ø"),"-")</f>
        <v>-</v>
      </c>
      <c r="AG22" s="16">
        <v>2.0</v>
      </c>
      <c r="AH22" s="16" t="str">
        <f>IF(OR(AI22=$C22,AI22=$D22,AI22=$E22),IFNA(VLOOKUP($A22&amp;AH$1,Data!$C:$E,3,0),"Ø"),"-")</f>
        <v>-</v>
      </c>
      <c r="AI22" s="16">
        <v>2.0</v>
      </c>
      <c r="AJ22" s="16" t="str">
        <f>IF(OR(AK22=$C22,AK22=$D22,AK22=$E22),IFNA(VLOOKUP($A22&amp;AJ$1,Data!$C:$E,3,0),"Ø"),"-")</f>
        <v>-</v>
      </c>
      <c r="AK22" s="16">
        <v>2.0</v>
      </c>
      <c r="AL22" s="16" t="str">
        <f>IF(OR(AM22=$C22,AM22=$D22,AM22=$E22),IFNA(VLOOKUP($A22&amp;AL$1,Data!$C:$E,3,0),"Ø"),"-")</f>
        <v>-</v>
      </c>
      <c r="AM22" s="16">
        <v>2.0</v>
      </c>
      <c r="AN22" s="16" t="str">
        <f>IF(OR(AO22=$C22,AO22=$D22,AO22=$E22),IFNA(VLOOKUP($A22&amp;AN$1,Data!$C:$E,3,0),"Ø"),"-")</f>
        <v>-</v>
      </c>
      <c r="AO22" s="16">
        <v>2.0</v>
      </c>
      <c r="AP22" s="16" t="str">
        <f>IF(OR(AQ22=$C22,AQ22=$D22,AQ22=$E22),IFNA(VLOOKUP($A22&amp;AP$1,Data!$C:$E,3,0),"Ø"),"-")</f>
        <v>-</v>
      </c>
      <c r="AQ22" s="16">
        <v>2.0</v>
      </c>
      <c r="AR22" s="16" t="str">
        <f>IF(OR(AS22=$C22,AS22=$D22,AS22=$E22),IFNA(VLOOKUP($A22&amp;AR$1,Data!$C:$E,3,0),"Ø"),"-")</f>
        <v>-</v>
      </c>
      <c r="AS22" s="16">
        <v>2.0</v>
      </c>
      <c r="AT22" s="16" t="str">
        <f>IF(OR(AU22=$C22,AU22=$D22,AU22=$E22),IFNA(VLOOKUP($A22&amp;AT$1,Data!$C:$E,3,0),"Ø"),"-")</f>
        <v>-</v>
      </c>
      <c r="AU22" s="16">
        <v>3.0</v>
      </c>
    </row>
    <row r="23" ht="14.25" hidden="1" customHeight="1">
      <c r="A23" s="114" t="s">
        <v>310</v>
      </c>
      <c r="B23" s="9"/>
      <c r="C23" s="9">
        <f>IF(COUNTIF(Dails!A:A,Sheet1DATA!$A23)=1,1,"N")</f>
        <v>1</v>
      </c>
      <c r="D23" s="9">
        <f>IF(COUNTIF(Dails!D:D,Sheet1DATA!$A23)=1,2,"N")</f>
        <v>2</v>
      </c>
      <c r="E23" s="9">
        <f>IF(COUNTIF(Dails!G:G,Sheet1DATA!$A23)=1,3,"N")</f>
        <v>3</v>
      </c>
      <c r="F23" s="16" t="str">
        <f>IF(OR(G23=$C23,G23=$D23,G23=$E23),IFNA(VLOOKUP($A23&amp;F$1,Data!$C:$E,3,0),"Ø"),"-")</f>
        <v>×</v>
      </c>
      <c r="G23" s="16">
        <v>1.0</v>
      </c>
      <c r="H23" s="16" t="str">
        <f>IF(OR(I23=$C23,I23=$D23,I23=$E23),IFNA(VLOOKUP($A23&amp;H$1,Data!$C:$E,3,0),"Ø"),"-")</f>
        <v>×</v>
      </c>
      <c r="I23" s="16">
        <v>1.0</v>
      </c>
      <c r="J23" s="16" t="str">
        <f>IF(OR(K23=$C23,K23=$D23,K23=$E23),IFNA(VLOOKUP($A23&amp;J$1,Data!$C:$E,3,0),"Ø"),"-")</f>
        <v>×</v>
      </c>
      <c r="K23" s="16">
        <v>1.0</v>
      </c>
      <c r="L23" s="16" t="str">
        <f>IF(OR(M23=$C23,M23=$D23,M23=$E23),IFNA(VLOOKUP($A23&amp;L$1,Data!$C:$E,3,0),"Ø"),"-")</f>
        <v>Ø</v>
      </c>
      <c r="M23" s="16">
        <v>1.0</v>
      </c>
      <c r="N23" s="16" t="str">
        <f>IF(OR(O23=$C23,O23=$D23,O23=$E23),IFNA(VLOOKUP($A23&amp;N$1,Data!$C:$E,3,0),"Ø"),"-")</f>
        <v>Ø</v>
      </c>
      <c r="O23" s="16">
        <v>1.0</v>
      </c>
      <c r="P23" s="16" t="str">
        <f>IF(OR(Q23=$C23,Q23=$D23,Q23=$E23),IFNA(VLOOKUP($A23&amp;P$1,Data!$C:$E,3,0),"Ø"),"-")</f>
        <v>Ø</v>
      </c>
      <c r="Q23" s="16">
        <v>1.0</v>
      </c>
      <c r="R23" s="16" t="str">
        <f>IF(OR(S23=$C23,S23=$D23,S23=$E23),IFNA(VLOOKUP($A23&amp;R$1,Data!$C:$E,3,0),"Ø"),"-")</f>
        <v>Ø</v>
      </c>
      <c r="S23" s="16">
        <v>1.0</v>
      </c>
      <c r="T23" s="16" t="str">
        <f>IF(OR(U23=$C23,U23=$D23,U23=$E23),IFNA(VLOOKUP($A23&amp;T$1,Data!$C:$E,3,0),"Ø"),"-")</f>
        <v>Ø</v>
      </c>
      <c r="U23" s="16">
        <v>2.0</v>
      </c>
      <c r="V23" s="16" t="str">
        <f>IF(OR(W23=$C23,W23=$D23,W23=$E23),IFNA(VLOOKUP($A23&amp;V$1,Data!$C:$E,3,0),"Ø"),"-")</f>
        <v>Ø</v>
      </c>
      <c r="W23" s="16">
        <v>2.0</v>
      </c>
      <c r="X23" s="16" t="str">
        <f>IF(OR(Y23=$C23,Y23=$D23,Y23=$E23),IFNA(VLOOKUP($A23&amp;X$1,Data!$C:$E,3,0),"Ø"),"-")</f>
        <v>Ø</v>
      </c>
      <c r="Y23" s="16">
        <v>2.0</v>
      </c>
      <c r="Z23" s="16" t="str">
        <f>IF(OR(AA23=$C23,AA23=$D23,AA23=$E23),IFNA(VLOOKUP($A23&amp;Z$1,Data!$C:$E,3,0),"Ø"),"-")</f>
        <v>Ø</v>
      </c>
      <c r="AA23" s="16">
        <v>2.0</v>
      </c>
      <c r="AB23" s="16" t="str">
        <f>IF(OR(AC23=$C23,AC23=$D23,AC23=$E23),IFNA(VLOOKUP($A23&amp;AB$1,Data!$C:$E,3,0),"Ø"),"-")</f>
        <v>Ø</v>
      </c>
      <c r="AC23" s="16">
        <v>2.0</v>
      </c>
      <c r="AD23" s="16" t="str">
        <f>IF(OR(AE23=$C23,AE23=$D23,AE23=$E23),IFNA(VLOOKUP($A23&amp;AD$1,Data!$C:$E,3,0),"Ø"),"-")</f>
        <v>Ø</v>
      </c>
      <c r="AE23" s="16">
        <v>2.0</v>
      </c>
      <c r="AF23" s="16" t="str">
        <f>IF(OR(AG23=$C23,AG23=$D23,AG23=$E23),IFNA(VLOOKUP($A23&amp;AF$1,Data!$C:$E,3,0),"Ø"),"-")</f>
        <v>Ø</v>
      </c>
      <c r="AG23" s="16">
        <v>2.0</v>
      </c>
      <c r="AH23" s="16" t="str">
        <f>IF(OR(AI23=$C23,AI23=$D23,AI23=$E23),IFNA(VLOOKUP($A23&amp;AH$1,Data!$C:$E,3,0),"Ø"),"-")</f>
        <v>Ø</v>
      </c>
      <c r="AI23" s="16">
        <v>2.0</v>
      </c>
      <c r="AJ23" s="16" t="str">
        <f>IF(OR(AK23=$C23,AK23=$D23,AK23=$E23),IFNA(VLOOKUP($A23&amp;AJ$1,Data!$C:$E,3,0),"Ø"),"-")</f>
        <v>Ø</v>
      </c>
      <c r="AK23" s="16">
        <v>2.0</v>
      </c>
      <c r="AL23" s="16" t="str">
        <f>IF(OR(AM23=$C23,AM23=$D23,AM23=$E23),IFNA(VLOOKUP($A23&amp;AL$1,Data!$C:$E,3,0),"Ø"),"-")</f>
        <v>Ø</v>
      </c>
      <c r="AM23" s="16">
        <v>2.0</v>
      </c>
      <c r="AN23" s="16" t="str">
        <f>IF(OR(AO23=$C23,AO23=$D23,AO23=$E23),IFNA(VLOOKUP($A23&amp;AN$1,Data!$C:$E,3,0),"Ø"),"-")</f>
        <v>Ø</v>
      </c>
      <c r="AO23" s="16">
        <v>2.0</v>
      </c>
      <c r="AP23" s="16" t="str">
        <f>IF(OR(AQ23=$C23,AQ23=$D23,AQ23=$E23),IFNA(VLOOKUP($A23&amp;AP$1,Data!$C:$E,3,0),"Ø"),"-")</f>
        <v>Ø</v>
      </c>
      <c r="AQ23" s="16">
        <v>2.0</v>
      </c>
      <c r="AR23" s="16" t="str">
        <f>IF(OR(AS23=$C23,AS23=$D23,AS23=$E23),IFNA(VLOOKUP($A23&amp;AR$1,Data!$C:$E,3,0),"Ø"),"-")</f>
        <v>Ø</v>
      </c>
      <c r="AS23" s="16">
        <v>2.0</v>
      </c>
      <c r="AT23" s="16" t="str">
        <f>IF(OR(AU23=$C23,AU23=$D23,AU23=$E23),IFNA(VLOOKUP($A23&amp;AT$1,Data!$C:$E,3,0),"Ø"),"-")</f>
        <v>√</v>
      </c>
      <c r="AU23" s="16">
        <v>3.0</v>
      </c>
    </row>
    <row r="24" ht="14.25" hidden="1" customHeight="1">
      <c r="A24" s="114" t="s">
        <v>214</v>
      </c>
      <c r="B24" s="9"/>
      <c r="C24" s="9">
        <f>IF(COUNTIF(Dails!A:A,Sheet1DATA!$A24)=1,1,"N")</f>
        <v>1</v>
      </c>
      <c r="D24" s="9" t="str">
        <f>IF(COUNTIF(Dails!D:D,Sheet1DATA!$A24)=1,2,"N")</f>
        <v>N</v>
      </c>
      <c r="E24" s="9" t="str">
        <f>IF(COUNTIF(Dails!G:G,Sheet1DATA!$A24)=1,3,"N")</f>
        <v>N</v>
      </c>
      <c r="F24" s="16" t="str">
        <f>IF(OR(G24=$C24,G24=$D24,G24=$E24),IFNA(VLOOKUP($A24&amp;F$1,Data!$C:$E,3,0),"Ø"),"-")</f>
        <v>√</v>
      </c>
      <c r="G24" s="16">
        <v>1.0</v>
      </c>
      <c r="H24" s="16" t="str">
        <f>IF(OR(I24=$C24,I24=$D24,I24=$E24),IFNA(VLOOKUP($A24&amp;H$1,Data!$C:$E,3,0),"Ø"),"-")</f>
        <v>√</v>
      </c>
      <c r="I24" s="16">
        <v>1.0</v>
      </c>
      <c r="J24" s="16" t="str">
        <f>IF(OR(K24=$C24,K24=$D24,K24=$E24),IFNA(VLOOKUP($A24&amp;J$1,Data!$C:$E,3,0),"Ø"),"-")</f>
        <v>√</v>
      </c>
      <c r="K24" s="16">
        <v>1.0</v>
      </c>
      <c r="L24" s="16" t="str">
        <f>IF(OR(M24=$C24,M24=$D24,M24=$E24),IFNA(VLOOKUP($A24&amp;L$1,Data!$C:$E,3,0),"Ø"),"-")</f>
        <v>Ø</v>
      </c>
      <c r="M24" s="16">
        <v>1.0</v>
      </c>
      <c r="N24" s="16" t="str">
        <f>IF(OR(O24=$C24,O24=$D24,O24=$E24),IFNA(VLOOKUP($A24&amp;N$1,Data!$C:$E,3,0),"Ø"),"-")</f>
        <v>×</v>
      </c>
      <c r="O24" s="16">
        <v>1.0</v>
      </c>
      <c r="P24" s="16" t="str">
        <f>IF(OR(Q24=$C24,Q24=$D24,Q24=$E24),IFNA(VLOOKUP($A24&amp;P$1,Data!$C:$E,3,0),"Ø"),"-")</f>
        <v>×</v>
      </c>
      <c r="Q24" s="16">
        <v>1.0</v>
      </c>
      <c r="R24" s="16" t="str">
        <f>IF(OR(S24=$C24,S24=$D24,S24=$E24),IFNA(VLOOKUP($A24&amp;R$1,Data!$C:$E,3,0),"Ø"),"-")</f>
        <v>×</v>
      </c>
      <c r="S24" s="16">
        <v>1.0</v>
      </c>
      <c r="T24" s="16" t="str">
        <f>IF(OR(U24=$C24,U24=$D24,U24=$E24),IFNA(VLOOKUP($A24&amp;T$1,Data!$C:$E,3,0),"Ø"),"-")</f>
        <v>-</v>
      </c>
      <c r="U24" s="16">
        <v>2.0</v>
      </c>
      <c r="V24" s="16" t="str">
        <f>IF(OR(W24=$C24,W24=$D24,W24=$E24),IFNA(VLOOKUP($A24&amp;V$1,Data!$C:$E,3,0),"Ø"),"-")</f>
        <v>-</v>
      </c>
      <c r="W24" s="16">
        <v>2.0</v>
      </c>
      <c r="X24" s="16" t="str">
        <f>IF(OR(Y24=$C24,Y24=$D24,Y24=$E24),IFNA(VLOOKUP($A24&amp;X$1,Data!$C:$E,3,0),"Ø"),"-")</f>
        <v>-</v>
      </c>
      <c r="Y24" s="16">
        <v>2.0</v>
      </c>
      <c r="Z24" s="16" t="str">
        <f>IF(OR(AA24=$C24,AA24=$D24,AA24=$E24),IFNA(VLOOKUP($A24&amp;Z$1,Data!$C:$E,3,0),"Ø"),"-")</f>
        <v>-</v>
      </c>
      <c r="AA24" s="16">
        <v>2.0</v>
      </c>
      <c r="AB24" s="16" t="str">
        <f>IF(OR(AC24=$C24,AC24=$D24,AC24=$E24),IFNA(VLOOKUP($A24&amp;AB$1,Data!$C:$E,3,0),"Ø"),"-")</f>
        <v>-</v>
      </c>
      <c r="AC24" s="16">
        <v>2.0</v>
      </c>
      <c r="AD24" s="16" t="str">
        <f>IF(OR(AE24=$C24,AE24=$D24,AE24=$E24),IFNA(VLOOKUP($A24&amp;AD$1,Data!$C:$E,3,0),"Ø"),"-")</f>
        <v>-</v>
      </c>
      <c r="AE24" s="16">
        <v>2.0</v>
      </c>
      <c r="AF24" s="16" t="str">
        <f>IF(OR(AG24=$C24,AG24=$D24,AG24=$E24),IFNA(VLOOKUP($A24&amp;AF$1,Data!$C:$E,3,0),"Ø"),"-")</f>
        <v>-</v>
      </c>
      <c r="AG24" s="16">
        <v>2.0</v>
      </c>
      <c r="AH24" s="16" t="str">
        <f>IF(OR(AI24=$C24,AI24=$D24,AI24=$E24),IFNA(VLOOKUP($A24&amp;AH$1,Data!$C:$E,3,0),"Ø"),"-")</f>
        <v>-</v>
      </c>
      <c r="AI24" s="16">
        <v>2.0</v>
      </c>
      <c r="AJ24" s="16" t="str">
        <f>IF(OR(AK24=$C24,AK24=$D24,AK24=$E24),IFNA(VLOOKUP($A24&amp;AJ$1,Data!$C:$E,3,0),"Ø"),"-")</f>
        <v>-</v>
      </c>
      <c r="AK24" s="16">
        <v>2.0</v>
      </c>
      <c r="AL24" s="16" t="str">
        <f>IF(OR(AM24=$C24,AM24=$D24,AM24=$E24),IFNA(VLOOKUP($A24&amp;AL$1,Data!$C:$E,3,0),"Ø"),"-")</f>
        <v>-</v>
      </c>
      <c r="AM24" s="16">
        <v>2.0</v>
      </c>
      <c r="AN24" s="16" t="str">
        <f>IF(OR(AO24=$C24,AO24=$D24,AO24=$E24),IFNA(VLOOKUP($A24&amp;AN$1,Data!$C:$E,3,0),"Ø"),"-")</f>
        <v>-</v>
      </c>
      <c r="AO24" s="16">
        <v>2.0</v>
      </c>
      <c r="AP24" s="16" t="str">
        <f>IF(OR(AQ24=$C24,AQ24=$D24,AQ24=$E24),IFNA(VLOOKUP($A24&amp;AP$1,Data!$C:$E,3,0),"Ø"),"-")</f>
        <v>-</v>
      </c>
      <c r="AQ24" s="16">
        <v>2.0</v>
      </c>
      <c r="AR24" s="16" t="str">
        <f>IF(OR(AS24=$C24,AS24=$D24,AS24=$E24),IFNA(VLOOKUP($A24&amp;AR$1,Data!$C:$E,3,0),"Ø"),"-")</f>
        <v>-</v>
      </c>
      <c r="AS24" s="16">
        <v>2.0</v>
      </c>
      <c r="AT24" s="16" t="str">
        <f>IF(OR(AU24=$C24,AU24=$D24,AU24=$E24),IFNA(VLOOKUP($A24&amp;AT$1,Data!$C:$E,3,0),"Ø"),"-")</f>
        <v>-</v>
      </c>
      <c r="AU24" s="16">
        <v>3.0</v>
      </c>
    </row>
    <row r="25" ht="14.25" hidden="1" customHeight="1">
      <c r="A25" s="114" t="s">
        <v>142</v>
      </c>
      <c r="B25" s="9"/>
      <c r="C25" s="9" t="str">
        <f>IF(COUNTIF(Dails!A:A,Sheet1DATA!$A25)=1,1,"N")</f>
        <v>N</v>
      </c>
      <c r="D25" s="9" t="str">
        <f>IF(COUNTIF(Dails!D:D,Sheet1DATA!$A25)=1,2,"N")</f>
        <v>N</v>
      </c>
      <c r="E25" s="9" t="str">
        <f>IF(COUNTIF(Dails!G:G,Sheet1DATA!$A25)=1,3,"N")</f>
        <v>N</v>
      </c>
      <c r="F25" s="16" t="str">
        <f>IF(OR(G25=$C25,G25=$D25,G25=$E25),IFNA(VLOOKUP($A25&amp;F$1,Data!$C:$E,3,0),"Ø"),"-")</f>
        <v>-</v>
      </c>
      <c r="G25" s="16">
        <v>1.0</v>
      </c>
      <c r="H25" s="16" t="str">
        <f>IF(OR(I25=$C25,I25=$D25,I25=$E25),IFNA(VLOOKUP($A25&amp;H$1,Data!$C:$E,3,0),"Ø"),"-")</f>
        <v>-</v>
      </c>
      <c r="I25" s="16">
        <v>1.0</v>
      </c>
      <c r="J25" s="16" t="str">
        <f>IF(OR(K25=$C25,K25=$D25,K25=$E25),IFNA(VLOOKUP($A25&amp;J$1,Data!$C:$E,3,0),"Ø"),"-")</f>
        <v>-</v>
      </c>
      <c r="K25" s="16">
        <v>1.0</v>
      </c>
      <c r="L25" s="16" t="str">
        <f>IF(OR(M25=$C25,M25=$D25,M25=$E25),IFNA(VLOOKUP($A25&amp;L$1,Data!$C:$E,3,0),"Ø"),"-")</f>
        <v>-</v>
      </c>
      <c r="M25" s="16">
        <v>1.0</v>
      </c>
      <c r="N25" s="16" t="str">
        <f>IF(OR(O25=$C25,O25=$D25,O25=$E25),IFNA(VLOOKUP($A25&amp;N$1,Data!$C:$E,3,0),"Ø"),"-")</f>
        <v>-</v>
      </c>
      <c r="O25" s="16">
        <v>1.0</v>
      </c>
      <c r="P25" s="16" t="str">
        <f>IF(OR(Q25=$C25,Q25=$D25,Q25=$E25),IFNA(VLOOKUP($A25&amp;P$1,Data!$C:$E,3,0),"Ø"),"-")</f>
        <v>-</v>
      </c>
      <c r="Q25" s="16">
        <v>1.0</v>
      </c>
      <c r="R25" s="16" t="str">
        <f>IF(OR(S25=$C25,S25=$D25,S25=$E25),IFNA(VLOOKUP($A25&amp;R$1,Data!$C:$E,3,0),"Ø"),"-")</f>
        <v>-</v>
      </c>
      <c r="S25" s="16">
        <v>1.0</v>
      </c>
      <c r="T25" s="16" t="str">
        <f>IF(OR(U25=$C25,U25=$D25,U25=$E25),IFNA(VLOOKUP($A25&amp;T$1,Data!$C:$E,3,0),"Ø"),"-")</f>
        <v>-</v>
      </c>
      <c r="U25" s="16">
        <v>2.0</v>
      </c>
      <c r="V25" s="16" t="str">
        <f>IF(OR(W25=$C25,W25=$D25,W25=$E25),IFNA(VLOOKUP($A25&amp;V$1,Data!$C:$E,3,0),"Ø"),"-")</f>
        <v>-</v>
      </c>
      <c r="W25" s="16">
        <v>2.0</v>
      </c>
      <c r="X25" s="16" t="str">
        <f>IF(OR(Y25=$C25,Y25=$D25,Y25=$E25),IFNA(VLOOKUP($A25&amp;X$1,Data!$C:$E,3,0),"Ø"),"-")</f>
        <v>-</v>
      </c>
      <c r="Y25" s="16">
        <v>2.0</v>
      </c>
      <c r="Z25" s="16" t="str">
        <f>IF(OR(AA25=$C25,AA25=$D25,AA25=$E25),IFNA(VLOOKUP($A25&amp;Z$1,Data!$C:$E,3,0),"Ø"),"-")</f>
        <v>-</v>
      </c>
      <c r="AA25" s="16">
        <v>2.0</v>
      </c>
      <c r="AB25" s="16" t="str">
        <f>IF(OR(AC25=$C25,AC25=$D25,AC25=$E25),IFNA(VLOOKUP($A25&amp;AB$1,Data!$C:$E,3,0),"Ø"),"-")</f>
        <v>-</v>
      </c>
      <c r="AC25" s="16">
        <v>2.0</v>
      </c>
      <c r="AD25" s="16" t="str">
        <f>IF(OR(AE25=$C25,AE25=$D25,AE25=$E25),IFNA(VLOOKUP($A25&amp;AD$1,Data!$C:$E,3,0),"Ø"),"-")</f>
        <v>-</v>
      </c>
      <c r="AE25" s="16">
        <v>2.0</v>
      </c>
      <c r="AF25" s="16" t="str">
        <f>IF(OR(AG25=$C25,AG25=$D25,AG25=$E25),IFNA(VLOOKUP($A25&amp;AF$1,Data!$C:$E,3,0),"Ø"),"-")</f>
        <v>-</v>
      </c>
      <c r="AG25" s="16">
        <v>2.0</v>
      </c>
      <c r="AH25" s="16" t="str">
        <f>IF(OR(AI25=$C25,AI25=$D25,AI25=$E25),IFNA(VLOOKUP($A25&amp;AH$1,Data!$C:$E,3,0),"Ø"),"-")</f>
        <v>-</v>
      </c>
      <c r="AI25" s="16">
        <v>2.0</v>
      </c>
      <c r="AJ25" s="16" t="str">
        <f>IF(OR(AK25=$C25,AK25=$D25,AK25=$E25),IFNA(VLOOKUP($A25&amp;AJ$1,Data!$C:$E,3,0),"Ø"),"-")</f>
        <v>-</v>
      </c>
      <c r="AK25" s="16">
        <v>2.0</v>
      </c>
      <c r="AL25" s="16" t="str">
        <f>IF(OR(AM25=$C25,AM25=$D25,AM25=$E25),IFNA(VLOOKUP($A25&amp;AL$1,Data!$C:$E,3,0),"Ø"),"-")</f>
        <v>-</v>
      </c>
      <c r="AM25" s="16">
        <v>2.0</v>
      </c>
      <c r="AN25" s="16" t="str">
        <f>IF(OR(AO25=$C25,AO25=$D25,AO25=$E25),IFNA(VLOOKUP($A25&amp;AN$1,Data!$C:$E,3,0),"Ø"),"-")</f>
        <v>-</v>
      </c>
      <c r="AO25" s="16">
        <v>2.0</v>
      </c>
      <c r="AP25" s="16" t="str">
        <f>IF(OR(AQ25=$C25,AQ25=$D25,AQ25=$E25),IFNA(VLOOKUP($A25&amp;AP$1,Data!$C:$E,3,0),"Ø"),"-")</f>
        <v>-</v>
      </c>
      <c r="AQ25" s="16">
        <v>2.0</v>
      </c>
      <c r="AR25" s="16" t="str">
        <f>IF(OR(AS25=$C25,AS25=$D25,AS25=$E25),IFNA(VLOOKUP($A25&amp;AR$1,Data!$C:$E,3,0),"Ø"),"-")</f>
        <v>-</v>
      </c>
      <c r="AS25" s="16">
        <v>2.0</v>
      </c>
      <c r="AT25" s="16" t="str">
        <f>IF(OR(AU25=$C25,AU25=$D25,AU25=$E25),IFNA(VLOOKUP($A25&amp;AT$1,Data!$C:$E,3,0),"Ø"),"-")</f>
        <v>-</v>
      </c>
      <c r="AU25" s="16">
        <v>3.0</v>
      </c>
    </row>
    <row r="26" ht="14.25" hidden="1" customHeight="1">
      <c r="A26" s="114" t="s">
        <v>138</v>
      </c>
      <c r="B26" s="9"/>
      <c r="C26" s="9" t="str">
        <f>IF(COUNTIF(Dails!A:A,Sheet1DATA!$A26)=1,1,"N")</f>
        <v>N</v>
      </c>
      <c r="D26" s="9" t="str">
        <f>IF(COUNTIF(Dails!D:D,Sheet1DATA!$A26)=1,2,"N")</f>
        <v>N</v>
      </c>
      <c r="E26" s="9" t="str">
        <f>IF(COUNTIF(Dails!G:G,Sheet1DATA!$A26)=1,3,"N")</f>
        <v>N</v>
      </c>
      <c r="F26" s="16" t="str">
        <f>IF(OR(G26=$C26,G26=$D26,G26=$E26),IFNA(VLOOKUP($A26&amp;F$1,Data!$C:$E,3,0),"Ø"),"-")</f>
        <v>-</v>
      </c>
      <c r="G26" s="16">
        <v>1.0</v>
      </c>
      <c r="H26" s="16" t="str">
        <f>IF(OR(I26=$C26,I26=$D26,I26=$E26),IFNA(VLOOKUP($A26&amp;H$1,Data!$C:$E,3,0),"Ø"),"-")</f>
        <v>-</v>
      </c>
      <c r="I26" s="16">
        <v>1.0</v>
      </c>
      <c r="J26" s="16" t="str">
        <f>IF(OR(K26=$C26,K26=$D26,K26=$E26),IFNA(VLOOKUP($A26&amp;J$1,Data!$C:$E,3,0),"Ø"),"-")</f>
        <v>-</v>
      </c>
      <c r="K26" s="16">
        <v>1.0</v>
      </c>
      <c r="L26" s="16" t="str">
        <f>IF(OR(M26=$C26,M26=$D26,M26=$E26),IFNA(VLOOKUP($A26&amp;L$1,Data!$C:$E,3,0),"Ø"),"-")</f>
        <v>-</v>
      </c>
      <c r="M26" s="16">
        <v>1.0</v>
      </c>
      <c r="N26" s="16" t="str">
        <f>IF(OR(O26=$C26,O26=$D26,O26=$E26),IFNA(VLOOKUP($A26&amp;N$1,Data!$C:$E,3,0),"Ø"),"-")</f>
        <v>-</v>
      </c>
      <c r="O26" s="16">
        <v>1.0</v>
      </c>
      <c r="P26" s="16" t="str">
        <f>IF(OR(Q26=$C26,Q26=$D26,Q26=$E26),IFNA(VLOOKUP($A26&amp;P$1,Data!$C:$E,3,0),"Ø"),"-")</f>
        <v>-</v>
      </c>
      <c r="Q26" s="16">
        <v>1.0</v>
      </c>
      <c r="R26" s="16" t="str">
        <f>IF(OR(S26=$C26,S26=$D26,S26=$E26),IFNA(VLOOKUP($A26&amp;R$1,Data!$C:$E,3,0),"Ø"),"-")</f>
        <v>-</v>
      </c>
      <c r="S26" s="16">
        <v>1.0</v>
      </c>
      <c r="T26" s="16" t="str">
        <f>IF(OR(U26=$C26,U26=$D26,U26=$E26),IFNA(VLOOKUP($A26&amp;T$1,Data!$C:$E,3,0),"Ø"),"-")</f>
        <v>-</v>
      </c>
      <c r="U26" s="16">
        <v>2.0</v>
      </c>
      <c r="V26" s="16" t="str">
        <f>IF(OR(W26=$C26,W26=$D26,W26=$E26),IFNA(VLOOKUP($A26&amp;V$1,Data!$C:$E,3,0),"Ø"),"-")</f>
        <v>-</v>
      </c>
      <c r="W26" s="16">
        <v>2.0</v>
      </c>
      <c r="X26" s="16" t="str">
        <f>IF(OR(Y26=$C26,Y26=$D26,Y26=$E26),IFNA(VLOOKUP($A26&amp;X$1,Data!$C:$E,3,0),"Ø"),"-")</f>
        <v>-</v>
      </c>
      <c r="Y26" s="16">
        <v>2.0</v>
      </c>
      <c r="Z26" s="16" t="str">
        <f>IF(OR(AA26=$C26,AA26=$D26,AA26=$E26),IFNA(VLOOKUP($A26&amp;Z$1,Data!$C:$E,3,0),"Ø"),"-")</f>
        <v>-</v>
      </c>
      <c r="AA26" s="16">
        <v>2.0</v>
      </c>
      <c r="AB26" s="16" t="str">
        <f>IF(OR(AC26=$C26,AC26=$D26,AC26=$E26),IFNA(VLOOKUP($A26&amp;AB$1,Data!$C:$E,3,0),"Ø"),"-")</f>
        <v>-</v>
      </c>
      <c r="AC26" s="16">
        <v>2.0</v>
      </c>
      <c r="AD26" s="16" t="str">
        <f>IF(OR(AE26=$C26,AE26=$D26,AE26=$E26),IFNA(VLOOKUP($A26&amp;AD$1,Data!$C:$E,3,0),"Ø"),"-")</f>
        <v>-</v>
      </c>
      <c r="AE26" s="16">
        <v>2.0</v>
      </c>
      <c r="AF26" s="16" t="str">
        <f>IF(OR(AG26=$C26,AG26=$D26,AG26=$E26),IFNA(VLOOKUP($A26&amp;AF$1,Data!$C:$E,3,0),"Ø"),"-")</f>
        <v>-</v>
      </c>
      <c r="AG26" s="16">
        <v>2.0</v>
      </c>
      <c r="AH26" s="16" t="str">
        <f>IF(OR(AI26=$C26,AI26=$D26,AI26=$E26),IFNA(VLOOKUP($A26&amp;AH$1,Data!$C:$E,3,0),"Ø"),"-")</f>
        <v>-</v>
      </c>
      <c r="AI26" s="16">
        <v>2.0</v>
      </c>
      <c r="AJ26" s="16" t="str">
        <f>IF(OR(AK26=$C26,AK26=$D26,AK26=$E26),IFNA(VLOOKUP($A26&amp;AJ$1,Data!$C:$E,3,0),"Ø"),"-")</f>
        <v>-</v>
      </c>
      <c r="AK26" s="16">
        <v>2.0</v>
      </c>
      <c r="AL26" s="16" t="str">
        <f>IF(OR(AM26=$C26,AM26=$D26,AM26=$E26),IFNA(VLOOKUP($A26&amp;AL$1,Data!$C:$E,3,0),"Ø"),"-")</f>
        <v>-</v>
      </c>
      <c r="AM26" s="16">
        <v>2.0</v>
      </c>
      <c r="AN26" s="16" t="str">
        <f>IF(OR(AO26=$C26,AO26=$D26,AO26=$E26),IFNA(VLOOKUP($A26&amp;AN$1,Data!$C:$E,3,0),"Ø"),"-")</f>
        <v>-</v>
      </c>
      <c r="AO26" s="16">
        <v>2.0</v>
      </c>
      <c r="AP26" s="16" t="str">
        <f>IF(OR(AQ26=$C26,AQ26=$D26,AQ26=$E26),IFNA(VLOOKUP($A26&amp;AP$1,Data!$C:$E,3,0),"Ø"),"-")</f>
        <v>-</v>
      </c>
      <c r="AQ26" s="16">
        <v>2.0</v>
      </c>
      <c r="AR26" s="16" t="str">
        <f>IF(OR(AS26=$C26,AS26=$D26,AS26=$E26),IFNA(VLOOKUP($A26&amp;AR$1,Data!$C:$E,3,0),"Ø"),"-")</f>
        <v>-</v>
      </c>
      <c r="AS26" s="16">
        <v>2.0</v>
      </c>
      <c r="AT26" s="16" t="str">
        <f>IF(OR(AU26=$C26,AU26=$D26,AU26=$E26),IFNA(VLOOKUP($A26&amp;AT$1,Data!$C:$E,3,0),"Ø"),"-")</f>
        <v>-</v>
      </c>
      <c r="AU26" s="16">
        <v>3.0</v>
      </c>
    </row>
    <row r="27" ht="14.25" hidden="1" customHeight="1">
      <c r="A27" s="114" t="s">
        <v>985</v>
      </c>
      <c r="B27" s="9"/>
      <c r="C27" s="9">
        <f>IF(COUNTIF(Dails!A:A,Sheet1DATA!$A27)=1,1,"N")</f>
        <v>1</v>
      </c>
      <c r="D27" s="9" t="str">
        <f>IF(COUNTIF(Dails!D:D,Sheet1DATA!$A27)=1,2,"N")</f>
        <v>N</v>
      </c>
      <c r="E27" s="9" t="str">
        <f>IF(COUNTIF(Dails!G:G,Sheet1DATA!$A27)=1,3,"N")</f>
        <v>N</v>
      </c>
      <c r="F27" s="16" t="str">
        <f>IF(OR(G27=$C27,G27=$D27,G27=$E27),IFNA(VLOOKUP($A27&amp;F$1,Data!$C:$E,3,0),"Ø"),"-")</f>
        <v>×</v>
      </c>
      <c r="G27" s="16">
        <v>1.0</v>
      </c>
      <c r="H27" s="16" t="str">
        <f>IF(OR(I27=$C27,I27=$D27,I27=$E27),IFNA(VLOOKUP($A27&amp;H$1,Data!$C:$E,3,0),"Ø"),"-")</f>
        <v>×</v>
      </c>
      <c r="I27" s="16">
        <v>1.0</v>
      </c>
      <c r="J27" s="16" t="str">
        <f>IF(OR(K27=$C27,K27=$D27,K27=$E27),IFNA(VLOOKUP($A27&amp;J$1,Data!$C:$E,3,0),"Ø"),"-")</f>
        <v>×</v>
      </c>
      <c r="K27" s="16">
        <v>1.0</v>
      </c>
      <c r="L27" s="16" t="str">
        <f>IF(OR(M27=$C27,M27=$D27,M27=$E27),IFNA(VLOOKUP($A27&amp;L$1,Data!$C:$E,3,0),"Ø"),"-")</f>
        <v>×</v>
      </c>
      <c r="M27" s="16">
        <v>1.0</v>
      </c>
      <c r="N27" s="16" t="str">
        <f>IF(OR(O27=$C27,O27=$D27,O27=$E27),IFNA(VLOOKUP($A27&amp;N$1,Data!$C:$E,3,0),"Ø"),"-")</f>
        <v>×</v>
      </c>
      <c r="O27" s="16">
        <v>1.0</v>
      </c>
      <c r="P27" s="16" t="str">
        <f>IF(OR(Q27=$C27,Q27=$D27,Q27=$E27),IFNA(VLOOKUP($A27&amp;P$1,Data!$C:$E,3,0),"Ø"),"-")</f>
        <v>×</v>
      </c>
      <c r="Q27" s="16">
        <v>1.0</v>
      </c>
      <c r="R27" s="16" t="str">
        <f>IF(OR(S27=$C27,S27=$D27,S27=$E27),IFNA(VLOOKUP($A27&amp;R$1,Data!$C:$E,3,0),"Ø"),"-")</f>
        <v>×</v>
      </c>
      <c r="S27" s="16">
        <v>1.0</v>
      </c>
      <c r="T27" s="16" t="str">
        <f>IF(OR(U27=$C27,U27=$D27,U27=$E27),IFNA(VLOOKUP($A27&amp;T$1,Data!$C:$E,3,0),"Ø"),"-")</f>
        <v>-</v>
      </c>
      <c r="U27" s="16">
        <v>2.0</v>
      </c>
      <c r="V27" s="16" t="str">
        <f>IF(OR(W27=$C27,W27=$D27,W27=$E27),IFNA(VLOOKUP($A27&amp;V$1,Data!$C:$E,3,0),"Ø"),"-")</f>
        <v>-</v>
      </c>
      <c r="W27" s="16">
        <v>2.0</v>
      </c>
      <c r="X27" s="16" t="str">
        <f>IF(OR(Y27=$C27,Y27=$D27,Y27=$E27),IFNA(VLOOKUP($A27&amp;X$1,Data!$C:$E,3,0),"Ø"),"-")</f>
        <v>-</v>
      </c>
      <c r="Y27" s="16">
        <v>2.0</v>
      </c>
      <c r="Z27" s="16" t="str">
        <f>IF(OR(AA27=$C27,AA27=$D27,AA27=$E27),IFNA(VLOOKUP($A27&amp;Z$1,Data!$C:$E,3,0),"Ø"),"-")</f>
        <v>-</v>
      </c>
      <c r="AA27" s="16">
        <v>2.0</v>
      </c>
      <c r="AB27" s="16" t="str">
        <f>IF(OR(AC27=$C27,AC27=$D27,AC27=$E27),IFNA(VLOOKUP($A27&amp;AB$1,Data!$C:$E,3,0),"Ø"),"-")</f>
        <v>-</v>
      </c>
      <c r="AC27" s="16">
        <v>2.0</v>
      </c>
      <c r="AD27" s="16" t="str">
        <f>IF(OR(AE27=$C27,AE27=$D27,AE27=$E27),IFNA(VLOOKUP($A27&amp;AD$1,Data!$C:$E,3,0),"Ø"),"-")</f>
        <v>-</v>
      </c>
      <c r="AE27" s="16">
        <v>2.0</v>
      </c>
      <c r="AF27" s="16" t="str">
        <f>IF(OR(AG27=$C27,AG27=$D27,AG27=$E27),IFNA(VLOOKUP($A27&amp;AF$1,Data!$C:$E,3,0),"Ø"),"-")</f>
        <v>-</v>
      </c>
      <c r="AG27" s="16">
        <v>2.0</v>
      </c>
      <c r="AH27" s="16" t="str">
        <f>IF(OR(AI27=$C27,AI27=$D27,AI27=$E27),IFNA(VLOOKUP($A27&amp;AH$1,Data!$C:$E,3,0),"Ø"),"-")</f>
        <v>-</v>
      </c>
      <c r="AI27" s="16">
        <v>2.0</v>
      </c>
      <c r="AJ27" s="16" t="str">
        <f>IF(OR(AK27=$C27,AK27=$D27,AK27=$E27),IFNA(VLOOKUP($A27&amp;AJ$1,Data!$C:$E,3,0),"Ø"),"-")</f>
        <v>-</v>
      </c>
      <c r="AK27" s="16">
        <v>2.0</v>
      </c>
      <c r="AL27" s="16" t="str">
        <f>IF(OR(AM27=$C27,AM27=$D27,AM27=$E27),IFNA(VLOOKUP($A27&amp;AL$1,Data!$C:$E,3,0),"Ø"),"-")</f>
        <v>-</v>
      </c>
      <c r="AM27" s="16">
        <v>2.0</v>
      </c>
      <c r="AN27" s="16" t="str">
        <f>IF(OR(AO27=$C27,AO27=$D27,AO27=$E27),IFNA(VLOOKUP($A27&amp;AN$1,Data!$C:$E,3,0),"Ø"),"-")</f>
        <v>-</v>
      </c>
      <c r="AO27" s="16">
        <v>2.0</v>
      </c>
      <c r="AP27" s="16" t="str">
        <f>IF(OR(AQ27=$C27,AQ27=$D27,AQ27=$E27),IFNA(VLOOKUP($A27&amp;AP$1,Data!$C:$E,3,0),"Ø"),"-")</f>
        <v>-</v>
      </c>
      <c r="AQ27" s="16">
        <v>2.0</v>
      </c>
      <c r="AR27" s="16" t="str">
        <f>IF(OR(AS27=$C27,AS27=$D27,AS27=$E27),IFNA(VLOOKUP($A27&amp;AR$1,Data!$C:$E,3,0),"Ø"),"-")</f>
        <v>-</v>
      </c>
      <c r="AS27" s="16">
        <v>2.0</v>
      </c>
      <c r="AT27" s="16" t="str">
        <f>IF(OR(AU27=$C27,AU27=$D27,AU27=$E27),IFNA(VLOOKUP($A27&amp;AT$1,Data!$C:$E,3,0),"Ø"),"-")</f>
        <v>-</v>
      </c>
      <c r="AU27" s="16">
        <v>3.0</v>
      </c>
    </row>
    <row r="28" ht="14.25" hidden="1" customHeight="1">
      <c r="A28" s="114" t="s">
        <v>714</v>
      </c>
      <c r="B28" s="9"/>
      <c r="C28" s="9">
        <f>IF(COUNTIF(Dails!A:A,Sheet1DATA!$A28)=1,1,"N")</f>
        <v>1</v>
      </c>
      <c r="D28" s="9">
        <f>IF(COUNTIF(Dails!D:D,Sheet1DATA!$A28)=1,2,"N")</f>
        <v>2</v>
      </c>
      <c r="E28" s="9">
        <f>IF(COUNTIF(Dails!G:G,Sheet1DATA!$A28)=1,3,"N")</f>
        <v>3</v>
      </c>
      <c r="F28" s="16" t="str">
        <f>IF(OR(G28=$C28,G28=$D28,G28=$E28),IFNA(VLOOKUP($A28&amp;F$1,Data!$C:$E,3,0),"Ø"),"-")</f>
        <v>√</v>
      </c>
      <c r="G28" s="16">
        <v>1.0</v>
      </c>
      <c r="H28" s="16" t="str">
        <f>IF(OR(I28=$C28,I28=$D28,I28=$E28),IFNA(VLOOKUP($A28&amp;H$1,Data!$C:$E,3,0),"Ø"),"-")</f>
        <v>√</v>
      </c>
      <c r="I28" s="16">
        <v>1.0</v>
      </c>
      <c r="J28" s="16" t="str">
        <f>IF(OR(K28=$C28,K28=$D28,K28=$E28),IFNA(VLOOKUP($A28&amp;J$1,Data!$C:$E,3,0),"Ø"),"-")</f>
        <v>√</v>
      </c>
      <c r="K28" s="16">
        <v>1.0</v>
      </c>
      <c r="L28" s="16" t="str">
        <f>IF(OR(M28=$C28,M28=$D28,M28=$E28),IFNA(VLOOKUP($A28&amp;L$1,Data!$C:$E,3,0),"Ø"),"-")</f>
        <v>√</v>
      </c>
      <c r="M28" s="16">
        <v>1.0</v>
      </c>
      <c r="N28" s="16" t="str">
        <f>IF(OR(O28=$C28,O28=$D28,O28=$E28),IFNA(VLOOKUP($A28&amp;N$1,Data!$C:$E,3,0),"Ø"),"-")</f>
        <v>√</v>
      </c>
      <c r="O28" s="16">
        <v>1.0</v>
      </c>
      <c r="P28" s="16" t="str">
        <f>IF(OR(Q28=$C28,Q28=$D28,Q28=$E28),IFNA(VLOOKUP($A28&amp;P$1,Data!$C:$E,3,0),"Ø"),"-")</f>
        <v>×</v>
      </c>
      <c r="Q28" s="16">
        <v>1.0</v>
      </c>
      <c r="R28" s="16" t="str">
        <f>IF(OR(S28=$C28,S28=$D28,S28=$E28),IFNA(VLOOKUP($A28&amp;R$1,Data!$C:$E,3,0),"Ø"),"-")</f>
        <v>√</v>
      </c>
      <c r="S28" s="16">
        <v>1.0</v>
      </c>
      <c r="T28" s="16" t="str">
        <f>IF(OR(U28=$C28,U28=$D28,U28=$E28),IFNA(VLOOKUP($A28&amp;T$1,Data!$C:$E,3,0),"Ø"),"-")</f>
        <v>Ø</v>
      </c>
      <c r="U28" s="16">
        <v>2.0</v>
      </c>
      <c r="V28" s="16" t="str">
        <f>IF(OR(W28=$C28,W28=$D28,W28=$E28),IFNA(VLOOKUP($A28&amp;V$1,Data!$C:$E,3,0),"Ø"),"-")</f>
        <v>×</v>
      </c>
      <c r="W28" s="16">
        <v>2.0</v>
      </c>
      <c r="X28" s="16" t="str">
        <f>IF(OR(Y28=$C28,Y28=$D28,Y28=$E28),IFNA(VLOOKUP($A28&amp;X$1,Data!$C:$E,3,0),"Ø"),"-")</f>
        <v>Ø</v>
      </c>
      <c r="Y28" s="16">
        <v>2.0</v>
      </c>
      <c r="Z28" s="16" t="str">
        <f>IF(OR(AA28=$C28,AA28=$D28,AA28=$E28),IFNA(VLOOKUP($A28&amp;Z$1,Data!$C:$E,3,0),"Ø"),"-")</f>
        <v>Ø</v>
      </c>
      <c r="AA28" s="16">
        <v>2.0</v>
      </c>
      <c r="AB28" s="16" t="str">
        <f>IF(OR(AC28=$C28,AC28=$D28,AC28=$E28),IFNA(VLOOKUP($A28&amp;AB$1,Data!$C:$E,3,0),"Ø"),"-")</f>
        <v>Ø</v>
      </c>
      <c r="AC28" s="16">
        <v>2.0</v>
      </c>
      <c r="AD28" s="16" t="str">
        <f>IF(OR(AE28=$C28,AE28=$D28,AE28=$E28),IFNA(VLOOKUP($A28&amp;AD$1,Data!$C:$E,3,0),"Ø"),"-")</f>
        <v>Ø</v>
      </c>
      <c r="AE28" s="16">
        <v>2.0</v>
      </c>
      <c r="AF28" s="16" t="str">
        <f>IF(OR(AG28=$C28,AG28=$D28,AG28=$E28),IFNA(VLOOKUP($A28&amp;AF$1,Data!$C:$E,3,0),"Ø"),"-")</f>
        <v>Ø</v>
      </c>
      <c r="AG28" s="16">
        <v>2.0</v>
      </c>
      <c r="AH28" s="16" t="str">
        <f>IF(OR(AI28=$C28,AI28=$D28,AI28=$E28),IFNA(VLOOKUP($A28&amp;AH$1,Data!$C:$E,3,0),"Ø"),"-")</f>
        <v>Ø</v>
      </c>
      <c r="AI28" s="16">
        <v>2.0</v>
      </c>
      <c r="AJ28" s="16" t="str">
        <f>IF(OR(AK28=$C28,AK28=$D28,AK28=$E28),IFNA(VLOOKUP($A28&amp;AJ$1,Data!$C:$E,3,0),"Ø"),"-")</f>
        <v>Ø</v>
      </c>
      <c r="AK28" s="16">
        <v>2.0</v>
      </c>
      <c r="AL28" s="16" t="str">
        <f>IF(OR(AM28=$C28,AM28=$D28,AM28=$E28),IFNA(VLOOKUP($A28&amp;AL$1,Data!$C:$E,3,0),"Ø"),"-")</f>
        <v>Ø</v>
      </c>
      <c r="AM28" s="16">
        <v>2.0</v>
      </c>
      <c r="AN28" s="16" t="str">
        <f>IF(OR(AO28=$C28,AO28=$D28,AO28=$E28),IFNA(VLOOKUP($A28&amp;AN$1,Data!$C:$E,3,0),"Ø"),"-")</f>
        <v>×</v>
      </c>
      <c r="AO28" s="16">
        <v>2.0</v>
      </c>
      <c r="AP28" s="16" t="str">
        <f>IF(OR(AQ28=$C28,AQ28=$D28,AQ28=$E28),IFNA(VLOOKUP($A28&amp;AP$1,Data!$C:$E,3,0),"Ø"),"-")</f>
        <v>Ø</v>
      </c>
      <c r="AQ28" s="16">
        <v>2.0</v>
      </c>
      <c r="AR28" s="16" t="str">
        <f>IF(OR(AS28=$C28,AS28=$D28,AS28=$E28),IFNA(VLOOKUP($A28&amp;AR$1,Data!$C:$E,3,0),"Ø"),"-")</f>
        <v>×</v>
      </c>
      <c r="AS28" s="16">
        <v>2.0</v>
      </c>
      <c r="AT28" s="16" t="str">
        <f>IF(OR(AU28=$C28,AU28=$D28,AU28=$E28),IFNA(VLOOKUP($A28&amp;AT$1,Data!$C:$E,3,0),"Ø"),"-")</f>
        <v>Ø</v>
      </c>
      <c r="AU28" s="16">
        <v>3.0</v>
      </c>
    </row>
    <row r="29" ht="14.25" hidden="1" customHeight="1">
      <c r="A29" s="114" t="s">
        <v>1233</v>
      </c>
      <c r="B29" s="9"/>
      <c r="C29" s="9">
        <f>IF(COUNTIF(Dails!A:A,Sheet1DATA!$A29)=1,1,"N")</f>
        <v>1</v>
      </c>
      <c r="D29" s="9" t="str">
        <f>IF(COUNTIF(Dails!D:D,Sheet1DATA!$A29)=1,2,"N")</f>
        <v>N</v>
      </c>
      <c r="E29" s="9" t="str">
        <f>IF(COUNTIF(Dails!G:G,Sheet1DATA!$A29)=1,3,"N")</f>
        <v>N</v>
      </c>
      <c r="F29" s="16" t="str">
        <f>IF(OR(G29=$C29,G29=$D29,G29=$E29),IFNA(VLOOKUP($A29&amp;F$1,Data!$C:$E,3,0),"Ø"),"-")</f>
        <v>√</v>
      </c>
      <c r="G29" s="16">
        <v>1.0</v>
      </c>
      <c r="H29" s="16" t="str">
        <f>IF(OR(I29=$C29,I29=$D29,I29=$E29),IFNA(VLOOKUP($A29&amp;H$1,Data!$C:$E,3,0),"Ø"),"-")</f>
        <v>Ø</v>
      </c>
      <c r="I29" s="16">
        <v>1.0</v>
      </c>
      <c r="J29" s="16" t="str">
        <f>IF(OR(K29=$C29,K29=$D29,K29=$E29),IFNA(VLOOKUP($A29&amp;J$1,Data!$C:$E,3,0),"Ø"),"-")</f>
        <v>Ø</v>
      </c>
      <c r="K29" s="16">
        <v>1.0</v>
      </c>
      <c r="L29" s="16" t="str">
        <f>IF(OR(M29=$C29,M29=$D29,M29=$E29),IFNA(VLOOKUP($A29&amp;L$1,Data!$C:$E,3,0),"Ø"),"-")</f>
        <v>×</v>
      </c>
      <c r="M29" s="16">
        <v>1.0</v>
      </c>
      <c r="N29" s="16" t="str">
        <f>IF(OR(O29=$C29,O29=$D29,O29=$E29),IFNA(VLOOKUP($A29&amp;N$1,Data!$C:$E,3,0),"Ø"),"-")</f>
        <v>×</v>
      </c>
      <c r="O29" s="16">
        <v>1.0</v>
      </c>
      <c r="P29" s="16" t="str">
        <f>IF(OR(Q29=$C29,Q29=$D29,Q29=$E29),IFNA(VLOOKUP($A29&amp;P$1,Data!$C:$E,3,0),"Ø"),"-")</f>
        <v>×</v>
      </c>
      <c r="Q29" s="16">
        <v>1.0</v>
      </c>
      <c r="R29" s="16" t="str">
        <f>IF(OR(S29=$C29,S29=$D29,S29=$E29),IFNA(VLOOKUP($A29&amp;R$1,Data!$C:$E,3,0),"Ø"),"-")</f>
        <v>×</v>
      </c>
      <c r="S29" s="16">
        <v>1.0</v>
      </c>
      <c r="T29" s="16" t="str">
        <f>IF(OR(U29=$C29,U29=$D29,U29=$E29),IFNA(VLOOKUP($A29&amp;T$1,Data!$C:$E,3,0),"Ø"),"-")</f>
        <v>-</v>
      </c>
      <c r="U29" s="16">
        <v>2.0</v>
      </c>
      <c r="V29" s="16" t="str">
        <f>IF(OR(W29=$C29,W29=$D29,W29=$E29),IFNA(VLOOKUP($A29&amp;V$1,Data!$C:$E,3,0),"Ø"),"-")</f>
        <v>-</v>
      </c>
      <c r="W29" s="16">
        <v>2.0</v>
      </c>
      <c r="X29" s="16" t="str">
        <f>IF(OR(Y29=$C29,Y29=$D29,Y29=$E29),IFNA(VLOOKUP($A29&amp;X$1,Data!$C:$E,3,0),"Ø"),"-")</f>
        <v>-</v>
      </c>
      <c r="Y29" s="16">
        <v>2.0</v>
      </c>
      <c r="Z29" s="16" t="str">
        <f>IF(OR(AA29=$C29,AA29=$D29,AA29=$E29),IFNA(VLOOKUP($A29&amp;Z$1,Data!$C:$E,3,0),"Ø"),"-")</f>
        <v>-</v>
      </c>
      <c r="AA29" s="16">
        <v>2.0</v>
      </c>
      <c r="AB29" s="16" t="str">
        <f>IF(OR(AC29=$C29,AC29=$D29,AC29=$E29),IFNA(VLOOKUP($A29&amp;AB$1,Data!$C:$E,3,0),"Ø"),"-")</f>
        <v>-</v>
      </c>
      <c r="AC29" s="16">
        <v>2.0</v>
      </c>
      <c r="AD29" s="16" t="str">
        <f>IF(OR(AE29=$C29,AE29=$D29,AE29=$E29),IFNA(VLOOKUP($A29&amp;AD$1,Data!$C:$E,3,0),"Ø"),"-")</f>
        <v>-</v>
      </c>
      <c r="AE29" s="16">
        <v>2.0</v>
      </c>
      <c r="AF29" s="16" t="str">
        <f>IF(OR(AG29=$C29,AG29=$D29,AG29=$E29),IFNA(VLOOKUP($A29&amp;AF$1,Data!$C:$E,3,0),"Ø"),"-")</f>
        <v>-</v>
      </c>
      <c r="AG29" s="16">
        <v>2.0</v>
      </c>
      <c r="AH29" s="16" t="str">
        <f>IF(OR(AI29=$C29,AI29=$D29,AI29=$E29),IFNA(VLOOKUP($A29&amp;AH$1,Data!$C:$E,3,0),"Ø"),"-")</f>
        <v>-</v>
      </c>
      <c r="AI29" s="16">
        <v>2.0</v>
      </c>
      <c r="AJ29" s="16" t="str">
        <f>IF(OR(AK29=$C29,AK29=$D29,AK29=$E29),IFNA(VLOOKUP($A29&amp;AJ$1,Data!$C:$E,3,0),"Ø"),"-")</f>
        <v>-</v>
      </c>
      <c r="AK29" s="16">
        <v>2.0</v>
      </c>
      <c r="AL29" s="16" t="str">
        <f>IF(OR(AM29=$C29,AM29=$D29,AM29=$E29),IFNA(VLOOKUP($A29&amp;AL$1,Data!$C:$E,3,0),"Ø"),"-")</f>
        <v>-</v>
      </c>
      <c r="AM29" s="16">
        <v>2.0</v>
      </c>
      <c r="AN29" s="16" t="str">
        <f>IF(OR(AO29=$C29,AO29=$D29,AO29=$E29),IFNA(VLOOKUP($A29&amp;AN$1,Data!$C:$E,3,0),"Ø"),"-")</f>
        <v>-</v>
      </c>
      <c r="AO29" s="16">
        <v>2.0</v>
      </c>
      <c r="AP29" s="16" t="str">
        <f>IF(OR(AQ29=$C29,AQ29=$D29,AQ29=$E29),IFNA(VLOOKUP($A29&amp;AP$1,Data!$C:$E,3,0),"Ø"),"-")</f>
        <v>-</v>
      </c>
      <c r="AQ29" s="16">
        <v>2.0</v>
      </c>
      <c r="AR29" s="16" t="str">
        <f>IF(OR(AS29=$C29,AS29=$D29,AS29=$E29),IFNA(VLOOKUP($A29&amp;AR$1,Data!$C:$E,3,0),"Ø"),"-")</f>
        <v>-</v>
      </c>
      <c r="AS29" s="16">
        <v>2.0</v>
      </c>
      <c r="AT29" s="16" t="str">
        <f>IF(OR(AU29=$C29,AU29=$D29,AU29=$E29),IFNA(VLOOKUP($A29&amp;AT$1,Data!$C:$E,3,0),"Ø"),"-")</f>
        <v>-</v>
      </c>
      <c r="AU29" s="16">
        <v>3.0</v>
      </c>
    </row>
    <row r="30" ht="14.25" hidden="1" customHeight="1">
      <c r="A30" s="114" t="s">
        <v>294</v>
      </c>
      <c r="B30" s="9"/>
      <c r="C30" s="9" t="str">
        <f>IF(COUNTIF(Dails!A:A,Sheet1DATA!$A30)=1,1,"N")</f>
        <v>N</v>
      </c>
      <c r="D30" s="9">
        <f>IF(COUNTIF(Dails!D:D,Sheet1DATA!$A30)=1,2,"N")</f>
        <v>2</v>
      </c>
      <c r="E30" s="9" t="str">
        <f>IF(COUNTIF(Dails!G:G,Sheet1DATA!$A30)=1,3,"N")</f>
        <v>N</v>
      </c>
      <c r="F30" s="16" t="str">
        <f>IF(OR(G30=$C30,G30=$D30,G30=$E30),IFNA(VLOOKUP($A30&amp;F$1,Data!$C:$E,3,0),"Ø"),"-")</f>
        <v>-</v>
      </c>
      <c r="G30" s="16">
        <v>1.0</v>
      </c>
      <c r="H30" s="16" t="str">
        <f>IF(OR(I30=$C30,I30=$D30,I30=$E30),IFNA(VLOOKUP($A30&amp;H$1,Data!$C:$E,3,0),"Ø"),"-")</f>
        <v>-</v>
      </c>
      <c r="I30" s="16">
        <v>1.0</v>
      </c>
      <c r="J30" s="16" t="str">
        <f>IF(OR(K30=$C30,K30=$D30,K30=$E30),IFNA(VLOOKUP($A30&amp;J$1,Data!$C:$E,3,0),"Ø"),"-")</f>
        <v>-</v>
      </c>
      <c r="K30" s="16">
        <v>1.0</v>
      </c>
      <c r="L30" s="16" t="str">
        <f>IF(OR(M30=$C30,M30=$D30,M30=$E30),IFNA(VLOOKUP($A30&amp;L$1,Data!$C:$E,3,0),"Ø"),"-")</f>
        <v>-</v>
      </c>
      <c r="M30" s="16">
        <v>1.0</v>
      </c>
      <c r="N30" s="16" t="str">
        <f>IF(OR(O30=$C30,O30=$D30,O30=$E30),IFNA(VLOOKUP($A30&amp;N$1,Data!$C:$E,3,0),"Ø"),"-")</f>
        <v>-</v>
      </c>
      <c r="O30" s="16">
        <v>1.0</v>
      </c>
      <c r="P30" s="16" t="str">
        <f>IF(OR(Q30=$C30,Q30=$D30,Q30=$E30),IFNA(VLOOKUP($A30&amp;P$1,Data!$C:$E,3,0),"Ø"),"-")</f>
        <v>-</v>
      </c>
      <c r="Q30" s="16">
        <v>1.0</v>
      </c>
      <c r="R30" s="16" t="str">
        <f>IF(OR(S30=$C30,S30=$D30,S30=$E30),IFNA(VLOOKUP($A30&amp;R$1,Data!$C:$E,3,0),"Ø"),"-")</f>
        <v>-</v>
      </c>
      <c r="S30" s="16">
        <v>1.0</v>
      </c>
      <c r="T30" s="16" t="str">
        <f>IF(OR(U30=$C30,U30=$D30,U30=$E30),IFNA(VLOOKUP($A30&amp;T$1,Data!$C:$E,3,0),"Ø"),"-")</f>
        <v>×</v>
      </c>
      <c r="U30" s="16">
        <v>2.0</v>
      </c>
      <c r="V30" s="16" t="str">
        <f>IF(OR(W30=$C30,W30=$D30,W30=$E30),IFNA(VLOOKUP($A30&amp;V$1,Data!$C:$E,3,0),"Ø"),"-")</f>
        <v>×</v>
      </c>
      <c r="W30" s="16">
        <v>2.0</v>
      </c>
      <c r="X30" s="16" t="str">
        <f>IF(OR(Y30=$C30,Y30=$D30,Y30=$E30),IFNA(VLOOKUP($A30&amp;X$1,Data!$C:$E,3,0),"Ø"),"-")</f>
        <v>×</v>
      </c>
      <c r="Y30" s="16">
        <v>2.0</v>
      </c>
      <c r="Z30" s="16" t="str">
        <f>IF(OR(AA30=$C30,AA30=$D30,AA30=$E30),IFNA(VLOOKUP($A30&amp;Z$1,Data!$C:$E,3,0),"Ø"),"-")</f>
        <v>×</v>
      </c>
      <c r="AA30" s="16">
        <v>2.0</v>
      </c>
      <c r="AB30" s="16" t="str">
        <f>IF(OR(AC30=$C30,AC30=$D30,AC30=$E30),IFNA(VLOOKUP($A30&amp;AB$1,Data!$C:$E,3,0),"Ø"),"-")</f>
        <v>×</v>
      </c>
      <c r="AC30" s="16">
        <v>2.0</v>
      </c>
      <c r="AD30" s="16" t="str">
        <f>IF(OR(AE30=$C30,AE30=$D30,AE30=$E30),IFNA(VLOOKUP($A30&amp;AD$1,Data!$C:$E,3,0),"Ø"),"-")</f>
        <v>×</v>
      </c>
      <c r="AE30" s="16">
        <v>2.0</v>
      </c>
      <c r="AF30" s="16" t="str">
        <f>IF(OR(AG30=$C30,AG30=$D30,AG30=$E30),IFNA(VLOOKUP($A30&amp;AF$1,Data!$C:$E,3,0),"Ø"),"-")</f>
        <v>×</v>
      </c>
      <c r="AG30" s="16">
        <v>2.0</v>
      </c>
      <c r="AH30" s="16" t="str">
        <f>IF(OR(AI30=$C30,AI30=$D30,AI30=$E30),IFNA(VLOOKUP($A30&amp;AH$1,Data!$C:$E,3,0),"Ø"),"-")</f>
        <v>×</v>
      </c>
      <c r="AI30" s="16">
        <v>2.0</v>
      </c>
      <c r="AJ30" s="16" t="str">
        <f>IF(OR(AK30=$C30,AK30=$D30,AK30=$E30),IFNA(VLOOKUP($A30&amp;AJ$1,Data!$C:$E,3,0),"Ø"),"-")</f>
        <v>×</v>
      </c>
      <c r="AK30" s="16">
        <v>2.0</v>
      </c>
      <c r="AL30" s="16" t="str">
        <f>IF(OR(AM30=$C30,AM30=$D30,AM30=$E30),IFNA(VLOOKUP($A30&amp;AL$1,Data!$C:$E,3,0),"Ø"),"-")</f>
        <v>×</v>
      </c>
      <c r="AM30" s="16">
        <v>2.0</v>
      </c>
      <c r="AN30" s="16" t="str">
        <f>IF(OR(AO30=$C30,AO30=$D30,AO30=$E30),IFNA(VLOOKUP($A30&amp;AN$1,Data!$C:$E,3,0),"Ø"),"-")</f>
        <v>×</v>
      </c>
      <c r="AO30" s="16">
        <v>2.0</v>
      </c>
      <c r="AP30" s="16" t="str">
        <f>IF(OR(AQ30=$C30,AQ30=$D30,AQ30=$E30),IFNA(VLOOKUP($A30&amp;AP$1,Data!$C:$E,3,0),"Ø"),"-")</f>
        <v>×</v>
      </c>
      <c r="AQ30" s="16">
        <v>2.0</v>
      </c>
      <c r="AR30" s="16" t="str">
        <f>IF(OR(AS30=$C30,AS30=$D30,AS30=$E30),IFNA(VLOOKUP($A30&amp;AR$1,Data!$C:$E,3,0),"Ø"),"-")</f>
        <v>×</v>
      </c>
      <c r="AS30" s="16">
        <v>2.0</v>
      </c>
      <c r="AT30" s="16" t="str">
        <f>IF(OR(AU30=$C30,AU30=$D30,AU30=$E30),IFNA(VLOOKUP($A30&amp;AT$1,Data!$C:$E,3,0),"Ø"),"-")</f>
        <v>-</v>
      </c>
      <c r="AU30" s="16">
        <v>3.0</v>
      </c>
    </row>
    <row r="31" ht="14.25" hidden="1" customHeight="1">
      <c r="A31" s="114" t="s">
        <v>603</v>
      </c>
      <c r="B31" s="9"/>
      <c r="C31" s="9">
        <f>IF(COUNTIF(Dails!A:A,Sheet1DATA!$A31)=1,1,"N")</f>
        <v>1</v>
      </c>
      <c r="D31" s="9">
        <f>IF(COUNTIF(Dails!D:D,Sheet1DATA!$A31)=1,2,"N")</f>
        <v>2</v>
      </c>
      <c r="E31" s="9" t="str">
        <f>IF(COUNTIF(Dails!G:G,Sheet1DATA!$A31)=1,3,"N")</f>
        <v>N</v>
      </c>
      <c r="F31" s="16" t="str">
        <f>IF(OR(G31=$C31,G31=$D31,G31=$E31),IFNA(VLOOKUP($A31&amp;F$1,Data!$C:$E,3,0),"Ø"),"-")</f>
        <v>Ø</v>
      </c>
      <c r="G31" s="16">
        <v>1.0</v>
      </c>
      <c r="H31" s="16" t="str">
        <f>IF(OR(I31=$C31,I31=$D31,I31=$E31),IFNA(VLOOKUP($A31&amp;H$1,Data!$C:$E,3,0),"Ø"),"-")</f>
        <v>×</v>
      </c>
      <c r="I31" s="16">
        <v>1.0</v>
      </c>
      <c r="J31" s="16" t="str">
        <f>IF(OR(K31=$C31,K31=$D31,K31=$E31),IFNA(VLOOKUP($A31&amp;J$1,Data!$C:$E,3,0),"Ø"),"-")</f>
        <v>×</v>
      </c>
      <c r="K31" s="16">
        <v>1.0</v>
      </c>
      <c r="L31" s="16" t="str">
        <f>IF(OR(M31=$C31,M31=$D31,M31=$E31),IFNA(VLOOKUP($A31&amp;L$1,Data!$C:$E,3,0),"Ø"),"-")</f>
        <v>×</v>
      </c>
      <c r="M31" s="16">
        <v>1.0</v>
      </c>
      <c r="N31" s="16" t="str">
        <f>IF(OR(O31=$C31,O31=$D31,O31=$E31),IFNA(VLOOKUP($A31&amp;N$1,Data!$C:$E,3,0),"Ø"),"-")</f>
        <v>×</v>
      </c>
      <c r="O31" s="16">
        <v>1.0</v>
      </c>
      <c r="P31" s="16" t="str">
        <f>IF(OR(Q31=$C31,Q31=$D31,Q31=$E31),IFNA(VLOOKUP($A31&amp;P$1,Data!$C:$E,3,0),"Ø"),"-")</f>
        <v>×</v>
      </c>
      <c r="Q31" s="16">
        <v>1.0</v>
      </c>
      <c r="R31" s="16" t="str">
        <f>IF(OR(S31=$C31,S31=$D31,S31=$E31),IFNA(VLOOKUP($A31&amp;R$1,Data!$C:$E,3,0),"Ø"),"-")</f>
        <v>×</v>
      </c>
      <c r="S31" s="16">
        <v>1.0</v>
      </c>
      <c r="T31" s="16" t="str">
        <f>IF(OR(U31=$C31,U31=$D31,U31=$E31),IFNA(VLOOKUP($A31&amp;T$1,Data!$C:$E,3,0),"Ø"),"-")</f>
        <v>×</v>
      </c>
      <c r="U31" s="16">
        <v>2.0</v>
      </c>
      <c r="V31" s="16" t="str">
        <f>IF(OR(W31=$C31,W31=$D31,W31=$E31),IFNA(VLOOKUP($A31&amp;V$1,Data!$C:$E,3,0),"Ø"),"-")</f>
        <v>×</v>
      </c>
      <c r="W31" s="16">
        <v>2.0</v>
      </c>
      <c r="X31" s="16" t="str">
        <f>IF(OR(Y31=$C31,Y31=$D31,Y31=$E31),IFNA(VLOOKUP($A31&amp;X$1,Data!$C:$E,3,0),"Ø"),"-")</f>
        <v>×</v>
      </c>
      <c r="Y31" s="16">
        <v>2.0</v>
      </c>
      <c r="Z31" s="16" t="str">
        <f>IF(OR(AA31=$C31,AA31=$D31,AA31=$E31),IFNA(VLOOKUP($A31&amp;Z$1,Data!$C:$E,3,0),"Ø"),"-")</f>
        <v>×</v>
      </c>
      <c r="AA31" s="16">
        <v>2.0</v>
      </c>
      <c r="AB31" s="16" t="str">
        <f>IF(OR(AC31=$C31,AC31=$D31,AC31=$E31),IFNA(VLOOKUP($A31&amp;AB$1,Data!$C:$E,3,0),"Ø"),"-")</f>
        <v>×</v>
      </c>
      <c r="AC31" s="16">
        <v>2.0</v>
      </c>
      <c r="AD31" s="16" t="str">
        <f>IF(OR(AE31=$C31,AE31=$D31,AE31=$E31),IFNA(VLOOKUP($A31&amp;AD$1,Data!$C:$E,3,0),"Ø"),"-")</f>
        <v>×</v>
      </c>
      <c r="AE31" s="16">
        <v>2.0</v>
      </c>
      <c r="AF31" s="16" t="str">
        <f>IF(OR(AG31=$C31,AG31=$D31,AG31=$E31),IFNA(VLOOKUP($A31&amp;AF$1,Data!$C:$E,3,0),"Ø"),"-")</f>
        <v>Ø</v>
      </c>
      <c r="AG31" s="16">
        <v>2.0</v>
      </c>
      <c r="AH31" s="16" t="str">
        <f>IF(OR(AI31=$C31,AI31=$D31,AI31=$E31),IFNA(VLOOKUP($A31&amp;AH$1,Data!$C:$E,3,0),"Ø"),"-")</f>
        <v>×</v>
      </c>
      <c r="AI31" s="16">
        <v>2.0</v>
      </c>
      <c r="AJ31" s="16" t="str">
        <f>IF(OR(AK31=$C31,AK31=$D31,AK31=$E31),IFNA(VLOOKUP($A31&amp;AJ$1,Data!$C:$E,3,0),"Ø"),"-")</f>
        <v>×</v>
      </c>
      <c r="AK31" s="16">
        <v>2.0</v>
      </c>
      <c r="AL31" s="16" t="str">
        <f>IF(OR(AM31=$C31,AM31=$D31,AM31=$E31),IFNA(VLOOKUP($A31&amp;AL$1,Data!$C:$E,3,0),"Ø"),"-")</f>
        <v>×</v>
      </c>
      <c r="AM31" s="16">
        <v>2.0</v>
      </c>
      <c r="AN31" s="16" t="str">
        <f>IF(OR(AO31=$C31,AO31=$D31,AO31=$E31),IFNA(VLOOKUP($A31&amp;AN$1,Data!$C:$E,3,0),"Ø"),"-")</f>
        <v>×</v>
      </c>
      <c r="AO31" s="16">
        <v>2.0</v>
      </c>
      <c r="AP31" s="16" t="str">
        <f>IF(OR(AQ31=$C31,AQ31=$D31,AQ31=$E31),IFNA(VLOOKUP($A31&amp;AP$1,Data!$C:$E,3,0),"Ø"),"-")</f>
        <v>Ø</v>
      </c>
      <c r="AQ31" s="16">
        <v>2.0</v>
      </c>
      <c r="AR31" s="16" t="str">
        <f>IF(OR(AS31=$C31,AS31=$D31,AS31=$E31),IFNA(VLOOKUP($A31&amp;AR$1,Data!$C:$E,3,0),"Ø"),"-")</f>
        <v>×</v>
      </c>
      <c r="AS31" s="16">
        <v>2.0</v>
      </c>
      <c r="AT31" s="16" t="str">
        <f>IF(OR(AU31=$C31,AU31=$D31,AU31=$E31),IFNA(VLOOKUP($A31&amp;AT$1,Data!$C:$E,3,0),"Ø"),"-")</f>
        <v>-</v>
      </c>
      <c r="AU31" s="16">
        <v>3.0</v>
      </c>
    </row>
    <row r="32" ht="14.25" hidden="1" customHeight="1">
      <c r="A32" s="114" t="s">
        <v>158</v>
      </c>
      <c r="B32" s="9"/>
      <c r="C32" s="9" t="str">
        <f>IF(COUNTIF(Dails!A:A,Sheet1DATA!$A32)=1,1,"N")</f>
        <v>N</v>
      </c>
      <c r="D32" s="9" t="str">
        <f>IF(COUNTIF(Dails!D:D,Sheet1DATA!$A32)=1,2,"N")</f>
        <v>N</v>
      </c>
      <c r="E32" s="9" t="str">
        <f>IF(COUNTIF(Dails!G:G,Sheet1DATA!$A32)=1,3,"N")</f>
        <v>N</v>
      </c>
      <c r="F32" s="16" t="str">
        <f>IF(OR(G32=$C32,G32=$D32,G32=$E32),IFNA(VLOOKUP($A32&amp;F$1,Data!$C:$E,3,0),"Ø"),"-")</f>
        <v>-</v>
      </c>
      <c r="G32" s="16">
        <v>1.0</v>
      </c>
      <c r="H32" s="16" t="str">
        <f>IF(OR(I32=$C32,I32=$D32,I32=$E32),IFNA(VLOOKUP($A32&amp;H$1,Data!$C:$E,3,0),"Ø"),"-")</f>
        <v>-</v>
      </c>
      <c r="I32" s="16">
        <v>1.0</v>
      </c>
      <c r="J32" s="16" t="str">
        <f>IF(OR(K32=$C32,K32=$D32,K32=$E32),IFNA(VLOOKUP($A32&amp;J$1,Data!$C:$E,3,0),"Ø"),"-")</f>
        <v>-</v>
      </c>
      <c r="K32" s="16">
        <v>1.0</v>
      </c>
      <c r="L32" s="16" t="str">
        <f>IF(OR(M32=$C32,M32=$D32,M32=$E32),IFNA(VLOOKUP($A32&amp;L$1,Data!$C:$E,3,0),"Ø"),"-")</f>
        <v>-</v>
      </c>
      <c r="M32" s="16">
        <v>1.0</v>
      </c>
      <c r="N32" s="16" t="str">
        <f>IF(OR(O32=$C32,O32=$D32,O32=$E32),IFNA(VLOOKUP($A32&amp;N$1,Data!$C:$E,3,0),"Ø"),"-")</f>
        <v>-</v>
      </c>
      <c r="O32" s="16">
        <v>1.0</v>
      </c>
      <c r="P32" s="16" t="str">
        <f>IF(OR(Q32=$C32,Q32=$D32,Q32=$E32),IFNA(VLOOKUP($A32&amp;P$1,Data!$C:$E,3,0),"Ø"),"-")</f>
        <v>-</v>
      </c>
      <c r="Q32" s="16">
        <v>1.0</v>
      </c>
      <c r="R32" s="16" t="str">
        <f>IF(OR(S32=$C32,S32=$D32,S32=$E32),IFNA(VLOOKUP($A32&amp;R$1,Data!$C:$E,3,0),"Ø"),"-")</f>
        <v>-</v>
      </c>
      <c r="S32" s="16">
        <v>1.0</v>
      </c>
      <c r="T32" s="16" t="str">
        <f>IF(OR(U32=$C32,U32=$D32,U32=$E32),IFNA(VLOOKUP($A32&amp;T$1,Data!$C:$E,3,0),"Ø"),"-")</f>
        <v>-</v>
      </c>
      <c r="U32" s="16">
        <v>2.0</v>
      </c>
      <c r="V32" s="16" t="str">
        <f>IF(OR(W32=$C32,W32=$D32,W32=$E32),IFNA(VLOOKUP($A32&amp;V$1,Data!$C:$E,3,0),"Ø"),"-")</f>
        <v>-</v>
      </c>
      <c r="W32" s="16">
        <v>2.0</v>
      </c>
      <c r="X32" s="16" t="str">
        <f>IF(OR(Y32=$C32,Y32=$D32,Y32=$E32),IFNA(VLOOKUP($A32&amp;X$1,Data!$C:$E,3,0),"Ø"),"-")</f>
        <v>-</v>
      </c>
      <c r="Y32" s="16">
        <v>2.0</v>
      </c>
      <c r="Z32" s="16" t="str">
        <f>IF(OR(AA32=$C32,AA32=$D32,AA32=$E32),IFNA(VLOOKUP($A32&amp;Z$1,Data!$C:$E,3,0),"Ø"),"-")</f>
        <v>-</v>
      </c>
      <c r="AA32" s="16">
        <v>2.0</v>
      </c>
      <c r="AB32" s="16" t="str">
        <f>IF(OR(AC32=$C32,AC32=$D32,AC32=$E32),IFNA(VLOOKUP($A32&amp;AB$1,Data!$C:$E,3,0),"Ø"),"-")</f>
        <v>-</v>
      </c>
      <c r="AC32" s="16">
        <v>2.0</v>
      </c>
      <c r="AD32" s="16" t="str">
        <f>IF(OR(AE32=$C32,AE32=$D32,AE32=$E32),IFNA(VLOOKUP($A32&amp;AD$1,Data!$C:$E,3,0),"Ø"),"-")</f>
        <v>-</v>
      </c>
      <c r="AE32" s="16">
        <v>2.0</v>
      </c>
      <c r="AF32" s="16" t="str">
        <f>IF(OR(AG32=$C32,AG32=$D32,AG32=$E32),IFNA(VLOOKUP($A32&amp;AF$1,Data!$C:$E,3,0),"Ø"),"-")</f>
        <v>-</v>
      </c>
      <c r="AG32" s="16">
        <v>2.0</v>
      </c>
      <c r="AH32" s="16" t="str">
        <f>IF(OR(AI32=$C32,AI32=$D32,AI32=$E32),IFNA(VLOOKUP($A32&amp;AH$1,Data!$C:$E,3,0),"Ø"),"-")</f>
        <v>-</v>
      </c>
      <c r="AI32" s="16">
        <v>2.0</v>
      </c>
      <c r="AJ32" s="16" t="str">
        <f>IF(OR(AK32=$C32,AK32=$D32,AK32=$E32),IFNA(VLOOKUP($A32&amp;AJ$1,Data!$C:$E,3,0),"Ø"),"-")</f>
        <v>-</v>
      </c>
      <c r="AK32" s="16">
        <v>2.0</v>
      </c>
      <c r="AL32" s="16" t="str">
        <f>IF(OR(AM32=$C32,AM32=$D32,AM32=$E32),IFNA(VLOOKUP($A32&amp;AL$1,Data!$C:$E,3,0),"Ø"),"-")</f>
        <v>-</v>
      </c>
      <c r="AM32" s="16">
        <v>2.0</v>
      </c>
      <c r="AN32" s="16" t="str">
        <f>IF(OR(AO32=$C32,AO32=$D32,AO32=$E32),IFNA(VLOOKUP($A32&amp;AN$1,Data!$C:$E,3,0),"Ø"),"-")</f>
        <v>-</v>
      </c>
      <c r="AO32" s="16">
        <v>2.0</v>
      </c>
      <c r="AP32" s="16" t="str">
        <f>IF(OR(AQ32=$C32,AQ32=$D32,AQ32=$E32),IFNA(VLOOKUP($A32&amp;AP$1,Data!$C:$E,3,0),"Ø"),"-")</f>
        <v>-</v>
      </c>
      <c r="AQ32" s="16">
        <v>2.0</v>
      </c>
      <c r="AR32" s="16" t="str">
        <f>IF(OR(AS32=$C32,AS32=$D32,AS32=$E32),IFNA(VLOOKUP($A32&amp;AR$1,Data!$C:$E,3,0),"Ø"),"-")</f>
        <v>-</v>
      </c>
      <c r="AS32" s="16">
        <v>2.0</v>
      </c>
      <c r="AT32" s="16" t="str">
        <f>IF(OR(AU32=$C32,AU32=$D32,AU32=$E32),IFNA(VLOOKUP($A32&amp;AT$1,Data!$C:$E,3,0),"Ø"),"-")</f>
        <v>-</v>
      </c>
      <c r="AU32" s="16">
        <v>3.0</v>
      </c>
    </row>
    <row r="33" ht="14.25" hidden="1" customHeight="1">
      <c r="A33" s="114" t="s">
        <v>168</v>
      </c>
      <c r="B33" s="9"/>
      <c r="C33" s="9">
        <f>IF(COUNTIF(Dails!A:A,Sheet1DATA!$A33)=1,1,"N")</f>
        <v>1</v>
      </c>
      <c r="D33" s="9" t="str">
        <f>IF(COUNTIF(Dails!D:D,Sheet1DATA!$A33)=1,2,"N")</f>
        <v>N</v>
      </c>
      <c r="E33" s="9" t="str">
        <f>IF(COUNTIF(Dails!G:G,Sheet1DATA!$A33)=1,3,"N")</f>
        <v>N</v>
      </c>
      <c r="F33" s="16" t="str">
        <f>IF(OR(G33=$C33,G33=$D33,G33=$E33),IFNA(VLOOKUP($A33&amp;F$1,Data!$C:$E,3,0),"Ø"),"-")</f>
        <v>Ø</v>
      </c>
      <c r="G33" s="16">
        <v>1.0</v>
      </c>
      <c r="H33" s="16" t="str">
        <f>IF(OR(I33=$C33,I33=$D33,I33=$E33),IFNA(VLOOKUP($A33&amp;H$1,Data!$C:$E,3,0),"Ø"),"-")</f>
        <v>Ø</v>
      </c>
      <c r="I33" s="16">
        <v>1.0</v>
      </c>
      <c r="J33" s="16" t="str">
        <f>IF(OR(K33=$C33,K33=$D33,K33=$E33),IFNA(VLOOKUP($A33&amp;J$1,Data!$C:$E,3,0),"Ø"),"-")</f>
        <v>Ø</v>
      </c>
      <c r="K33" s="16">
        <v>1.0</v>
      </c>
      <c r="L33" s="16" t="str">
        <f>IF(OR(M33=$C33,M33=$D33,M33=$E33),IFNA(VLOOKUP($A33&amp;L$1,Data!$C:$E,3,0),"Ø"),"-")</f>
        <v>Ø</v>
      </c>
      <c r="M33" s="16">
        <v>1.0</v>
      </c>
      <c r="N33" s="16" t="str">
        <f>IF(OR(O33=$C33,O33=$D33,O33=$E33),IFNA(VLOOKUP($A33&amp;N$1,Data!$C:$E,3,0),"Ø"),"-")</f>
        <v>Ø</v>
      </c>
      <c r="O33" s="16">
        <v>1.0</v>
      </c>
      <c r="P33" s="16" t="str">
        <f>IF(OR(Q33=$C33,Q33=$D33,Q33=$E33),IFNA(VLOOKUP($A33&amp;P$1,Data!$C:$E,3,0),"Ø"),"-")</f>
        <v>Ø</v>
      </c>
      <c r="Q33" s="16">
        <v>1.0</v>
      </c>
      <c r="R33" s="16" t="str">
        <f>IF(OR(S33=$C33,S33=$D33,S33=$E33),IFNA(VLOOKUP($A33&amp;R$1,Data!$C:$E,3,0),"Ø"),"-")</f>
        <v>Ø</v>
      </c>
      <c r="S33" s="16">
        <v>1.0</v>
      </c>
      <c r="T33" s="16" t="str">
        <f>IF(OR(U33=$C33,U33=$D33,U33=$E33),IFNA(VLOOKUP($A33&amp;T$1,Data!$C:$E,3,0),"Ø"),"-")</f>
        <v>-</v>
      </c>
      <c r="U33" s="16">
        <v>2.0</v>
      </c>
      <c r="V33" s="16" t="str">
        <f>IF(OR(W33=$C33,W33=$D33,W33=$E33),IFNA(VLOOKUP($A33&amp;V$1,Data!$C:$E,3,0),"Ø"),"-")</f>
        <v>-</v>
      </c>
      <c r="W33" s="16">
        <v>2.0</v>
      </c>
      <c r="X33" s="16" t="str">
        <f>IF(OR(Y33=$C33,Y33=$D33,Y33=$E33),IFNA(VLOOKUP($A33&amp;X$1,Data!$C:$E,3,0),"Ø"),"-")</f>
        <v>-</v>
      </c>
      <c r="Y33" s="16">
        <v>2.0</v>
      </c>
      <c r="Z33" s="16" t="str">
        <f>IF(OR(AA33=$C33,AA33=$D33,AA33=$E33),IFNA(VLOOKUP($A33&amp;Z$1,Data!$C:$E,3,0),"Ø"),"-")</f>
        <v>-</v>
      </c>
      <c r="AA33" s="16">
        <v>2.0</v>
      </c>
      <c r="AB33" s="16" t="str">
        <f>IF(OR(AC33=$C33,AC33=$D33,AC33=$E33),IFNA(VLOOKUP($A33&amp;AB$1,Data!$C:$E,3,0),"Ø"),"-")</f>
        <v>-</v>
      </c>
      <c r="AC33" s="16">
        <v>2.0</v>
      </c>
      <c r="AD33" s="16" t="str">
        <f>IF(OR(AE33=$C33,AE33=$D33,AE33=$E33),IFNA(VLOOKUP($A33&amp;AD$1,Data!$C:$E,3,0),"Ø"),"-")</f>
        <v>-</v>
      </c>
      <c r="AE33" s="16">
        <v>2.0</v>
      </c>
      <c r="AF33" s="16" t="str">
        <f>IF(OR(AG33=$C33,AG33=$D33,AG33=$E33),IFNA(VLOOKUP($A33&amp;AF$1,Data!$C:$E,3,0),"Ø"),"-")</f>
        <v>-</v>
      </c>
      <c r="AG33" s="16">
        <v>2.0</v>
      </c>
      <c r="AH33" s="16" t="str">
        <f>IF(OR(AI33=$C33,AI33=$D33,AI33=$E33),IFNA(VLOOKUP($A33&amp;AH$1,Data!$C:$E,3,0),"Ø"),"-")</f>
        <v>-</v>
      </c>
      <c r="AI33" s="16">
        <v>2.0</v>
      </c>
      <c r="AJ33" s="16" t="str">
        <f>IF(OR(AK33=$C33,AK33=$D33,AK33=$E33),IFNA(VLOOKUP($A33&amp;AJ$1,Data!$C:$E,3,0),"Ø"),"-")</f>
        <v>-</v>
      </c>
      <c r="AK33" s="16">
        <v>2.0</v>
      </c>
      <c r="AL33" s="16" t="str">
        <f>IF(OR(AM33=$C33,AM33=$D33,AM33=$E33),IFNA(VLOOKUP($A33&amp;AL$1,Data!$C:$E,3,0),"Ø"),"-")</f>
        <v>-</v>
      </c>
      <c r="AM33" s="16">
        <v>2.0</v>
      </c>
      <c r="AN33" s="16" t="str">
        <f>IF(OR(AO33=$C33,AO33=$D33,AO33=$E33),IFNA(VLOOKUP($A33&amp;AN$1,Data!$C:$E,3,0),"Ø"),"-")</f>
        <v>-</v>
      </c>
      <c r="AO33" s="16">
        <v>2.0</v>
      </c>
      <c r="AP33" s="16" t="str">
        <f>IF(OR(AQ33=$C33,AQ33=$D33,AQ33=$E33),IFNA(VLOOKUP($A33&amp;AP$1,Data!$C:$E,3,0),"Ø"),"-")</f>
        <v>-</v>
      </c>
      <c r="AQ33" s="16">
        <v>2.0</v>
      </c>
      <c r="AR33" s="16" t="str">
        <f>IF(OR(AS33=$C33,AS33=$D33,AS33=$E33),IFNA(VLOOKUP($A33&amp;AR$1,Data!$C:$E,3,0),"Ø"),"-")</f>
        <v>-</v>
      </c>
      <c r="AS33" s="16">
        <v>2.0</v>
      </c>
      <c r="AT33" s="16" t="str">
        <f>IF(OR(AU33=$C33,AU33=$D33,AU33=$E33),IFNA(VLOOKUP($A33&amp;AT$1,Data!$C:$E,3,0),"Ø"),"-")</f>
        <v>-</v>
      </c>
      <c r="AU33" s="16">
        <v>3.0</v>
      </c>
    </row>
    <row r="34" ht="14.25" hidden="1" customHeight="1">
      <c r="A34" s="114" t="s">
        <v>147</v>
      </c>
      <c r="B34" s="9"/>
      <c r="C34" s="9" t="str">
        <f>IF(COUNTIF(Dails!A:A,Sheet1DATA!$A34)=1,1,"N")</f>
        <v>N</v>
      </c>
      <c r="D34" s="9" t="str">
        <f>IF(COUNTIF(Dails!D:D,Sheet1DATA!$A34)=1,2,"N")</f>
        <v>N</v>
      </c>
      <c r="E34" s="9" t="str">
        <f>IF(COUNTIF(Dails!G:G,Sheet1DATA!$A34)=1,3,"N")</f>
        <v>N</v>
      </c>
      <c r="F34" s="16" t="str">
        <f>IF(OR(G34=$C34,G34=$D34,G34=$E34),IFNA(VLOOKUP($A34&amp;F$1,Data!$C:$E,3,0),"Ø"),"-")</f>
        <v>-</v>
      </c>
      <c r="G34" s="16">
        <v>1.0</v>
      </c>
      <c r="H34" s="16" t="str">
        <f>IF(OR(I34=$C34,I34=$D34,I34=$E34),IFNA(VLOOKUP($A34&amp;H$1,Data!$C:$E,3,0),"Ø"),"-")</f>
        <v>-</v>
      </c>
      <c r="I34" s="16">
        <v>1.0</v>
      </c>
      <c r="J34" s="16" t="str">
        <f>IF(OR(K34=$C34,K34=$D34,K34=$E34),IFNA(VLOOKUP($A34&amp;J$1,Data!$C:$E,3,0),"Ø"),"-")</f>
        <v>-</v>
      </c>
      <c r="K34" s="16">
        <v>1.0</v>
      </c>
      <c r="L34" s="16" t="str">
        <f>IF(OR(M34=$C34,M34=$D34,M34=$E34),IFNA(VLOOKUP($A34&amp;L$1,Data!$C:$E,3,0),"Ø"),"-")</f>
        <v>-</v>
      </c>
      <c r="M34" s="16">
        <v>1.0</v>
      </c>
      <c r="N34" s="16" t="str">
        <f>IF(OR(O34=$C34,O34=$D34,O34=$E34),IFNA(VLOOKUP($A34&amp;N$1,Data!$C:$E,3,0),"Ø"),"-")</f>
        <v>-</v>
      </c>
      <c r="O34" s="16">
        <v>1.0</v>
      </c>
      <c r="P34" s="16" t="str">
        <f>IF(OR(Q34=$C34,Q34=$D34,Q34=$E34),IFNA(VLOOKUP($A34&amp;P$1,Data!$C:$E,3,0),"Ø"),"-")</f>
        <v>-</v>
      </c>
      <c r="Q34" s="16">
        <v>1.0</v>
      </c>
      <c r="R34" s="16" t="str">
        <f>IF(OR(S34=$C34,S34=$D34,S34=$E34),IFNA(VLOOKUP($A34&amp;R$1,Data!$C:$E,3,0),"Ø"),"-")</f>
        <v>-</v>
      </c>
      <c r="S34" s="16">
        <v>1.0</v>
      </c>
      <c r="T34" s="16" t="str">
        <f>IF(OR(U34=$C34,U34=$D34,U34=$E34),IFNA(VLOOKUP($A34&amp;T$1,Data!$C:$E,3,0),"Ø"),"-")</f>
        <v>-</v>
      </c>
      <c r="U34" s="16">
        <v>2.0</v>
      </c>
      <c r="V34" s="16" t="str">
        <f>IF(OR(W34=$C34,W34=$D34,W34=$E34),IFNA(VLOOKUP($A34&amp;V$1,Data!$C:$E,3,0),"Ø"),"-")</f>
        <v>-</v>
      </c>
      <c r="W34" s="16">
        <v>2.0</v>
      </c>
      <c r="X34" s="16" t="str">
        <f>IF(OR(Y34=$C34,Y34=$D34,Y34=$E34),IFNA(VLOOKUP($A34&amp;X$1,Data!$C:$E,3,0),"Ø"),"-")</f>
        <v>-</v>
      </c>
      <c r="Y34" s="16">
        <v>2.0</v>
      </c>
      <c r="Z34" s="16" t="str">
        <f>IF(OR(AA34=$C34,AA34=$D34,AA34=$E34),IFNA(VLOOKUP($A34&amp;Z$1,Data!$C:$E,3,0),"Ø"),"-")</f>
        <v>-</v>
      </c>
      <c r="AA34" s="16">
        <v>2.0</v>
      </c>
      <c r="AB34" s="16" t="str">
        <f>IF(OR(AC34=$C34,AC34=$D34,AC34=$E34),IFNA(VLOOKUP($A34&amp;AB$1,Data!$C:$E,3,0),"Ø"),"-")</f>
        <v>-</v>
      </c>
      <c r="AC34" s="16">
        <v>2.0</v>
      </c>
      <c r="AD34" s="16" t="str">
        <f>IF(OR(AE34=$C34,AE34=$D34,AE34=$E34),IFNA(VLOOKUP($A34&amp;AD$1,Data!$C:$E,3,0),"Ø"),"-")</f>
        <v>-</v>
      </c>
      <c r="AE34" s="16">
        <v>2.0</v>
      </c>
      <c r="AF34" s="16" t="str">
        <f>IF(OR(AG34=$C34,AG34=$D34,AG34=$E34),IFNA(VLOOKUP($A34&amp;AF$1,Data!$C:$E,3,0),"Ø"),"-")</f>
        <v>-</v>
      </c>
      <c r="AG34" s="16">
        <v>2.0</v>
      </c>
      <c r="AH34" s="16" t="str">
        <f>IF(OR(AI34=$C34,AI34=$D34,AI34=$E34),IFNA(VLOOKUP($A34&amp;AH$1,Data!$C:$E,3,0),"Ø"),"-")</f>
        <v>-</v>
      </c>
      <c r="AI34" s="16">
        <v>2.0</v>
      </c>
      <c r="AJ34" s="16" t="str">
        <f>IF(OR(AK34=$C34,AK34=$D34,AK34=$E34),IFNA(VLOOKUP($A34&amp;AJ$1,Data!$C:$E,3,0),"Ø"),"-")</f>
        <v>-</v>
      </c>
      <c r="AK34" s="16">
        <v>2.0</v>
      </c>
      <c r="AL34" s="16" t="str">
        <f>IF(OR(AM34=$C34,AM34=$D34,AM34=$E34),IFNA(VLOOKUP($A34&amp;AL$1,Data!$C:$E,3,0),"Ø"),"-")</f>
        <v>-</v>
      </c>
      <c r="AM34" s="16">
        <v>2.0</v>
      </c>
      <c r="AN34" s="16" t="str">
        <f>IF(OR(AO34=$C34,AO34=$D34,AO34=$E34),IFNA(VLOOKUP($A34&amp;AN$1,Data!$C:$E,3,0),"Ø"),"-")</f>
        <v>-</v>
      </c>
      <c r="AO34" s="16">
        <v>2.0</v>
      </c>
      <c r="AP34" s="16" t="str">
        <f>IF(OR(AQ34=$C34,AQ34=$D34,AQ34=$E34),IFNA(VLOOKUP($A34&amp;AP$1,Data!$C:$E,3,0),"Ø"),"-")</f>
        <v>-</v>
      </c>
      <c r="AQ34" s="16">
        <v>2.0</v>
      </c>
      <c r="AR34" s="16" t="str">
        <f>IF(OR(AS34=$C34,AS34=$D34,AS34=$E34),IFNA(VLOOKUP($A34&amp;AR$1,Data!$C:$E,3,0),"Ø"),"-")</f>
        <v>-</v>
      </c>
      <c r="AS34" s="16">
        <v>2.0</v>
      </c>
      <c r="AT34" s="16" t="str">
        <f>IF(OR(AU34=$C34,AU34=$D34,AU34=$E34),IFNA(VLOOKUP($A34&amp;AT$1,Data!$C:$E,3,0),"Ø"),"-")</f>
        <v>-</v>
      </c>
      <c r="AU34" s="16">
        <v>3.0</v>
      </c>
    </row>
    <row r="35" ht="14.25" hidden="1" customHeight="1">
      <c r="A35" s="114" t="s">
        <v>1087</v>
      </c>
      <c r="B35" s="9"/>
      <c r="C35" s="9">
        <f>IF(COUNTIF(Dails!A:A,Sheet1DATA!$A35)=1,1,"N")</f>
        <v>1</v>
      </c>
      <c r="D35" s="9" t="str">
        <f>IF(COUNTIF(Dails!D:D,Sheet1DATA!$A35)=1,2,"N")</f>
        <v>N</v>
      </c>
      <c r="E35" s="9" t="str">
        <f>IF(COUNTIF(Dails!G:G,Sheet1DATA!$A35)=1,3,"N")</f>
        <v>N</v>
      </c>
      <c r="F35" s="16" t="str">
        <f>IF(OR(G35=$C35,G35=$D35,G35=$E35),IFNA(VLOOKUP($A35&amp;F$1,Data!$C:$E,3,0),"Ø"),"-")</f>
        <v>√</v>
      </c>
      <c r="G35" s="16">
        <v>1.0</v>
      </c>
      <c r="H35" s="16" t="str">
        <f>IF(OR(I35=$C35,I35=$D35,I35=$E35),IFNA(VLOOKUP($A35&amp;H$1,Data!$C:$E,3,0),"Ø"),"-")</f>
        <v>√</v>
      </c>
      <c r="I35" s="16">
        <v>1.0</v>
      </c>
      <c r="J35" s="16" t="str">
        <f>IF(OR(K35=$C35,K35=$D35,K35=$E35),IFNA(VLOOKUP($A35&amp;J$1,Data!$C:$E,3,0),"Ø"),"-")</f>
        <v>√</v>
      </c>
      <c r="K35" s="16">
        <v>1.0</v>
      </c>
      <c r="L35" s="16" t="str">
        <f>IF(OR(M35=$C35,M35=$D35,M35=$E35),IFNA(VLOOKUP($A35&amp;L$1,Data!$C:$E,3,0),"Ø"),"-")</f>
        <v>Ø</v>
      </c>
      <c r="M35" s="16">
        <v>1.0</v>
      </c>
      <c r="N35" s="16" t="str">
        <f>IF(OR(O35=$C35,O35=$D35,O35=$E35),IFNA(VLOOKUP($A35&amp;N$1,Data!$C:$E,3,0),"Ø"),"-")</f>
        <v>Ø</v>
      </c>
      <c r="O35" s="16">
        <v>1.0</v>
      </c>
      <c r="P35" s="16" t="str">
        <f>IF(OR(Q35=$C35,Q35=$D35,Q35=$E35),IFNA(VLOOKUP($A35&amp;P$1,Data!$C:$E,3,0),"Ø"),"-")</f>
        <v>Ø</v>
      </c>
      <c r="Q35" s="16">
        <v>1.0</v>
      </c>
      <c r="R35" s="16" t="str">
        <f>IF(OR(S35=$C35,S35=$D35,S35=$E35),IFNA(VLOOKUP($A35&amp;R$1,Data!$C:$E,3,0),"Ø"),"-")</f>
        <v>Ø</v>
      </c>
      <c r="S35" s="16">
        <v>1.0</v>
      </c>
      <c r="T35" s="16" t="str">
        <f>IF(OR(U35=$C35,U35=$D35,U35=$E35),IFNA(VLOOKUP($A35&amp;T$1,Data!$C:$E,3,0),"Ø"),"-")</f>
        <v>-</v>
      </c>
      <c r="U35" s="16">
        <v>2.0</v>
      </c>
      <c r="V35" s="16" t="str">
        <f>IF(OR(W35=$C35,W35=$D35,W35=$E35),IFNA(VLOOKUP($A35&amp;V$1,Data!$C:$E,3,0),"Ø"),"-")</f>
        <v>-</v>
      </c>
      <c r="W35" s="16">
        <v>2.0</v>
      </c>
      <c r="X35" s="16" t="str">
        <f>IF(OR(Y35=$C35,Y35=$D35,Y35=$E35),IFNA(VLOOKUP($A35&amp;X$1,Data!$C:$E,3,0),"Ø"),"-")</f>
        <v>-</v>
      </c>
      <c r="Y35" s="16">
        <v>2.0</v>
      </c>
      <c r="Z35" s="16" t="str">
        <f>IF(OR(AA35=$C35,AA35=$D35,AA35=$E35),IFNA(VLOOKUP($A35&amp;Z$1,Data!$C:$E,3,0),"Ø"),"-")</f>
        <v>-</v>
      </c>
      <c r="AA35" s="16">
        <v>2.0</v>
      </c>
      <c r="AB35" s="16" t="str">
        <f>IF(OR(AC35=$C35,AC35=$D35,AC35=$E35),IFNA(VLOOKUP($A35&amp;AB$1,Data!$C:$E,3,0),"Ø"),"-")</f>
        <v>-</v>
      </c>
      <c r="AC35" s="16">
        <v>2.0</v>
      </c>
      <c r="AD35" s="16" t="str">
        <f>IF(OR(AE35=$C35,AE35=$D35,AE35=$E35),IFNA(VLOOKUP($A35&amp;AD$1,Data!$C:$E,3,0),"Ø"),"-")</f>
        <v>-</v>
      </c>
      <c r="AE35" s="16">
        <v>2.0</v>
      </c>
      <c r="AF35" s="16" t="str">
        <f>IF(OR(AG35=$C35,AG35=$D35,AG35=$E35),IFNA(VLOOKUP($A35&amp;AF$1,Data!$C:$E,3,0),"Ø"),"-")</f>
        <v>-</v>
      </c>
      <c r="AG35" s="16">
        <v>2.0</v>
      </c>
      <c r="AH35" s="16" t="str">
        <f>IF(OR(AI35=$C35,AI35=$D35,AI35=$E35),IFNA(VLOOKUP($A35&amp;AH$1,Data!$C:$E,3,0),"Ø"),"-")</f>
        <v>-</v>
      </c>
      <c r="AI35" s="16">
        <v>2.0</v>
      </c>
      <c r="AJ35" s="16" t="str">
        <f>IF(OR(AK35=$C35,AK35=$D35,AK35=$E35),IFNA(VLOOKUP($A35&amp;AJ$1,Data!$C:$E,3,0),"Ø"),"-")</f>
        <v>-</v>
      </c>
      <c r="AK35" s="16">
        <v>2.0</v>
      </c>
      <c r="AL35" s="16" t="str">
        <f>IF(OR(AM35=$C35,AM35=$D35,AM35=$E35),IFNA(VLOOKUP($A35&amp;AL$1,Data!$C:$E,3,0),"Ø"),"-")</f>
        <v>-</v>
      </c>
      <c r="AM35" s="16">
        <v>2.0</v>
      </c>
      <c r="AN35" s="16" t="str">
        <f>IF(OR(AO35=$C35,AO35=$D35,AO35=$E35),IFNA(VLOOKUP($A35&amp;AN$1,Data!$C:$E,3,0),"Ø"),"-")</f>
        <v>-</v>
      </c>
      <c r="AO35" s="16">
        <v>2.0</v>
      </c>
      <c r="AP35" s="16" t="str">
        <f>IF(OR(AQ35=$C35,AQ35=$D35,AQ35=$E35),IFNA(VLOOKUP($A35&amp;AP$1,Data!$C:$E,3,0),"Ø"),"-")</f>
        <v>-</v>
      </c>
      <c r="AQ35" s="16">
        <v>2.0</v>
      </c>
      <c r="AR35" s="16" t="str">
        <f>IF(OR(AS35=$C35,AS35=$D35,AS35=$E35),IFNA(VLOOKUP($A35&amp;AR$1,Data!$C:$E,3,0),"Ø"),"-")</f>
        <v>-</v>
      </c>
      <c r="AS35" s="16">
        <v>2.0</v>
      </c>
      <c r="AT35" s="16" t="str">
        <f>IF(OR(AU35=$C35,AU35=$D35,AU35=$E35),IFNA(VLOOKUP($A35&amp;AT$1,Data!$C:$E,3,0),"Ø"),"-")</f>
        <v>-</v>
      </c>
      <c r="AU35" s="16">
        <v>3.0</v>
      </c>
    </row>
    <row r="36" ht="14.25" hidden="1" customHeight="1">
      <c r="A36" s="114" t="s">
        <v>1196</v>
      </c>
      <c r="B36" s="9"/>
      <c r="C36" s="9">
        <f>IF(COUNTIF(Dails!A:A,Sheet1DATA!$A36)=1,1,"N")</f>
        <v>1</v>
      </c>
      <c r="D36" s="9" t="str">
        <f>IF(COUNTIF(Dails!D:D,Sheet1DATA!$A36)=1,2,"N")</f>
        <v>N</v>
      </c>
      <c r="E36" s="9" t="str">
        <f>IF(COUNTIF(Dails!G:G,Sheet1DATA!$A36)=1,3,"N")</f>
        <v>N</v>
      </c>
      <c r="F36" s="16" t="str">
        <f>IF(OR(G36=$C36,G36=$D36,G36=$E36),IFNA(VLOOKUP($A36&amp;F$1,Data!$C:$E,3,0),"Ø"),"-")</f>
        <v>Ø</v>
      </c>
      <c r="G36" s="16">
        <v>1.0</v>
      </c>
      <c r="H36" s="16" t="str">
        <f>IF(OR(I36=$C36,I36=$D36,I36=$E36),IFNA(VLOOKUP($A36&amp;H$1,Data!$C:$E,3,0),"Ø"),"-")</f>
        <v>√</v>
      </c>
      <c r="I36" s="16">
        <v>1.0</v>
      </c>
      <c r="J36" s="16" t="str">
        <f>IF(OR(K36=$C36,K36=$D36,K36=$E36),IFNA(VLOOKUP($A36&amp;J$1,Data!$C:$E,3,0),"Ø"),"-")</f>
        <v>√</v>
      </c>
      <c r="K36" s="16">
        <v>1.0</v>
      </c>
      <c r="L36" s="16" t="str">
        <f>IF(OR(M36=$C36,M36=$D36,M36=$E36),IFNA(VLOOKUP($A36&amp;L$1,Data!$C:$E,3,0),"Ø"),"-")</f>
        <v>×</v>
      </c>
      <c r="M36" s="16">
        <v>1.0</v>
      </c>
      <c r="N36" s="16" t="str">
        <f>IF(OR(O36=$C36,O36=$D36,O36=$E36),IFNA(VLOOKUP($A36&amp;N$1,Data!$C:$E,3,0),"Ø"),"-")</f>
        <v>×</v>
      </c>
      <c r="O36" s="16">
        <v>1.0</v>
      </c>
      <c r="P36" s="16" t="str">
        <f>IF(OR(Q36=$C36,Q36=$D36,Q36=$E36),IFNA(VLOOKUP($A36&amp;P$1,Data!$C:$E,3,0),"Ø"),"-")</f>
        <v>Ø</v>
      </c>
      <c r="Q36" s="16">
        <v>1.0</v>
      </c>
      <c r="R36" s="16" t="str">
        <f>IF(OR(S36=$C36,S36=$D36,S36=$E36),IFNA(VLOOKUP($A36&amp;R$1,Data!$C:$E,3,0),"Ø"),"-")</f>
        <v>×</v>
      </c>
      <c r="S36" s="16">
        <v>1.0</v>
      </c>
      <c r="T36" s="16" t="str">
        <f>IF(OR(U36=$C36,U36=$D36,U36=$E36),IFNA(VLOOKUP($A36&amp;T$1,Data!$C:$E,3,0),"Ø"),"-")</f>
        <v>-</v>
      </c>
      <c r="U36" s="16">
        <v>2.0</v>
      </c>
      <c r="V36" s="16" t="str">
        <f>IF(OR(W36=$C36,W36=$D36,W36=$E36),IFNA(VLOOKUP($A36&amp;V$1,Data!$C:$E,3,0),"Ø"),"-")</f>
        <v>-</v>
      </c>
      <c r="W36" s="16">
        <v>2.0</v>
      </c>
      <c r="X36" s="16" t="str">
        <f>IF(OR(Y36=$C36,Y36=$D36,Y36=$E36),IFNA(VLOOKUP($A36&amp;X$1,Data!$C:$E,3,0),"Ø"),"-")</f>
        <v>-</v>
      </c>
      <c r="Y36" s="16">
        <v>2.0</v>
      </c>
      <c r="Z36" s="16" t="str">
        <f>IF(OR(AA36=$C36,AA36=$D36,AA36=$E36),IFNA(VLOOKUP($A36&amp;Z$1,Data!$C:$E,3,0),"Ø"),"-")</f>
        <v>-</v>
      </c>
      <c r="AA36" s="16">
        <v>2.0</v>
      </c>
      <c r="AB36" s="16" t="str">
        <f>IF(OR(AC36=$C36,AC36=$D36,AC36=$E36),IFNA(VLOOKUP($A36&amp;AB$1,Data!$C:$E,3,0),"Ø"),"-")</f>
        <v>-</v>
      </c>
      <c r="AC36" s="16">
        <v>2.0</v>
      </c>
      <c r="AD36" s="16" t="str">
        <f>IF(OR(AE36=$C36,AE36=$D36,AE36=$E36),IFNA(VLOOKUP($A36&amp;AD$1,Data!$C:$E,3,0),"Ø"),"-")</f>
        <v>-</v>
      </c>
      <c r="AE36" s="16">
        <v>2.0</v>
      </c>
      <c r="AF36" s="16" t="str">
        <f>IF(OR(AG36=$C36,AG36=$D36,AG36=$E36),IFNA(VLOOKUP($A36&amp;AF$1,Data!$C:$E,3,0),"Ø"),"-")</f>
        <v>-</v>
      </c>
      <c r="AG36" s="16">
        <v>2.0</v>
      </c>
      <c r="AH36" s="16" t="str">
        <f>IF(OR(AI36=$C36,AI36=$D36,AI36=$E36),IFNA(VLOOKUP($A36&amp;AH$1,Data!$C:$E,3,0),"Ø"),"-")</f>
        <v>-</v>
      </c>
      <c r="AI36" s="16">
        <v>2.0</v>
      </c>
      <c r="AJ36" s="16" t="str">
        <f>IF(OR(AK36=$C36,AK36=$D36,AK36=$E36),IFNA(VLOOKUP($A36&amp;AJ$1,Data!$C:$E,3,0),"Ø"),"-")</f>
        <v>-</v>
      </c>
      <c r="AK36" s="16">
        <v>2.0</v>
      </c>
      <c r="AL36" s="16" t="str">
        <f>IF(OR(AM36=$C36,AM36=$D36,AM36=$E36),IFNA(VLOOKUP($A36&amp;AL$1,Data!$C:$E,3,0),"Ø"),"-")</f>
        <v>-</v>
      </c>
      <c r="AM36" s="16">
        <v>2.0</v>
      </c>
      <c r="AN36" s="16" t="str">
        <f>IF(OR(AO36=$C36,AO36=$D36,AO36=$E36),IFNA(VLOOKUP($A36&amp;AN$1,Data!$C:$E,3,0),"Ø"),"-")</f>
        <v>-</v>
      </c>
      <c r="AO36" s="16">
        <v>2.0</v>
      </c>
      <c r="AP36" s="16" t="str">
        <f>IF(OR(AQ36=$C36,AQ36=$D36,AQ36=$E36),IFNA(VLOOKUP($A36&amp;AP$1,Data!$C:$E,3,0),"Ø"),"-")</f>
        <v>-</v>
      </c>
      <c r="AQ36" s="16">
        <v>2.0</v>
      </c>
      <c r="AR36" s="16" t="str">
        <f>IF(OR(AS36=$C36,AS36=$D36,AS36=$E36),IFNA(VLOOKUP($A36&amp;AR$1,Data!$C:$E,3,0),"Ø"),"-")</f>
        <v>-</v>
      </c>
      <c r="AS36" s="16">
        <v>2.0</v>
      </c>
      <c r="AT36" s="16" t="str">
        <f>IF(OR(AU36=$C36,AU36=$D36,AU36=$E36),IFNA(VLOOKUP($A36&amp;AT$1,Data!$C:$E,3,0),"Ø"),"-")</f>
        <v>-</v>
      </c>
      <c r="AU36" s="16">
        <v>3.0</v>
      </c>
    </row>
    <row r="37" ht="14.25" hidden="1" customHeight="1">
      <c r="A37" s="114" t="s">
        <v>1064</v>
      </c>
      <c r="B37" s="9"/>
      <c r="C37" s="9">
        <f>IF(COUNTIF(Dails!A:A,Sheet1DATA!$A37)=1,1,"N")</f>
        <v>1</v>
      </c>
      <c r="D37" s="9">
        <f>IF(COUNTIF(Dails!D:D,Sheet1DATA!$A37)=1,2,"N")</f>
        <v>2</v>
      </c>
      <c r="E37" s="9" t="str">
        <f>IF(COUNTIF(Dails!G:G,Sheet1DATA!$A37)=1,3,"N")</f>
        <v>N</v>
      </c>
      <c r="F37" s="16" t="str">
        <f>IF(OR(G37=$C37,G37=$D37,G37=$E37),IFNA(VLOOKUP($A37&amp;F$1,Data!$C:$E,3,0),"Ø"),"-")</f>
        <v>√</v>
      </c>
      <c r="G37" s="16">
        <v>1.0</v>
      </c>
      <c r="H37" s="16" t="str">
        <f>IF(OR(I37=$C37,I37=$D37,I37=$E37),IFNA(VLOOKUP($A37&amp;H$1,Data!$C:$E,3,0),"Ø"),"-")</f>
        <v>√</v>
      </c>
      <c r="I37" s="16">
        <v>1.0</v>
      </c>
      <c r="J37" s="16" t="str">
        <f>IF(OR(K37=$C37,K37=$D37,K37=$E37),IFNA(VLOOKUP($A37&amp;J$1,Data!$C:$E,3,0),"Ø"),"-")</f>
        <v>√</v>
      </c>
      <c r="K37" s="16">
        <v>1.0</v>
      </c>
      <c r="L37" s="16" t="str">
        <f>IF(OR(M37=$C37,M37=$D37,M37=$E37),IFNA(VLOOKUP($A37&amp;L$1,Data!$C:$E,3,0),"Ø"),"-")</f>
        <v>×</v>
      </c>
      <c r="M37" s="16">
        <v>1.0</v>
      </c>
      <c r="N37" s="16" t="str">
        <f>IF(OR(O37=$C37,O37=$D37,O37=$E37),IFNA(VLOOKUP($A37&amp;N$1,Data!$C:$E,3,0),"Ø"),"-")</f>
        <v>×</v>
      </c>
      <c r="O37" s="16">
        <v>1.0</v>
      </c>
      <c r="P37" s="16" t="str">
        <f>IF(OR(Q37=$C37,Q37=$D37,Q37=$E37),IFNA(VLOOKUP($A37&amp;P$1,Data!$C:$E,3,0),"Ø"),"-")</f>
        <v>×</v>
      </c>
      <c r="Q37" s="16">
        <v>1.0</v>
      </c>
      <c r="R37" s="16" t="str">
        <f>IF(OR(S37=$C37,S37=$D37,S37=$E37),IFNA(VLOOKUP($A37&amp;R$1,Data!$C:$E,3,0),"Ø"),"-")</f>
        <v>×</v>
      </c>
      <c r="S37" s="16">
        <v>1.0</v>
      </c>
      <c r="T37" s="16" t="str">
        <f>IF(OR(U37=$C37,U37=$D37,U37=$E37),IFNA(VLOOKUP($A37&amp;T$1,Data!$C:$E,3,0),"Ø"),"-")</f>
        <v>√</v>
      </c>
      <c r="U37" s="16">
        <v>2.0</v>
      </c>
      <c r="V37" s="16" t="str">
        <f>IF(OR(W37=$C37,W37=$D37,W37=$E37),IFNA(VLOOKUP($A37&amp;V$1,Data!$C:$E,3,0),"Ø"),"-")</f>
        <v>Ø</v>
      </c>
      <c r="W37" s="16">
        <v>2.0</v>
      </c>
      <c r="X37" s="16" t="str">
        <f>IF(OR(Y37=$C37,Y37=$D37,Y37=$E37),IFNA(VLOOKUP($A37&amp;X$1,Data!$C:$E,3,0),"Ø"),"-")</f>
        <v>√</v>
      </c>
      <c r="Y37" s="16">
        <v>2.0</v>
      </c>
      <c r="Z37" s="16" t="str">
        <f>IF(OR(AA37=$C37,AA37=$D37,AA37=$E37),IFNA(VLOOKUP($A37&amp;Z$1,Data!$C:$E,3,0),"Ø"),"-")</f>
        <v>√</v>
      </c>
      <c r="AA37" s="16">
        <v>2.0</v>
      </c>
      <c r="AB37" s="16" t="str">
        <f>IF(OR(AC37=$C37,AC37=$D37,AC37=$E37),IFNA(VLOOKUP($A37&amp;AB$1,Data!$C:$E,3,0),"Ø"),"-")</f>
        <v>√</v>
      </c>
      <c r="AC37" s="16">
        <v>2.0</v>
      </c>
      <c r="AD37" s="16" t="str">
        <f>IF(OR(AE37=$C37,AE37=$D37,AE37=$E37),IFNA(VLOOKUP($A37&amp;AD$1,Data!$C:$E,3,0),"Ø"),"-")</f>
        <v>√</v>
      </c>
      <c r="AE37" s="16">
        <v>2.0</v>
      </c>
      <c r="AF37" s="16" t="str">
        <f>IF(OR(AG37=$C37,AG37=$D37,AG37=$E37),IFNA(VLOOKUP($A37&amp;AF$1,Data!$C:$E,3,0),"Ø"),"-")</f>
        <v>√</v>
      </c>
      <c r="AG37" s="16">
        <v>2.0</v>
      </c>
      <c r="AH37" s="16" t="str">
        <f>IF(OR(AI37=$C37,AI37=$D37,AI37=$E37),IFNA(VLOOKUP($A37&amp;AH$1,Data!$C:$E,3,0),"Ø"),"-")</f>
        <v>Ø</v>
      </c>
      <c r="AI37" s="16">
        <v>2.0</v>
      </c>
      <c r="AJ37" s="16" t="str">
        <f>IF(OR(AK37=$C37,AK37=$D37,AK37=$E37),IFNA(VLOOKUP($A37&amp;AJ$1,Data!$C:$E,3,0),"Ø"),"-")</f>
        <v>Ø</v>
      </c>
      <c r="AK37" s="16">
        <v>2.0</v>
      </c>
      <c r="AL37" s="16" t="str">
        <f>IF(OR(AM37=$C37,AM37=$D37,AM37=$E37),IFNA(VLOOKUP($A37&amp;AL$1,Data!$C:$E,3,0),"Ø"),"-")</f>
        <v>Ø</v>
      </c>
      <c r="AM37" s="16">
        <v>2.0</v>
      </c>
      <c r="AN37" s="16" t="str">
        <f>IF(OR(AO37=$C37,AO37=$D37,AO37=$E37),IFNA(VLOOKUP($A37&amp;AN$1,Data!$C:$E,3,0),"Ø"),"-")</f>
        <v>√</v>
      </c>
      <c r="AO37" s="16">
        <v>2.0</v>
      </c>
      <c r="AP37" s="16" t="str">
        <f>IF(OR(AQ37=$C37,AQ37=$D37,AQ37=$E37),IFNA(VLOOKUP($A37&amp;AP$1,Data!$C:$E,3,0),"Ø"),"-")</f>
        <v>√</v>
      </c>
      <c r="AQ37" s="16">
        <v>2.0</v>
      </c>
      <c r="AR37" s="16" t="str">
        <f>IF(OR(AS37=$C37,AS37=$D37,AS37=$E37),IFNA(VLOOKUP($A37&amp;AR$1,Data!$C:$E,3,0),"Ø"),"-")</f>
        <v>√</v>
      </c>
      <c r="AS37" s="16">
        <v>2.0</v>
      </c>
      <c r="AT37" s="16" t="str">
        <f>IF(OR(AU37=$C37,AU37=$D37,AU37=$E37),IFNA(VLOOKUP($A37&amp;AT$1,Data!$C:$E,3,0),"Ø"),"-")</f>
        <v>-</v>
      </c>
      <c r="AU37" s="16">
        <v>3.0</v>
      </c>
    </row>
    <row r="38" ht="14.25" hidden="1" customHeight="1">
      <c r="A38" s="114" t="s">
        <v>174</v>
      </c>
      <c r="B38" s="9"/>
      <c r="C38" s="9" t="str">
        <f>IF(COUNTIF(Dails!A:A,Sheet1DATA!$A38)=1,1,"N")</f>
        <v>N</v>
      </c>
      <c r="D38" s="9" t="str">
        <f>IF(COUNTIF(Dails!D:D,Sheet1DATA!$A38)=1,2,"N")</f>
        <v>N</v>
      </c>
      <c r="E38" s="9" t="str">
        <f>IF(COUNTIF(Dails!G:G,Sheet1DATA!$A38)=1,3,"N")</f>
        <v>N</v>
      </c>
      <c r="F38" s="16" t="str">
        <f>IF(OR(G38=$C38,G38=$D38,G38=$E38),IFNA(VLOOKUP($A38&amp;F$1,Data!$C:$E,3,0),"Ø"),"-")</f>
        <v>-</v>
      </c>
      <c r="G38" s="16">
        <v>1.0</v>
      </c>
      <c r="H38" s="16" t="str">
        <f>IF(OR(I38=$C38,I38=$D38,I38=$E38),IFNA(VLOOKUP($A38&amp;H$1,Data!$C:$E,3,0),"Ø"),"-")</f>
        <v>-</v>
      </c>
      <c r="I38" s="16">
        <v>1.0</v>
      </c>
      <c r="J38" s="16" t="str">
        <f>IF(OR(K38=$C38,K38=$D38,K38=$E38),IFNA(VLOOKUP($A38&amp;J$1,Data!$C:$E,3,0),"Ø"),"-")</f>
        <v>-</v>
      </c>
      <c r="K38" s="16">
        <v>1.0</v>
      </c>
      <c r="L38" s="16" t="str">
        <f>IF(OR(M38=$C38,M38=$D38,M38=$E38),IFNA(VLOOKUP($A38&amp;L$1,Data!$C:$E,3,0),"Ø"),"-")</f>
        <v>-</v>
      </c>
      <c r="M38" s="16">
        <v>1.0</v>
      </c>
      <c r="N38" s="16" t="str">
        <f>IF(OR(O38=$C38,O38=$D38,O38=$E38),IFNA(VLOOKUP($A38&amp;N$1,Data!$C:$E,3,0),"Ø"),"-")</f>
        <v>-</v>
      </c>
      <c r="O38" s="16">
        <v>1.0</v>
      </c>
      <c r="P38" s="16" t="str">
        <f>IF(OR(Q38=$C38,Q38=$D38,Q38=$E38),IFNA(VLOOKUP($A38&amp;P$1,Data!$C:$E,3,0),"Ø"),"-")</f>
        <v>-</v>
      </c>
      <c r="Q38" s="16">
        <v>1.0</v>
      </c>
      <c r="R38" s="16" t="str">
        <f>IF(OR(S38=$C38,S38=$D38,S38=$E38),IFNA(VLOOKUP($A38&amp;R$1,Data!$C:$E,3,0),"Ø"),"-")</f>
        <v>-</v>
      </c>
      <c r="S38" s="16">
        <v>1.0</v>
      </c>
      <c r="T38" s="16" t="str">
        <f>IF(OR(U38=$C38,U38=$D38,U38=$E38),IFNA(VLOOKUP($A38&amp;T$1,Data!$C:$E,3,0),"Ø"),"-")</f>
        <v>-</v>
      </c>
      <c r="U38" s="16">
        <v>2.0</v>
      </c>
      <c r="V38" s="16" t="str">
        <f>IF(OR(W38=$C38,W38=$D38,W38=$E38),IFNA(VLOOKUP($A38&amp;V$1,Data!$C:$E,3,0),"Ø"),"-")</f>
        <v>-</v>
      </c>
      <c r="W38" s="16">
        <v>2.0</v>
      </c>
      <c r="X38" s="16" t="str">
        <f>IF(OR(Y38=$C38,Y38=$D38,Y38=$E38),IFNA(VLOOKUP($A38&amp;X$1,Data!$C:$E,3,0),"Ø"),"-")</f>
        <v>-</v>
      </c>
      <c r="Y38" s="16">
        <v>2.0</v>
      </c>
      <c r="Z38" s="16" t="str">
        <f>IF(OR(AA38=$C38,AA38=$D38,AA38=$E38),IFNA(VLOOKUP($A38&amp;Z$1,Data!$C:$E,3,0),"Ø"),"-")</f>
        <v>-</v>
      </c>
      <c r="AA38" s="16">
        <v>2.0</v>
      </c>
      <c r="AB38" s="16" t="str">
        <f>IF(OR(AC38=$C38,AC38=$D38,AC38=$E38),IFNA(VLOOKUP($A38&amp;AB$1,Data!$C:$E,3,0),"Ø"),"-")</f>
        <v>-</v>
      </c>
      <c r="AC38" s="16">
        <v>2.0</v>
      </c>
      <c r="AD38" s="16" t="str">
        <f>IF(OR(AE38=$C38,AE38=$D38,AE38=$E38),IFNA(VLOOKUP($A38&amp;AD$1,Data!$C:$E,3,0),"Ø"),"-")</f>
        <v>-</v>
      </c>
      <c r="AE38" s="16">
        <v>2.0</v>
      </c>
      <c r="AF38" s="16" t="str">
        <f>IF(OR(AG38=$C38,AG38=$D38,AG38=$E38),IFNA(VLOOKUP($A38&amp;AF$1,Data!$C:$E,3,0),"Ø"),"-")</f>
        <v>-</v>
      </c>
      <c r="AG38" s="16">
        <v>2.0</v>
      </c>
      <c r="AH38" s="16" t="str">
        <f>IF(OR(AI38=$C38,AI38=$D38,AI38=$E38),IFNA(VLOOKUP($A38&amp;AH$1,Data!$C:$E,3,0),"Ø"),"-")</f>
        <v>-</v>
      </c>
      <c r="AI38" s="16">
        <v>2.0</v>
      </c>
      <c r="AJ38" s="16" t="str">
        <f>IF(OR(AK38=$C38,AK38=$D38,AK38=$E38),IFNA(VLOOKUP($A38&amp;AJ$1,Data!$C:$E,3,0),"Ø"),"-")</f>
        <v>-</v>
      </c>
      <c r="AK38" s="16">
        <v>2.0</v>
      </c>
      <c r="AL38" s="16" t="str">
        <f>IF(OR(AM38=$C38,AM38=$D38,AM38=$E38),IFNA(VLOOKUP($A38&amp;AL$1,Data!$C:$E,3,0),"Ø"),"-")</f>
        <v>-</v>
      </c>
      <c r="AM38" s="16">
        <v>2.0</v>
      </c>
      <c r="AN38" s="16" t="str">
        <f>IF(OR(AO38=$C38,AO38=$D38,AO38=$E38),IFNA(VLOOKUP($A38&amp;AN$1,Data!$C:$E,3,0),"Ø"),"-")</f>
        <v>-</v>
      </c>
      <c r="AO38" s="16">
        <v>2.0</v>
      </c>
      <c r="AP38" s="16" t="str">
        <f>IF(OR(AQ38=$C38,AQ38=$D38,AQ38=$E38),IFNA(VLOOKUP($A38&amp;AP$1,Data!$C:$E,3,0),"Ø"),"-")</f>
        <v>-</v>
      </c>
      <c r="AQ38" s="16">
        <v>2.0</v>
      </c>
      <c r="AR38" s="16" t="str">
        <f>IF(OR(AS38=$C38,AS38=$D38,AS38=$E38),IFNA(VLOOKUP($A38&amp;AR$1,Data!$C:$E,3,0),"Ø"),"-")</f>
        <v>-</v>
      </c>
      <c r="AS38" s="16">
        <v>2.0</v>
      </c>
      <c r="AT38" s="16" t="str">
        <f>IF(OR(AU38=$C38,AU38=$D38,AU38=$E38),IFNA(VLOOKUP($A38&amp;AT$1,Data!$C:$E,3,0),"Ø"),"-")</f>
        <v>-</v>
      </c>
      <c r="AU38" s="16">
        <v>3.0</v>
      </c>
    </row>
    <row r="39" ht="14.25" hidden="1" customHeight="1">
      <c r="A39" s="114" t="s">
        <v>781</v>
      </c>
      <c r="B39" s="9"/>
      <c r="C39" s="9">
        <f>IF(COUNTIF(Dails!A:A,Sheet1DATA!$A39)=1,1,"N")</f>
        <v>1</v>
      </c>
      <c r="D39" s="9" t="str">
        <f>IF(COUNTIF(Dails!D:D,Sheet1DATA!$A39)=1,2,"N")</f>
        <v>N</v>
      </c>
      <c r="E39" s="9" t="str">
        <f>IF(COUNTIF(Dails!G:G,Sheet1DATA!$A39)=1,3,"N")</f>
        <v>N</v>
      </c>
      <c r="F39" s="16" t="str">
        <f>IF(OR(G39=$C39,G39=$D39,G39=$E39),IFNA(VLOOKUP($A39&amp;F$1,Data!$C:$E,3,0),"Ø"),"-")</f>
        <v>×</v>
      </c>
      <c r="G39" s="16">
        <v>1.0</v>
      </c>
      <c r="H39" s="16" t="str">
        <f>IF(OR(I39=$C39,I39=$D39,I39=$E39),IFNA(VLOOKUP($A39&amp;H$1,Data!$C:$E,3,0),"Ø"),"-")</f>
        <v>×</v>
      </c>
      <c r="I39" s="16">
        <v>1.0</v>
      </c>
      <c r="J39" s="16" t="str">
        <f>IF(OR(K39=$C39,K39=$D39,K39=$E39),IFNA(VLOOKUP($A39&amp;J$1,Data!$C:$E,3,0),"Ø"),"-")</f>
        <v>×</v>
      </c>
      <c r="K39" s="16">
        <v>1.0</v>
      </c>
      <c r="L39" s="16" t="str">
        <f>IF(OR(M39=$C39,M39=$D39,M39=$E39),IFNA(VLOOKUP($A39&amp;L$1,Data!$C:$E,3,0),"Ø"),"-")</f>
        <v>Ø</v>
      </c>
      <c r="M39" s="16">
        <v>1.0</v>
      </c>
      <c r="N39" s="16" t="str">
        <f>IF(OR(O39=$C39,O39=$D39,O39=$E39),IFNA(VLOOKUP($A39&amp;N$1,Data!$C:$E,3,0),"Ø"),"-")</f>
        <v>×</v>
      </c>
      <c r="O39" s="16">
        <v>1.0</v>
      </c>
      <c r="P39" s="16" t="str">
        <f>IF(OR(Q39=$C39,Q39=$D39,Q39=$E39),IFNA(VLOOKUP($A39&amp;P$1,Data!$C:$E,3,0),"Ø"),"-")</f>
        <v>Ø</v>
      </c>
      <c r="Q39" s="16">
        <v>1.0</v>
      </c>
      <c r="R39" s="16" t="str">
        <f>IF(OR(S39=$C39,S39=$D39,S39=$E39),IFNA(VLOOKUP($A39&amp;R$1,Data!$C:$E,3,0),"Ø"),"-")</f>
        <v>Ø</v>
      </c>
      <c r="S39" s="16">
        <v>1.0</v>
      </c>
      <c r="T39" s="16" t="str">
        <f>IF(OR(U39=$C39,U39=$D39,U39=$E39),IFNA(VLOOKUP($A39&amp;T$1,Data!$C:$E,3,0),"Ø"),"-")</f>
        <v>-</v>
      </c>
      <c r="U39" s="16">
        <v>2.0</v>
      </c>
      <c r="V39" s="16" t="str">
        <f>IF(OR(W39=$C39,W39=$D39,W39=$E39),IFNA(VLOOKUP($A39&amp;V$1,Data!$C:$E,3,0),"Ø"),"-")</f>
        <v>-</v>
      </c>
      <c r="W39" s="16">
        <v>2.0</v>
      </c>
      <c r="X39" s="16" t="str">
        <f>IF(OR(Y39=$C39,Y39=$D39,Y39=$E39),IFNA(VLOOKUP($A39&amp;X$1,Data!$C:$E,3,0),"Ø"),"-")</f>
        <v>-</v>
      </c>
      <c r="Y39" s="16">
        <v>2.0</v>
      </c>
      <c r="Z39" s="16" t="str">
        <f>IF(OR(AA39=$C39,AA39=$D39,AA39=$E39),IFNA(VLOOKUP($A39&amp;Z$1,Data!$C:$E,3,0),"Ø"),"-")</f>
        <v>-</v>
      </c>
      <c r="AA39" s="16">
        <v>2.0</v>
      </c>
      <c r="AB39" s="16" t="str">
        <f>IF(OR(AC39=$C39,AC39=$D39,AC39=$E39),IFNA(VLOOKUP($A39&amp;AB$1,Data!$C:$E,3,0),"Ø"),"-")</f>
        <v>-</v>
      </c>
      <c r="AC39" s="16">
        <v>2.0</v>
      </c>
      <c r="AD39" s="16" t="str">
        <f>IF(OR(AE39=$C39,AE39=$D39,AE39=$E39),IFNA(VLOOKUP($A39&amp;AD$1,Data!$C:$E,3,0),"Ø"),"-")</f>
        <v>-</v>
      </c>
      <c r="AE39" s="16">
        <v>2.0</v>
      </c>
      <c r="AF39" s="16" t="str">
        <f>IF(OR(AG39=$C39,AG39=$D39,AG39=$E39),IFNA(VLOOKUP($A39&amp;AF$1,Data!$C:$E,3,0),"Ø"),"-")</f>
        <v>-</v>
      </c>
      <c r="AG39" s="16">
        <v>2.0</v>
      </c>
      <c r="AH39" s="16" t="str">
        <f>IF(OR(AI39=$C39,AI39=$D39,AI39=$E39),IFNA(VLOOKUP($A39&amp;AH$1,Data!$C:$E,3,0),"Ø"),"-")</f>
        <v>-</v>
      </c>
      <c r="AI39" s="16">
        <v>2.0</v>
      </c>
      <c r="AJ39" s="16" t="str">
        <f>IF(OR(AK39=$C39,AK39=$D39,AK39=$E39),IFNA(VLOOKUP($A39&amp;AJ$1,Data!$C:$E,3,0),"Ø"),"-")</f>
        <v>-</v>
      </c>
      <c r="AK39" s="16">
        <v>2.0</v>
      </c>
      <c r="AL39" s="16" t="str">
        <f>IF(OR(AM39=$C39,AM39=$D39,AM39=$E39),IFNA(VLOOKUP($A39&amp;AL$1,Data!$C:$E,3,0),"Ø"),"-")</f>
        <v>-</v>
      </c>
      <c r="AM39" s="16">
        <v>2.0</v>
      </c>
      <c r="AN39" s="16" t="str">
        <f>IF(OR(AO39=$C39,AO39=$D39,AO39=$E39),IFNA(VLOOKUP($A39&amp;AN$1,Data!$C:$E,3,0),"Ø"),"-")</f>
        <v>-</v>
      </c>
      <c r="AO39" s="16">
        <v>2.0</v>
      </c>
      <c r="AP39" s="16" t="str">
        <f>IF(OR(AQ39=$C39,AQ39=$D39,AQ39=$E39),IFNA(VLOOKUP($A39&amp;AP$1,Data!$C:$E,3,0),"Ø"),"-")</f>
        <v>-</v>
      </c>
      <c r="AQ39" s="16">
        <v>2.0</v>
      </c>
      <c r="AR39" s="16" t="str">
        <f>IF(OR(AS39=$C39,AS39=$D39,AS39=$E39),IFNA(VLOOKUP($A39&amp;AR$1,Data!$C:$E,3,0),"Ø"),"-")</f>
        <v>-</v>
      </c>
      <c r="AS39" s="16">
        <v>2.0</v>
      </c>
      <c r="AT39" s="16" t="str">
        <f>IF(OR(AU39=$C39,AU39=$D39,AU39=$E39),IFNA(VLOOKUP($A39&amp;AT$1,Data!$C:$E,3,0),"Ø"),"-")</f>
        <v>-</v>
      </c>
      <c r="AU39" s="16">
        <v>3.0</v>
      </c>
    </row>
    <row r="40" ht="14.25" hidden="1" customHeight="1">
      <c r="A40" s="114" t="s">
        <v>181</v>
      </c>
      <c r="B40" s="9"/>
      <c r="C40" s="9">
        <f>IF(COUNTIF(Dails!A:A,Sheet1DATA!$A40)=1,1,"N")</f>
        <v>1</v>
      </c>
      <c r="D40" s="9">
        <f>IF(COUNTIF(Dails!D:D,Sheet1DATA!$A40)=1,2,"N")</f>
        <v>2</v>
      </c>
      <c r="E40" s="9" t="str">
        <f>IF(COUNTIF(Dails!G:G,Sheet1DATA!$A40)=1,3,"N")</f>
        <v>N</v>
      </c>
      <c r="F40" s="16" t="str">
        <f>IF(OR(G40=$C40,G40=$D40,G40=$E40),IFNA(VLOOKUP($A40&amp;F$1,Data!$C:$E,3,0),"Ø"),"-")</f>
        <v>Ø</v>
      </c>
      <c r="G40" s="16">
        <v>1.0</v>
      </c>
      <c r="H40" s="16" t="str">
        <f>IF(OR(I40=$C40,I40=$D40,I40=$E40),IFNA(VLOOKUP($A40&amp;H$1,Data!$C:$E,3,0),"Ø"),"-")</f>
        <v>×</v>
      </c>
      <c r="I40" s="16">
        <v>1.0</v>
      </c>
      <c r="J40" s="16" t="str">
        <f>IF(OR(K40=$C40,K40=$D40,K40=$E40),IFNA(VLOOKUP($A40&amp;J$1,Data!$C:$E,3,0),"Ø"),"-")</f>
        <v>×</v>
      </c>
      <c r="K40" s="16">
        <v>1.0</v>
      </c>
      <c r="L40" s="16" t="str">
        <f>IF(OR(M40=$C40,M40=$D40,M40=$E40),IFNA(VLOOKUP($A40&amp;L$1,Data!$C:$E,3,0),"Ø"),"-")</f>
        <v>Ø</v>
      </c>
      <c r="M40" s="16">
        <v>1.0</v>
      </c>
      <c r="N40" s="16" t="str">
        <f>IF(OR(O40=$C40,O40=$D40,O40=$E40),IFNA(VLOOKUP($A40&amp;N$1,Data!$C:$E,3,0),"Ø"),"-")</f>
        <v>Ø</v>
      </c>
      <c r="O40" s="16">
        <v>1.0</v>
      </c>
      <c r="P40" s="16" t="str">
        <f>IF(OR(Q40=$C40,Q40=$D40,Q40=$E40),IFNA(VLOOKUP($A40&amp;P$1,Data!$C:$E,3,0),"Ø"),"-")</f>
        <v>Ø</v>
      </c>
      <c r="Q40" s="16">
        <v>1.0</v>
      </c>
      <c r="R40" s="16" t="str">
        <f>IF(OR(S40=$C40,S40=$D40,S40=$E40),IFNA(VLOOKUP($A40&amp;R$1,Data!$C:$E,3,0),"Ø"),"-")</f>
        <v>Ø</v>
      </c>
      <c r="S40" s="16">
        <v>1.0</v>
      </c>
      <c r="T40" s="16" t="str">
        <f>IF(OR(U40=$C40,U40=$D40,U40=$E40),IFNA(VLOOKUP($A40&amp;T$1,Data!$C:$E,3,0),"Ø"),"-")</f>
        <v>×</v>
      </c>
      <c r="U40" s="16">
        <v>2.0</v>
      </c>
      <c r="V40" s="16" t="str">
        <f>IF(OR(W40=$C40,W40=$D40,W40=$E40),IFNA(VLOOKUP($A40&amp;V$1,Data!$C:$E,3,0),"Ø"),"-")</f>
        <v>×</v>
      </c>
      <c r="W40" s="16">
        <v>2.0</v>
      </c>
      <c r="X40" s="16" t="str">
        <f>IF(OR(Y40=$C40,Y40=$D40,Y40=$E40),IFNA(VLOOKUP($A40&amp;X$1,Data!$C:$E,3,0),"Ø"),"-")</f>
        <v>×</v>
      </c>
      <c r="Y40" s="16">
        <v>2.0</v>
      </c>
      <c r="Z40" s="16" t="str">
        <f>IF(OR(AA40=$C40,AA40=$D40,AA40=$E40),IFNA(VLOOKUP($A40&amp;Z$1,Data!$C:$E,3,0),"Ø"),"-")</f>
        <v>×</v>
      </c>
      <c r="AA40" s="16">
        <v>2.0</v>
      </c>
      <c r="AB40" s="16" t="str">
        <f>IF(OR(AC40=$C40,AC40=$D40,AC40=$E40),IFNA(VLOOKUP($A40&amp;AB$1,Data!$C:$E,3,0),"Ø"),"-")</f>
        <v>×</v>
      </c>
      <c r="AC40" s="16">
        <v>2.0</v>
      </c>
      <c r="AD40" s="16" t="str">
        <f>IF(OR(AE40=$C40,AE40=$D40,AE40=$E40),IFNA(VLOOKUP($A40&amp;AD$1,Data!$C:$E,3,0),"Ø"),"-")</f>
        <v>×</v>
      </c>
      <c r="AE40" s="16">
        <v>2.0</v>
      </c>
      <c r="AF40" s="16" t="str">
        <f>IF(OR(AG40=$C40,AG40=$D40,AG40=$E40),IFNA(VLOOKUP($A40&amp;AF$1,Data!$C:$E,3,0),"Ø"),"-")</f>
        <v>×</v>
      </c>
      <c r="AG40" s="16">
        <v>2.0</v>
      </c>
      <c r="AH40" s="16" t="str">
        <f>IF(OR(AI40=$C40,AI40=$D40,AI40=$E40),IFNA(VLOOKUP($A40&amp;AH$1,Data!$C:$E,3,0),"Ø"),"-")</f>
        <v>Ø</v>
      </c>
      <c r="AI40" s="16">
        <v>2.0</v>
      </c>
      <c r="AJ40" s="16" t="str">
        <f>IF(OR(AK40=$C40,AK40=$D40,AK40=$E40),IFNA(VLOOKUP($A40&amp;AJ$1,Data!$C:$E,3,0),"Ø"),"-")</f>
        <v>×</v>
      </c>
      <c r="AK40" s="16">
        <v>2.0</v>
      </c>
      <c r="AL40" s="16" t="str">
        <f>IF(OR(AM40=$C40,AM40=$D40,AM40=$E40),IFNA(VLOOKUP($A40&amp;AL$1,Data!$C:$E,3,0),"Ø"),"-")</f>
        <v>Ø</v>
      </c>
      <c r="AM40" s="16">
        <v>2.0</v>
      </c>
      <c r="AN40" s="16" t="str">
        <f>IF(OR(AO40=$C40,AO40=$D40,AO40=$E40),IFNA(VLOOKUP($A40&amp;AN$1,Data!$C:$E,3,0),"Ø"),"-")</f>
        <v>Ø</v>
      </c>
      <c r="AO40" s="16">
        <v>2.0</v>
      </c>
      <c r="AP40" s="16" t="str">
        <f>IF(OR(AQ40=$C40,AQ40=$D40,AQ40=$E40),IFNA(VLOOKUP($A40&amp;AP$1,Data!$C:$E,3,0),"Ø"),"-")</f>
        <v>×</v>
      </c>
      <c r="AQ40" s="16">
        <v>2.0</v>
      </c>
      <c r="AR40" s="16" t="str">
        <f>IF(OR(AS40=$C40,AS40=$D40,AS40=$E40),IFNA(VLOOKUP($A40&amp;AR$1,Data!$C:$E,3,0),"Ø"),"-")</f>
        <v>×</v>
      </c>
      <c r="AS40" s="16">
        <v>2.0</v>
      </c>
      <c r="AT40" s="16" t="str">
        <f>IF(OR(AU40=$C40,AU40=$D40,AU40=$E40),IFNA(VLOOKUP($A40&amp;AT$1,Data!$C:$E,3,0),"Ø"),"-")</f>
        <v>-</v>
      </c>
      <c r="AU40" s="16">
        <v>3.0</v>
      </c>
    </row>
    <row r="41" ht="14.25" hidden="1" customHeight="1">
      <c r="A41" s="114" t="s">
        <v>154</v>
      </c>
      <c r="B41" s="9"/>
      <c r="C41" s="9">
        <f>IF(COUNTIF(Dails!A:A,Sheet1DATA!$A41)=1,1,"N")</f>
        <v>1</v>
      </c>
      <c r="D41" s="9">
        <f>IF(COUNTIF(Dails!D:D,Sheet1DATA!$A41)=1,2,"N")</f>
        <v>2</v>
      </c>
      <c r="E41" s="9" t="str">
        <f>IF(COUNTIF(Dails!G:G,Sheet1DATA!$A41)=1,3,"N")</f>
        <v>N</v>
      </c>
      <c r="F41" s="16" t="str">
        <f>IF(OR(G41=$C41,G41=$D41,G41=$E41),IFNA(VLOOKUP($A41&amp;F$1,Data!$C:$E,3,0),"Ø"),"-")</f>
        <v>×</v>
      </c>
      <c r="G41" s="16">
        <v>1.0</v>
      </c>
      <c r="H41" s="16" t="str">
        <f>IF(OR(I41=$C41,I41=$D41,I41=$E41),IFNA(VLOOKUP($A41&amp;H$1,Data!$C:$E,3,0),"Ø"),"-")</f>
        <v>×</v>
      </c>
      <c r="I41" s="16">
        <v>1.0</v>
      </c>
      <c r="J41" s="16" t="str">
        <f>IF(OR(K41=$C41,K41=$D41,K41=$E41),IFNA(VLOOKUP($A41&amp;J$1,Data!$C:$E,3,0),"Ø"),"-")</f>
        <v>×</v>
      </c>
      <c r="K41" s="16">
        <v>1.0</v>
      </c>
      <c r="L41" s="16" t="str">
        <f>IF(OR(M41=$C41,M41=$D41,M41=$E41),IFNA(VLOOKUP($A41&amp;L$1,Data!$C:$E,3,0),"Ø"),"-")</f>
        <v>×</v>
      </c>
      <c r="M41" s="16">
        <v>1.0</v>
      </c>
      <c r="N41" s="16" t="str">
        <f>IF(OR(O41=$C41,O41=$D41,O41=$E41),IFNA(VLOOKUP($A41&amp;N$1,Data!$C:$E,3,0),"Ø"),"-")</f>
        <v>×</v>
      </c>
      <c r="O41" s="16">
        <v>1.0</v>
      </c>
      <c r="P41" s="16" t="str">
        <f>IF(OR(Q41=$C41,Q41=$D41,Q41=$E41),IFNA(VLOOKUP($A41&amp;P$1,Data!$C:$E,3,0),"Ø"),"-")</f>
        <v>×</v>
      </c>
      <c r="Q41" s="16">
        <v>1.0</v>
      </c>
      <c r="R41" s="16" t="str">
        <f>IF(OR(S41=$C41,S41=$D41,S41=$E41),IFNA(VLOOKUP($A41&amp;R$1,Data!$C:$E,3,0),"Ø"),"-")</f>
        <v>×</v>
      </c>
      <c r="S41" s="16">
        <v>1.0</v>
      </c>
      <c r="T41" s="16" t="str">
        <f>IF(OR(U41=$C41,U41=$D41,U41=$E41),IFNA(VLOOKUP($A41&amp;T$1,Data!$C:$E,3,0),"Ø"),"-")</f>
        <v>×</v>
      </c>
      <c r="U41" s="16">
        <v>2.0</v>
      </c>
      <c r="V41" s="16" t="str">
        <f>IF(OR(W41=$C41,W41=$D41,W41=$E41),IFNA(VLOOKUP($A41&amp;V$1,Data!$C:$E,3,0),"Ø"),"-")</f>
        <v>×</v>
      </c>
      <c r="W41" s="16">
        <v>2.0</v>
      </c>
      <c r="X41" s="16" t="str">
        <f>IF(OR(Y41=$C41,Y41=$D41,Y41=$E41),IFNA(VLOOKUP($A41&amp;X$1,Data!$C:$E,3,0),"Ø"),"-")</f>
        <v>×</v>
      </c>
      <c r="Y41" s="16">
        <v>2.0</v>
      </c>
      <c r="Z41" s="16" t="str">
        <f>IF(OR(AA41=$C41,AA41=$D41,AA41=$E41),IFNA(VLOOKUP($A41&amp;Z$1,Data!$C:$E,3,0),"Ø"),"-")</f>
        <v>×</v>
      </c>
      <c r="AA41" s="16">
        <v>2.0</v>
      </c>
      <c r="AB41" s="16" t="str">
        <f>IF(OR(AC41=$C41,AC41=$D41,AC41=$E41),IFNA(VLOOKUP($A41&amp;AB$1,Data!$C:$E,3,0),"Ø"),"-")</f>
        <v>×</v>
      </c>
      <c r="AC41" s="16">
        <v>2.0</v>
      </c>
      <c r="AD41" s="16" t="str">
        <f>IF(OR(AE41=$C41,AE41=$D41,AE41=$E41),IFNA(VLOOKUP($A41&amp;AD$1,Data!$C:$E,3,0),"Ø"),"-")</f>
        <v>×</v>
      </c>
      <c r="AE41" s="16">
        <v>2.0</v>
      </c>
      <c r="AF41" s="16" t="str">
        <f>IF(OR(AG41=$C41,AG41=$D41,AG41=$E41),IFNA(VLOOKUP($A41&amp;AF$1,Data!$C:$E,3,0),"Ø"),"-")</f>
        <v>×</v>
      </c>
      <c r="AG41" s="16">
        <v>2.0</v>
      </c>
      <c r="AH41" s="16" t="str">
        <f>IF(OR(AI41=$C41,AI41=$D41,AI41=$E41),IFNA(VLOOKUP($A41&amp;AH$1,Data!$C:$E,3,0),"Ø"),"-")</f>
        <v>×</v>
      </c>
      <c r="AI41" s="16">
        <v>2.0</v>
      </c>
      <c r="AJ41" s="16" t="str">
        <f>IF(OR(AK41=$C41,AK41=$D41,AK41=$E41),IFNA(VLOOKUP($A41&amp;AJ$1,Data!$C:$E,3,0),"Ø"),"-")</f>
        <v>×</v>
      </c>
      <c r="AK41" s="16">
        <v>2.0</v>
      </c>
      <c r="AL41" s="16" t="str">
        <f>IF(OR(AM41=$C41,AM41=$D41,AM41=$E41),IFNA(VLOOKUP($A41&amp;AL$1,Data!$C:$E,3,0),"Ø"),"-")</f>
        <v>×</v>
      </c>
      <c r="AM41" s="16">
        <v>2.0</v>
      </c>
      <c r="AN41" s="16" t="str">
        <f>IF(OR(AO41=$C41,AO41=$D41,AO41=$E41),IFNA(VLOOKUP($A41&amp;AN$1,Data!$C:$E,3,0),"Ø"),"-")</f>
        <v>×</v>
      </c>
      <c r="AO41" s="16">
        <v>2.0</v>
      </c>
      <c r="AP41" s="16" t="str">
        <f>IF(OR(AQ41=$C41,AQ41=$D41,AQ41=$E41),IFNA(VLOOKUP($A41&amp;AP$1,Data!$C:$E,3,0),"Ø"),"-")</f>
        <v>×</v>
      </c>
      <c r="AQ41" s="16">
        <v>2.0</v>
      </c>
      <c r="AR41" s="16" t="str">
        <f>IF(OR(AS41=$C41,AS41=$D41,AS41=$E41),IFNA(VLOOKUP($A41&amp;AR$1,Data!$C:$E,3,0),"Ø"),"-")</f>
        <v>×</v>
      </c>
      <c r="AS41" s="16">
        <v>2.0</v>
      </c>
      <c r="AT41" s="16" t="str">
        <f>IF(OR(AU41=$C41,AU41=$D41,AU41=$E41),IFNA(VLOOKUP($A41&amp;AT$1,Data!$C:$E,3,0),"Ø"),"-")</f>
        <v>-</v>
      </c>
      <c r="AU41" s="16">
        <v>3.0</v>
      </c>
    </row>
    <row r="42" ht="14.25" hidden="1" customHeight="1">
      <c r="A42" s="114" t="s">
        <v>193</v>
      </c>
      <c r="B42" s="9"/>
      <c r="C42" s="9" t="str">
        <f>IF(COUNTIF(Dails!A:A,Sheet1DATA!$A42)=1,1,"N")</f>
        <v>N</v>
      </c>
      <c r="D42" s="9" t="str">
        <f>IF(COUNTIF(Dails!D:D,Sheet1DATA!$A42)=1,2,"N")</f>
        <v>N</v>
      </c>
      <c r="E42" s="9" t="str">
        <f>IF(COUNTIF(Dails!G:G,Sheet1DATA!$A42)=1,3,"N")</f>
        <v>N</v>
      </c>
      <c r="F42" s="16" t="str">
        <f>IF(OR(G42=$C42,G42=$D42,G42=$E42),IFNA(VLOOKUP($A42&amp;F$1,Data!$C:$E,3,0),"Ø"),"-")</f>
        <v>-</v>
      </c>
      <c r="G42" s="16">
        <v>1.0</v>
      </c>
      <c r="H42" s="16" t="str">
        <f>IF(OR(I42=$C42,I42=$D42,I42=$E42),IFNA(VLOOKUP($A42&amp;H$1,Data!$C:$E,3,0),"Ø"),"-")</f>
        <v>-</v>
      </c>
      <c r="I42" s="16">
        <v>1.0</v>
      </c>
      <c r="J42" s="16" t="str">
        <f>IF(OR(K42=$C42,K42=$D42,K42=$E42),IFNA(VLOOKUP($A42&amp;J$1,Data!$C:$E,3,0),"Ø"),"-")</f>
        <v>-</v>
      </c>
      <c r="K42" s="16">
        <v>1.0</v>
      </c>
      <c r="L42" s="16" t="str">
        <f>IF(OR(M42=$C42,M42=$D42,M42=$E42),IFNA(VLOOKUP($A42&amp;L$1,Data!$C:$E,3,0),"Ø"),"-")</f>
        <v>-</v>
      </c>
      <c r="M42" s="16">
        <v>1.0</v>
      </c>
      <c r="N42" s="16" t="str">
        <f>IF(OR(O42=$C42,O42=$D42,O42=$E42),IFNA(VLOOKUP($A42&amp;N$1,Data!$C:$E,3,0),"Ø"),"-")</f>
        <v>-</v>
      </c>
      <c r="O42" s="16">
        <v>1.0</v>
      </c>
      <c r="P42" s="16" t="str">
        <f>IF(OR(Q42=$C42,Q42=$D42,Q42=$E42),IFNA(VLOOKUP($A42&amp;P$1,Data!$C:$E,3,0),"Ø"),"-")</f>
        <v>-</v>
      </c>
      <c r="Q42" s="16">
        <v>1.0</v>
      </c>
      <c r="R42" s="16" t="str">
        <f>IF(OR(S42=$C42,S42=$D42,S42=$E42),IFNA(VLOOKUP($A42&amp;R$1,Data!$C:$E,3,0),"Ø"),"-")</f>
        <v>-</v>
      </c>
      <c r="S42" s="16">
        <v>1.0</v>
      </c>
      <c r="T42" s="16" t="str">
        <f>IF(OR(U42=$C42,U42=$D42,U42=$E42),IFNA(VLOOKUP($A42&amp;T$1,Data!$C:$E,3,0),"Ø"),"-")</f>
        <v>-</v>
      </c>
      <c r="U42" s="16">
        <v>2.0</v>
      </c>
      <c r="V42" s="16" t="str">
        <f>IF(OR(W42=$C42,W42=$D42,W42=$E42),IFNA(VLOOKUP($A42&amp;V$1,Data!$C:$E,3,0),"Ø"),"-")</f>
        <v>-</v>
      </c>
      <c r="W42" s="16">
        <v>2.0</v>
      </c>
      <c r="X42" s="16" t="str">
        <f>IF(OR(Y42=$C42,Y42=$D42,Y42=$E42),IFNA(VLOOKUP($A42&amp;X$1,Data!$C:$E,3,0),"Ø"),"-")</f>
        <v>-</v>
      </c>
      <c r="Y42" s="16">
        <v>2.0</v>
      </c>
      <c r="Z42" s="16" t="str">
        <f>IF(OR(AA42=$C42,AA42=$D42,AA42=$E42),IFNA(VLOOKUP($A42&amp;Z$1,Data!$C:$E,3,0),"Ø"),"-")</f>
        <v>-</v>
      </c>
      <c r="AA42" s="16">
        <v>2.0</v>
      </c>
      <c r="AB42" s="16" t="str">
        <f>IF(OR(AC42=$C42,AC42=$D42,AC42=$E42),IFNA(VLOOKUP($A42&amp;AB$1,Data!$C:$E,3,0),"Ø"),"-")</f>
        <v>-</v>
      </c>
      <c r="AC42" s="16">
        <v>2.0</v>
      </c>
      <c r="AD42" s="16" t="str">
        <f>IF(OR(AE42=$C42,AE42=$D42,AE42=$E42),IFNA(VLOOKUP($A42&amp;AD$1,Data!$C:$E,3,0),"Ø"),"-")</f>
        <v>-</v>
      </c>
      <c r="AE42" s="16">
        <v>2.0</v>
      </c>
      <c r="AF42" s="16" t="str">
        <f>IF(OR(AG42=$C42,AG42=$D42,AG42=$E42),IFNA(VLOOKUP($A42&amp;AF$1,Data!$C:$E,3,0),"Ø"),"-")</f>
        <v>-</v>
      </c>
      <c r="AG42" s="16">
        <v>2.0</v>
      </c>
      <c r="AH42" s="16" t="str">
        <f>IF(OR(AI42=$C42,AI42=$D42,AI42=$E42),IFNA(VLOOKUP($A42&amp;AH$1,Data!$C:$E,3,0),"Ø"),"-")</f>
        <v>-</v>
      </c>
      <c r="AI42" s="16">
        <v>2.0</v>
      </c>
      <c r="AJ42" s="16" t="str">
        <f>IF(OR(AK42=$C42,AK42=$D42,AK42=$E42),IFNA(VLOOKUP($A42&amp;AJ$1,Data!$C:$E,3,0),"Ø"),"-")</f>
        <v>-</v>
      </c>
      <c r="AK42" s="16">
        <v>2.0</v>
      </c>
      <c r="AL42" s="16" t="str">
        <f>IF(OR(AM42=$C42,AM42=$D42,AM42=$E42),IFNA(VLOOKUP($A42&amp;AL$1,Data!$C:$E,3,0),"Ø"),"-")</f>
        <v>-</v>
      </c>
      <c r="AM42" s="16">
        <v>2.0</v>
      </c>
      <c r="AN42" s="16" t="str">
        <f>IF(OR(AO42=$C42,AO42=$D42,AO42=$E42),IFNA(VLOOKUP($A42&amp;AN$1,Data!$C:$E,3,0),"Ø"),"-")</f>
        <v>-</v>
      </c>
      <c r="AO42" s="16">
        <v>2.0</v>
      </c>
      <c r="AP42" s="16" t="str">
        <f>IF(OR(AQ42=$C42,AQ42=$D42,AQ42=$E42),IFNA(VLOOKUP($A42&amp;AP$1,Data!$C:$E,3,0),"Ø"),"-")</f>
        <v>-</v>
      </c>
      <c r="AQ42" s="16">
        <v>2.0</v>
      </c>
      <c r="AR42" s="16" t="str">
        <f>IF(OR(AS42=$C42,AS42=$D42,AS42=$E42),IFNA(VLOOKUP($A42&amp;AR$1,Data!$C:$E,3,0),"Ø"),"-")</f>
        <v>-</v>
      </c>
      <c r="AS42" s="16">
        <v>2.0</v>
      </c>
      <c r="AT42" s="16" t="str">
        <f>IF(OR(AU42=$C42,AU42=$D42,AU42=$E42),IFNA(VLOOKUP($A42&amp;AT$1,Data!$C:$E,3,0),"Ø"),"-")</f>
        <v>-</v>
      </c>
      <c r="AU42" s="16">
        <v>3.0</v>
      </c>
    </row>
    <row r="43" ht="14.25" hidden="1" customHeight="1">
      <c r="A43" s="114" t="s">
        <v>203</v>
      </c>
      <c r="B43" s="9"/>
      <c r="C43" s="9" t="str">
        <f>IF(COUNTIF(Dails!A:A,Sheet1DATA!$A43)=1,1,"N")</f>
        <v>N</v>
      </c>
      <c r="D43" s="9" t="str">
        <f>IF(COUNTIF(Dails!D:D,Sheet1DATA!$A43)=1,2,"N")</f>
        <v>N</v>
      </c>
      <c r="E43" s="9" t="str">
        <f>IF(COUNTIF(Dails!G:G,Sheet1DATA!$A43)=1,3,"N")</f>
        <v>N</v>
      </c>
      <c r="F43" s="16" t="str">
        <f>IF(OR(G43=$C43,G43=$D43,G43=$E43),IFNA(VLOOKUP($A43&amp;F$1,Data!$C:$E,3,0),"Ø"),"-")</f>
        <v>-</v>
      </c>
      <c r="G43" s="16">
        <v>1.0</v>
      </c>
      <c r="H43" s="16" t="str">
        <f>IF(OR(I43=$C43,I43=$D43,I43=$E43),IFNA(VLOOKUP($A43&amp;H$1,Data!$C:$E,3,0),"Ø"),"-")</f>
        <v>-</v>
      </c>
      <c r="I43" s="16">
        <v>1.0</v>
      </c>
      <c r="J43" s="16" t="str">
        <f>IF(OR(K43=$C43,K43=$D43,K43=$E43),IFNA(VLOOKUP($A43&amp;J$1,Data!$C:$E,3,0),"Ø"),"-")</f>
        <v>-</v>
      </c>
      <c r="K43" s="16">
        <v>1.0</v>
      </c>
      <c r="L43" s="16" t="str">
        <f>IF(OR(M43=$C43,M43=$D43,M43=$E43),IFNA(VLOOKUP($A43&amp;L$1,Data!$C:$E,3,0),"Ø"),"-")</f>
        <v>-</v>
      </c>
      <c r="M43" s="16">
        <v>1.0</v>
      </c>
      <c r="N43" s="16" t="str">
        <f>IF(OR(O43=$C43,O43=$D43,O43=$E43),IFNA(VLOOKUP($A43&amp;N$1,Data!$C:$E,3,0),"Ø"),"-")</f>
        <v>-</v>
      </c>
      <c r="O43" s="16">
        <v>1.0</v>
      </c>
      <c r="P43" s="16" t="str">
        <f>IF(OR(Q43=$C43,Q43=$D43,Q43=$E43),IFNA(VLOOKUP($A43&amp;P$1,Data!$C:$E,3,0),"Ø"),"-")</f>
        <v>-</v>
      </c>
      <c r="Q43" s="16">
        <v>1.0</v>
      </c>
      <c r="R43" s="16" t="str">
        <f>IF(OR(S43=$C43,S43=$D43,S43=$E43),IFNA(VLOOKUP($A43&amp;R$1,Data!$C:$E,3,0),"Ø"),"-")</f>
        <v>-</v>
      </c>
      <c r="S43" s="16">
        <v>1.0</v>
      </c>
      <c r="T43" s="16" t="str">
        <f>IF(OR(U43=$C43,U43=$D43,U43=$E43),IFNA(VLOOKUP($A43&amp;T$1,Data!$C:$E,3,0),"Ø"),"-")</f>
        <v>-</v>
      </c>
      <c r="U43" s="16">
        <v>2.0</v>
      </c>
      <c r="V43" s="16" t="str">
        <f>IF(OR(W43=$C43,W43=$D43,W43=$E43),IFNA(VLOOKUP($A43&amp;V$1,Data!$C:$E,3,0),"Ø"),"-")</f>
        <v>-</v>
      </c>
      <c r="W43" s="16">
        <v>2.0</v>
      </c>
      <c r="X43" s="16" t="str">
        <f>IF(OR(Y43=$C43,Y43=$D43,Y43=$E43),IFNA(VLOOKUP($A43&amp;X$1,Data!$C:$E,3,0),"Ø"),"-")</f>
        <v>-</v>
      </c>
      <c r="Y43" s="16">
        <v>2.0</v>
      </c>
      <c r="Z43" s="16" t="str">
        <f>IF(OR(AA43=$C43,AA43=$D43,AA43=$E43),IFNA(VLOOKUP($A43&amp;Z$1,Data!$C:$E,3,0),"Ø"),"-")</f>
        <v>-</v>
      </c>
      <c r="AA43" s="16">
        <v>2.0</v>
      </c>
      <c r="AB43" s="16" t="str">
        <f>IF(OR(AC43=$C43,AC43=$D43,AC43=$E43),IFNA(VLOOKUP($A43&amp;AB$1,Data!$C:$E,3,0),"Ø"),"-")</f>
        <v>-</v>
      </c>
      <c r="AC43" s="16">
        <v>2.0</v>
      </c>
      <c r="AD43" s="16" t="str">
        <f>IF(OR(AE43=$C43,AE43=$D43,AE43=$E43),IFNA(VLOOKUP($A43&amp;AD$1,Data!$C:$E,3,0),"Ø"),"-")</f>
        <v>-</v>
      </c>
      <c r="AE43" s="16">
        <v>2.0</v>
      </c>
      <c r="AF43" s="16" t="str">
        <f>IF(OR(AG43=$C43,AG43=$D43,AG43=$E43),IFNA(VLOOKUP($A43&amp;AF$1,Data!$C:$E,3,0),"Ø"),"-")</f>
        <v>-</v>
      </c>
      <c r="AG43" s="16">
        <v>2.0</v>
      </c>
      <c r="AH43" s="16" t="str">
        <f>IF(OR(AI43=$C43,AI43=$D43,AI43=$E43),IFNA(VLOOKUP($A43&amp;AH$1,Data!$C:$E,3,0),"Ø"),"-")</f>
        <v>-</v>
      </c>
      <c r="AI43" s="16">
        <v>2.0</v>
      </c>
      <c r="AJ43" s="16" t="str">
        <f>IF(OR(AK43=$C43,AK43=$D43,AK43=$E43),IFNA(VLOOKUP($A43&amp;AJ$1,Data!$C:$E,3,0),"Ø"),"-")</f>
        <v>-</v>
      </c>
      <c r="AK43" s="16">
        <v>2.0</v>
      </c>
      <c r="AL43" s="16" t="str">
        <f>IF(OR(AM43=$C43,AM43=$D43,AM43=$E43),IFNA(VLOOKUP($A43&amp;AL$1,Data!$C:$E,3,0),"Ø"),"-")</f>
        <v>-</v>
      </c>
      <c r="AM43" s="16">
        <v>2.0</v>
      </c>
      <c r="AN43" s="16" t="str">
        <f>IF(OR(AO43=$C43,AO43=$D43,AO43=$E43),IFNA(VLOOKUP($A43&amp;AN$1,Data!$C:$E,3,0),"Ø"),"-")</f>
        <v>-</v>
      </c>
      <c r="AO43" s="16">
        <v>2.0</v>
      </c>
      <c r="AP43" s="16" t="str">
        <f>IF(OR(AQ43=$C43,AQ43=$D43,AQ43=$E43),IFNA(VLOOKUP($A43&amp;AP$1,Data!$C:$E,3,0),"Ø"),"-")</f>
        <v>-</v>
      </c>
      <c r="AQ43" s="16">
        <v>2.0</v>
      </c>
      <c r="AR43" s="16" t="str">
        <f>IF(OR(AS43=$C43,AS43=$D43,AS43=$E43),IFNA(VLOOKUP($A43&amp;AR$1,Data!$C:$E,3,0),"Ø"),"-")</f>
        <v>-</v>
      </c>
      <c r="AS43" s="16">
        <v>2.0</v>
      </c>
      <c r="AT43" s="16" t="str">
        <f>IF(OR(AU43=$C43,AU43=$D43,AU43=$E43),IFNA(VLOOKUP($A43&amp;AT$1,Data!$C:$E,3,0),"Ø"),"-")</f>
        <v>-</v>
      </c>
      <c r="AU43" s="16">
        <v>3.0</v>
      </c>
    </row>
    <row r="44" ht="14.25" hidden="1" customHeight="1">
      <c r="A44" s="114" t="s">
        <v>211</v>
      </c>
      <c r="B44" s="9"/>
      <c r="C44" s="9" t="str">
        <f>IF(COUNTIF(Dails!A:A,Sheet1DATA!$A44)=1,1,"N")</f>
        <v>N</v>
      </c>
      <c r="D44" s="9" t="str">
        <f>IF(COUNTIF(Dails!D:D,Sheet1DATA!$A44)=1,2,"N")</f>
        <v>N</v>
      </c>
      <c r="E44" s="9" t="str">
        <f>IF(COUNTIF(Dails!G:G,Sheet1DATA!$A44)=1,3,"N")</f>
        <v>N</v>
      </c>
      <c r="F44" s="16" t="str">
        <f>IF(OR(G44=$C44,G44=$D44,G44=$E44),IFNA(VLOOKUP($A44&amp;F$1,Data!$C:$E,3,0),"Ø"),"-")</f>
        <v>-</v>
      </c>
      <c r="G44" s="16">
        <v>1.0</v>
      </c>
      <c r="H44" s="16" t="str">
        <f>IF(OR(I44=$C44,I44=$D44,I44=$E44),IFNA(VLOOKUP($A44&amp;H$1,Data!$C:$E,3,0),"Ø"),"-")</f>
        <v>-</v>
      </c>
      <c r="I44" s="16">
        <v>1.0</v>
      </c>
      <c r="J44" s="16" t="str">
        <f>IF(OR(K44=$C44,K44=$D44,K44=$E44),IFNA(VLOOKUP($A44&amp;J$1,Data!$C:$E,3,0),"Ø"),"-")</f>
        <v>-</v>
      </c>
      <c r="K44" s="16">
        <v>1.0</v>
      </c>
      <c r="L44" s="16" t="str">
        <f>IF(OR(M44=$C44,M44=$D44,M44=$E44),IFNA(VLOOKUP($A44&amp;L$1,Data!$C:$E,3,0),"Ø"),"-")</f>
        <v>-</v>
      </c>
      <c r="M44" s="16">
        <v>1.0</v>
      </c>
      <c r="N44" s="16" t="str">
        <f>IF(OR(O44=$C44,O44=$D44,O44=$E44),IFNA(VLOOKUP($A44&amp;N$1,Data!$C:$E,3,0),"Ø"),"-")</f>
        <v>-</v>
      </c>
      <c r="O44" s="16">
        <v>1.0</v>
      </c>
      <c r="P44" s="16" t="str">
        <f>IF(OR(Q44=$C44,Q44=$D44,Q44=$E44),IFNA(VLOOKUP($A44&amp;P$1,Data!$C:$E,3,0),"Ø"),"-")</f>
        <v>-</v>
      </c>
      <c r="Q44" s="16">
        <v>1.0</v>
      </c>
      <c r="R44" s="16" t="str">
        <f>IF(OR(S44=$C44,S44=$D44,S44=$E44),IFNA(VLOOKUP($A44&amp;R$1,Data!$C:$E,3,0),"Ø"),"-")</f>
        <v>-</v>
      </c>
      <c r="S44" s="16">
        <v>1.0</v>
      </c>
      <c r="T44" s="16" t="str">
        <f>IF(OR(U44=$C44,U44=$D44,U44=$E44),IFNA(VLOOKUP($A44&amp;T$1,Data!$C:$E,3,0),"Ø"),"-")</f>
        <v>-</v>
      </c>
      <c r="U44" s="16">
        <v>2.0</v>
      </c>
      <c r="V44" s="16" t="str">
        <f>IF(OR(W44=$C44,W44=$D44,W44=$E44),IFNA(VLOOKUP($A44&amp;V$1,Data!$C:$E,3,0),"Ø"),"-")</f>
        <v>-</v>
      </c>
      <c r="W44" s="16">
        <v>2.0</v>
      </c>
      <c r="X44" s="16" t="str">
        <f>IF(OR(Y44=$C44,Y44=$D44,Y44=$E44),IFNA(VLOOKUP($A44&amp;X$1,Data!$C:$E,3,0),"Ø"),"-")</f>
        <v>-</v>
      </c>
      <c r="Y44" s="16">
        <v>2.0</v>
      </c>
      <c r="Z44" s="16" t="str">
        <f>IF(OR(AA44=$C44,AA44=$D44,AA44=$E44),IFNA(VLOOKUP($A44&amp;Z$1,Data!$C:$E,3,0),"Ø"),"-")</f>
        <v>-</v>
      </c>
      <c r="AA44" s="16">
        <v>2.0</v>
      </c>
      <c r="AB44" s="16" t="str">
        <f>IF(OR(AC44=$C44,AC44=$D44,AC44=$E44),IFNA(VLOOKUP($A44&amp;AB$1,Data!$C:$E,3,0),"Ø"),"-")</f>
        <v>-</v>
      </c>
      <c r="AC44" s="16">
        <v>2.0</v>
      </c>
      <c r="AD44" s="16" t="str">
        <f>IF(OR(AE44=$C44,AE44=$D44,AE44=$E44),IFNA(VLOOKUP($A44&amp;AD$1,Data!$C:$E,3,0),"Ø"),"-")</f>
        <v>-</v>
      </c>
      <c r="AE44" s="16">
        <v>2.0</v>
      </c>
      <c r="AF44" s="16" t="str">
        <f>IF(OR(AG44=$C44,AG44=$D44,AG44=$E44),IFNA(VLOOKUP($A44&amp;AF$1,Data!$C:$E,3,0),"Ø"),"-")</f>
        <v>-</v>
      </c>
      <c r="AG44" s="16">
        <v>2.0</v>
      </c>
      <c r="AH44" s="16" t="str">
        <f>IF(OR(AI44=$C44,AI44=$D44,AI44=$E44),IFNA(VLOOKUP($A44&amp;AH$1,Data!$C:$E,3,0),"Ø"),"-")</f>
        <v>-</v>
      </c>
      <c r="AI44" s="16">
        <v>2.0</v>
      </c>
      <c r="AJ44" s="16" t="str">
        <f>IF(OR(AK44=$C44,AK44=$D44,AK44=$E44),IFNA(VLOOKUP($A44&amp;AJ$1,Data!$C:$E,3,0),"Ø"),"-")</f>
        <v>-</v>
      </c>
      <c r="AK44" s="16">
        <v>2.0</v>
      </c>
      <c r="AL44" s="16" t="str">
        <f>IF(OR(AM44=$C44,AM44=$D44,AM44=$E44),IFNA(VLOOKUP($A44&amp;AL$1,Data!$C:$E,3,0),"Ø"),"-")</f>
        <v>-</v>
      </c>
      <c r="AM44" s="16">
        <v>2.0</v>
      </c>
      <c r="AN44" s="16" t="str">
        <f>IF(OR(AO44=$C44,AO44=$D44,AO44=$E44),IFNA(VLOOKUP($A44&amp;AN$1,Data!$C:$E,3,0),"Ø"),"-")</f>
        <v>-</v>
      </c>
      <c r="AO44" s="16">
        <v>2.0</v>
      </c>
      <c r="AP44" s="16" t="str">
        <f>IF(OR(AQ44=$C44,AQ44=$D44,AQ44=$E44),IFNA(VLOOKUP($A44&amp;AP$1,Data!$C:$E,3,0),"Ø"),"-")</f>
        <v>-</v>
      </c>
      <c r="AQ44" s="16">
        <v>2.0</v>
      </c>
      <c r="AR44" s="16" t="str">
        <f>IF(OR(AS44=$C44,AS44=$D44,AS44=$E44),IFNA(VLOOKUP($A44&amp;AR$1,Data!$C:$E,3,0),"Ø"),"-")</f>
        <v>-</v>
      </c>
      <c r="AS44" s="16">
        <v>2.0</v>
      </c>
      <c r="AT44" s="16" t="str">
        <f>IF(OR(AU44=$C44,AU44=$D44,AU44=$E44),IFNA(VLOOKUP($A44&amp;AT$1,Data!$C:$E,3,0),"Ø"),"-")</f>
        <v>-</v>
      </c>
      <c r="AU44" s="16">
        <v>3.0</v>
      </c>
    </row>
    <row r="45" ht="14.25" hidden="1" customHeight="1">
      <c r="A45" s="114" t="s">
        <v>221</v>
      </c>
      <c r="B45" s="9"/>
      <c r="C45" s="9" t="str">
        <f>IF(COUNTIF(Dails!A:A,Sheet1DATA!$A45)=1,1,"N")</f>
        <v>N</v>
      </c>
      <c r="D45" s="9" t="str">
        <f>IF(COUNTIF(Dails!D:D,Sheet1DATA!$A45)=1,2,"N")</f>
        <v>N</v>
      </c>
      <c r="E45" s="9" t="str">
        <f>IF(COUNTIF(Dails!G:G,Sheet1DATA!$A45)=1,3,"N")</f>
        <v>N</v>
      </c>
      <c r="F45" s="16" t="str">
        <f>IF(OR(G45=$C45,G45=$D45,G45=$E45),IFNA(VLOOKUP($A45&amp;F$1,Data!$C:$E,3,0),"Ø"),"-")</f>
        <v>-</v>
      </c>
      <c r="G45" s="16">
        <v>1.0</v>
      </c>
      <c r="H45" s="16" t="str">
        <f>IF(OR(I45=$C45,I45=$D45,I45=$E45),IFNA(VLOOKUP($A45&amp;H$1,Data!$C:$E,3,0),"Ø"),"-")</f>
        <v>-</v>
      </c>
      <c r="I45" s="16">
        <v>1.0</v>
      </c>
      <c r="J45" s="16" t="str">
        <f>IF(OR(K45=$C45,K45=$D45,K45=$E45),IFNA(VLOOKUP($A45&amp;J$1,Data!$C:$E,3,0),"Ø"),"-")</f>
        <v>-</v>
      </c>
      <c r="K45" s="16">
        <v>1.0</v>
      </c>
      <c r="L45" s="16" t="str">
        <f>IF(OR(M45=$C45,M45=$D45,M45=$E45),IFNA(VLOOKUP($A45&amp;L$1,Data!$C:$E,3,0),"Ø"),"-")</f>
        <v>-</v>
      </c>
      <c r="M45" s="16">
        <v>1.0</v>
      </c>
      <c r="N45" s="16" t="str">
        <f>IF(OR(O45=$C45,O45=$D45,O45=$E45),IFNA(VLOOKUP($A45&amp;N$1,Data!$C:$E,3,0),"Ø"),"-")</f>
        <v>-</v>
      </c>
      <c r="O45" s="16">
        <v>1.0</v>
      </c>
      <c r="P45" s="16" t="str">
        <f>IF(OR(Q45=$C45,Q45=$D45,Q45=$E45),IFNA(VLOOKUP($A45&amp;P$1,Data!$C:$E,3,0),"Ø"),"-")</f>
        <v>-</v>
      </c>
      <c r="Q45" s="16">
        <v>1.0</v>
      </c>
      <c r="R45" s="16" t="str">
        <f>IF(OR(S45=$C45,S45=$D45,S45=$E45),IFNA(VLOOKUP($A45&amp;R$1,Data!$C:$E,3,0),"Ø"),"-")</f>
        <v>-</v>
      </c>
      <c r="S45" s="16">
        <v>1.0</v>
      </c>
      <c r="T45" s="16" t="str">
        <f>IF(OR(U45=$C45,U45=$D45,U45=$E45),IFNA(VLOOKUP($A45&amp;T$1,Data!$C:$E,3,0),"Ø"),"-")</f>
        <v>-</v>
      </c>
      <c r="U45" s="16">
        <v>2.0</v>
      </c>
      <c r="V45" s="16" t="str">
        <f>IF(OR(W45=$C45,W45=$D45,W45=$E45),IFNA(VLOOKUP($A45&amp;V$1,Data!$C:$E,3,0),"Ø"),"-")</f>
        <v>-</v>
      </c>
      <c r="W45" s="16">
        <v>2.0</v>
      </c>
      <c r="X45" s="16" t="str">
        <f>IF(OR(Y45=$C45,Y45=$D45,Y45=$E45),IFNA(VLOOKUP($A45&amp;X$1,Data!$C:$E,3,0),"Ø"),"-")</f>
        <v>-</v>
      </c>
      <c r="Y45" s="16">
        <v>2.0</v>
      </c>
      <c r="Z45" s="16" t="str">
        <f>IF(OR(AA45=$C45,AA45=$D45,AA45=$E45),IFNA(VLOOKUP($A45&amp;Z$1,Data!$C:$E,3,0),"Ø"),"-")</f>
        <v>-</v>
      </c>
      <c r="AA45" s="16">
        <v>2.0</v>
      </c>
      <c r="AB45" s="16" t="str">
        <f>IF(OR(AC45=$C45,AC45=$D45,AC45=$E45),IFNA(VLOOKUP($A45&amp;AB$1,Data!$C:$E,3,0),"Ø"),"-")</f>
        <v>-</v>
      </c>
      <c r="AC45" s="16">
        <v>2.0</v>
      </c>
      <c r="AD45" s="16" t="str">
        <f>IF(OR(AE45=$C45,AE45=$D45,AE45=$E45),IFNA(VLOOKUP($A45&amp;AD$1,Data!$C:$E,3,0),"Ø"),"-")</f>
        <v>-</v>
      </c>
      <c r="AE45" s="16">
        <v>2.0</v>
      </c>
      <c r="AF45" s="16" t="str">
        <f>IF(OR(AG45=$C45,AG45=$D45,AG45=$E45),IFNA(VLOOKUP($A45&amp;AF$1,Data!$C:$E,3,0),"Ø"),"-")</f>
        <v>-</v>
      </c>
      <c r="AG45" s="16">
        <v>2.0</v>
      </c>
      <c r="AH45" s="16" t="str">
        <f>IF(OR(AI45=$C45,AI45=$D45,AI45=$E45),IFNA(VLOOKUP($A45&amp;AH$1,Data!$C:$E,3,0),"Ø"),"-")</f>
        <v>-</v>
      </c>
      <c r="AI45" s="16">
        <v>2.0</v>
      </c>
      <c r="AJ45" s="16" t="str">
        <f>IF(OR(AK45=$C45,AK45=$D45,AK45=$E45),IFNA(VLOOKUP($A45&amp;AJ$1,Data!$C:$E,3,0),"Ø"),"-")</f>
        <v>-</v>
      </c>
      <c r="AK45" s="16">
        <v>2.0</v>
      </c>
      <c r="AL45" s="16" t="str">
        <f>IF(OR(AM45=$C45,AM45=$D45,AM45=$E45),IFNA(VLOOKUP($A45&amp;AL$1,Data!$C:$E,3,0),"Ø"),"-")</f>
        <v>-</v>
      </c>
      <c r="AM45" s="16">
        <v>2.0</v>
      </c>
      <c r="AN45" s="16" t="str">
        <f>IF(OR(AO45=$C45,AO45=$D45,AO45=$E45),IFNA(VLOOKUP($A45&amp;AN$1,Data!$C:$E,3,0),"Ø"),"-")</f>
        <v>-</v>
      </c>
      <c r="AO45" s="16">
        <v>2.0</v>
      </c>
      <c r="AP45" s="16" t="str">
        <f>IF(OR(AQ45=$C45,AQ45=$D45,AQ45=$E45),IFNA(VLOOKUP($A45&amp;AP$1,Data!$C:$E,3,0),"Ø"),"-")</f>
        <v>-</v>
      </c>
      <c r="AQ45" s="16">
        <v>2.0</v>
      </c>
      <c r="AR45" s="16" t="str">
        <f>IF(OR(AS45=$C45,AS45=$D45,AS45=$E45),IFNA(VLOOKUP($A45&amp;AR$1,Data!$C:$E,3,0),"Ø"),"-")</f>
        <v>-</v>
      </c>
      <c r="AS45" s="16">
        <v>2.0</v>
      </c>
      <c r="AT45" s="16" t="str">
        <f>IF(OR(AU45=$C45,AU45=$D45,AU45=$E45),IFNA(VLOOKUP($A45&amp;AT$1,Data!$C:$E,3,0),"Ø"),"-")</f>
        <v>-</v>
      </c>
      <c r="AU45" s="16">
        <v>3.0</v>
      </c>
    </row>
    <row r="46" ht="14.25" hidden="1" customHeight="1">
      <c r="A46" s="114" t="s">
        <v>226</v>
      </c>
      <c r="B46" s="9"/>
      <c r="C46" s="9" t="str">
        <f>IF(COUNTIF(Dails!A:A,Sheet1DATA!$A46)=1,1,"N")</f>
        <v>N</v>
      </c>
      <c r="D46" s="9" t="str">
        <f>IF(COUNTIF(Dails!D:D,Sheet1DATA!$A46)=1,2,"N")</f>
        <v>N</v>
      </c>
      <c r="E46" s="9" t="str">
        <f>IF(COUNTIF(Dails!G:G,Sheet1DATA!$A46)=1,3,"N")</f>
        <v>N</v>
      </c>
      <c r="F46" s="16" t="str">
        <f>IF(OR(G46=$C46,G46=$D46,G46=$E46),IFNA(VLOOKUP($A46&amp;F$1,Data!$C:$E,3,0),"Ø"),"-")</f>
        <v>-</v>
      </c>
      <c r="G46" s="16">
        <v>1.0</v>
      </c>
      <c r="H46" s="16" t="str">
        <f>IF(OR(I46=$C46,I46=$D46,I46=$E46),IFNA(VLOOKUP($A46&amp;H$1,Data!$C:$E,3,0),"Ø"),"-")</f>
        <v>-</v>
      </c>
      <c r="I46" s="16">
        <v>1.0</v>
      </c>
      <c r="J46" s="16" t="str">
        <f>IF(OR(K46=$C46,K46=$D46,K46=$E46),IFNA(VLOOKUP($A46&amp;J$1,Data!$C:$E,3,0),"Ø"),"-")</f>
        <v>-</v>
      </c>
      <c r="K46" s="16">
        <v>1.0</v>
      </c>
      <c r="L46" s="16" t="str">
        <f>IF(OR(M46=$C46,M46=$D46,M46=$E46),IFNA(VLOOKUP($A46&amp;L$1,Data!$C:$E,3,0),"Ø"),"-")</f>
        <v>-</v>
      </c>
      <c r="M46" s="16">
        <v>1.0</v>
      </c>
      <c r="N46" s="16" t="str">
        <f>IF(OR(O46=$C46,O46=$D46,O46=$E46),IFNA(VLOOKUP($A46&amp;N$1,Data!$C:$E,3,0),"Ø"),"-")</f>
        <v>-</v>
      </c>
      <c r="O46" s="16">
        <v>1.0</v>
      </c>
      <c r="P46" s="16" t="str">
        <f>IF(OR(Q46=$C46,Q46=$D46,Q46=$E46),IFNA(VLOOKUP($A46&amp;P$1,Data!$C:$E,3,0),"Ø"),"-")</f>
        <v>-</v>
      </c>
      <c r="Q46" s="16">
        <v>1.0</v>
      </c>
      <c r="R46" s="16" t="str">
        <f>IF(OR(S46=$C46,S46=$D46,S46=$E46),IFNA(VLOOKUP($A46&amp;R$1,Data!$C:$E,3,0),"Ø"),"-")</f>
        <v>-</v>
      </c>
      <c r="S46" s="16">
        <v>1.0</v>
      </c>
      <c r="T46" s="16" t="str">
        <f>IF(OR(U46=$C46,U46=$D46,U46=$E46),IFNA(VLOOKUP($A46&amp;T$1,Data!$C:$E,3,0),"Ø"),"-")</f>
        <v>-</v>
      </c>
      <c r="U46" s="16">
        <v>2.0</v>
      </c>
      <c r="V46" s="16" t="str">
        <f>IF(OR(W46=$C46,W46=$D46,W46=$E46),IFNA(VLOOKUP($A46&amp;V$1,Data!$C:$E,3,0),"Ø"),"-")</f>
        <v>-</v>
      </c>
      <c r="W46" s="16">
        <v>2.0</v>
      </c>
      <c r="X46" s="16" t="str">
        <f>IF(OR(Y46=$C46,Y46=$D46,Y46=$E46),IFNA(VLOOKUP($A46&amp;X$1,Data!$C:$E,3,0),"Ø"),"-")</f>
        <v>-</v>
      </c>
      <c r="Y46" s="16">
        <v>2.0</v>
      </c>
      <c r="Z46" s="16" t="str">
        <f>IF(OR(AA46=$C46,AA46=$D46,AA46=$E46),IFNA(VLOOKUP($A46&amp;Z$1,Data!$C:$E,3,0),"Ø"),"-")</f>
        <v>-</v>
      </c>
      <c r="AA46" s="16">
        <v>2.0</v>
      </c>
      <c r="AB46" s="16" t="str">
        <f>IF(OR(AC46=$C46,AC46=$D46,AC46=$E46),IFNA(VLOOKUP($A46&amp;AB$1,Data!$C:$E,3,0),"Ø"),"-")</f>
        <v>-</v>
      </c>
      <c r="AC46" s="16">
        <v>2.0</v>
      </c>
      <c r="AD46" s="16" t="str">
        <f>IF(OR(AE46=$C46,AE46=$D46,AE46=$E46),IFNA(VLOOKUP($A46&amp;AD$1,Data!$C:$E,3,0),"Ø"),"-")</f>
        <v>-</v>
      </c>
      <c r="AE46" s="16">
        <v>2.0</v>
      </c>
      <c r="AF46" s="16" t="str">
        <f>IF(OR(AG46=$C46,AG46=$D46,AG46=$E46),IFNA(VLOOKUP($A46&amp;AF$1,Data!$C:$E,3,0),"Ø"),"-")</f>
        <v>-</v>
      </c>
      <c r="AG46" s="16">
        <v>2.0</v>
      </c>
      <c r="AH46" s="16" t="str">
        <f>IF(OR(AI46=$C46,AI46=$D46,AI46=$E46),IFNA(VLOOKUP($A46&amp;AH$1,Data!$C:$E,3,0),"Ø"),"-")</f>
        <v>-</v>
      </c>
      <c r="AI46" s="16">
        <v>2.0</v>
      </c>
      <c r="AJ46" s="16" t="str">
        <f>IF(OR(AK46=$C46,AK46=$D46,AK46=$E46),IFNA(VLOOKUP($A46&amp;AJ$1,Data!$C:$E,3,0),"Ø"),"-")</f>
        <v>-</v>
      </c>
      <c r="AK46" s="16">
        <v>2.0</v>
      </c>
      <c r="AL46" s="16" t="str">
        <f>IF(OR(AM46=$C46,AM46=$D46,AM46=$E46),IFNA(VLOOKUP($A46&amp;AL$1,Data!$C:$E,3,0),"Ø"),"-")</f>
        <v>-</v>
      </c>
      <c r="AM46" s="16">
        <v>2.0</v>
      </c>
      <c r="AN46" s="16" t="str">
        <f>IF(OR(AO46=$C46,AO46=$D46,AO46=$E46),IFNA(VLOOKUP($A46&amp;AN$1,Data!$C:$E,3,0),"Ø"),"-")</f>
        <v>-</v>
      </c>
      <c r="AO46" s="16">
        <v>2.0</v>
      </c>
      <c r="AP46" s="16" t="str">
        <f>IF(OR(AQ46=$C46,AQ46=$D46,AQ46=$E46),IFNA(VLOOKUP($A46&amp;AP$1,Data!$C:$E,3,0),"Ø"),"-")</f>
        <v>-</v>
      </c>
      <c r="AQ46" s="16">
        <v>2.0</v>
      </c>
      <c r="AR46" s="16" t="str">
        <f>IF(OR(AS46=$C46,AS46=$D46,AS46=$E46),IFNA(VLOOKUP($A46&amp;AR$1,Data!$C:$E,3,0),"Ø"),"-")</f>
        <v>-</v>
      </c>
      <c r="AS46" s="16">
        <v>2.0</v>
      </c>
      <c r="AT46" s="16" t="str">
        <f>IF(OR(AU46=$C46,AU46=$D46,AU46=$E46),IFNA(VLOOKUP($A46&amp;AT$1,Data!$C:$E,3,0),"Ø"),"-")</f>
        <v>-</v>
      </c>
      <c r="AU46" s="16">
        <v>3.0</v>
      </c>
    </row>
    <row r="47" ht="14.25" hidden="1" customHeight="1">
      <c r="A47" s="114" t="s">
        <v>1306</v>
      </c>
      <c r="B47" s="9"/>
      <c r="C47" s="9">
        <f>IF(COUNTIF(Dails!A:A,Sheet1DATA!$A47)=1,1,"N")</f>
        <v>1</v>
      </c>
      <c r="D47" s="9" t="str">
        <f>IF(COUNTIF(Dails!D:D,Sheet1DATA!$A47)=1,2,"N")</f>
        <v>N</v>
      </c>
      <c r="E47" s="9" t="str">
        <f>IF(COUNTIF(Dails!G:G,Sheet1DATA!$A47)=1,3,"N")</f>
        <v>N</v>
      </c>
      <c r="F47" s="16" t="str">
        <f>IF(OR(G47=$C47,G47=$D47,G47=$E47),IFNA(VLOOKUP($A47&amp;F$1,Data!$C:$E,3,0),"Ø"),"-")</f>
        <v>Ø</v>
      </c>
      <c r="G47" s="16">
        <v>1.0</v>
      </c>
      <c r="H47" s="16" t="str">
        <f>IF(OR(I47=$C47,I47=$D47,I47=$E47),IFNA(VLOOKUP($A47&amp;H$1,Data!$C:$E,3,0),"Ø"),"-")</f>
        <v>√</v>
      </c>
      <c r="I47" s="16">
        <v>1.0</v>
      </c>
      <c r="J47" s="16" t="str">
        <f>IF(OR(K47=$C47,K47=$D47,K47=$E47),IFNA(VLOOKUP($A47&amp;J$1,Data!$C:$E,3,0),"Ø"),"-")</f>
        <v>√</v>
      </c>
      <c r="K47" s="16">
        <v>1.0</v>
      </c>
      <c r="L47" s="16" t="str">
        <f>IF(OR(M47=$C47,M47=$D47,M47=$E47),IFNA(VLOOKUP($A47&amp;L$1,Data!$C:$E,3,0),"Ø"),"-")</f>
        <v>×</v>
      </c>
      <c r="M47" s="16">
        <v>1.0</v>
      </c>
      <c r="N47" s="16" t="str">
        <f>IF(OR(O47=$C47,O47=$D47,O47=$E47),IFNA(VLOOKUP($A47&amp;N$1,Data!$C:$E,3,0),"Ø"),"-")</f>
        <v>×</v>
      </c>
      <c r="O47" s="16">
        <v>1.0</v>
      </c>
      <c r="P47" s="16" t="str">
        <f>IF(OR(Q47=$C47,Q47=$D47,Q47=$E47),IFNA(VLOOKUP($A47&amp;P$1,Data!$C:$E,3,0),"Ø"),"-")</f>
        <v>×</v>
      </c>
      <c r="Q47" s="16">
        <v>1.0</v>
      </c>
      <c r="R47" s="16" t="str">
        <f>IF(OR(S47=$C47,S47=$D47,S47=$E47),IFNA(VLOOKUP($A47&amp;R$1,Data!$C:$E,3,0),"Ø"),"-")</f>
        <v>×</v>
      </c>
      <c r="S47" s="16">
        <v>1.0</v>
      </c>
      <c r="T47" s="16" t="str">
        <f>IF(OR(U47=$C47,U47=$D47,U47=$E47),IFNA(VLOOKUP($A47&amp;T$1,Data!$C:$E,3,0),"Ø"),"-")</f>
        <v>-</v>
      </c>
      <c r="U47" s="16">
        <v>2.0</v>
      </c>
      <c r="V47" s="16" t="str">
        <f>IF(OR(W47=$C47,W47=$D47,W47=$E47),IFNA(VLOOKUP($A47&amp;V$1,Data!$C:$E,3,0),"Ø"),"-")</f>
        <v>-</v>
      </c>
      <c r="W47" s="16">
        <v>2.0</v>
      </c>
      <c r="X47" s="16" t="str">
        <f>IF(OR(Y47=$C47,Y47=$D47,Y47=$E47),IFNA(VLOOKUP($A47&amp;X$1,Data!$C:$E,3,0),"Ø"),"-")</f>
        <v>-</v>
      </c>
      <c r="Y47" s="16">
        <v>2.0</v>
      </c>
      <c r="Z47" s="16" t="str">
        <f>IF(OR(AA47=$C47,AA47=$D47,AA47=$E47),IFNA(VLOOKUP($A47&amp;Z$1,Data!$C:$E,3,0),"Ø"),"-")</f>
        <v>-</v>
      </c>
      <c r="AA47" s="16">
        <v>2.0</v>
      </c>
      <c r="AB47" s="16" t="str">
        <f>IF(OR(AC47=$C47,AC47=$D47,AC47=$E47),IFNA(VLOOKUP($A47&amp;AB$1,Data!$C:$E,3,0),"Ø"),"-")</f>
        <v>-</v>
      </c>
      <c r="AC47" s="16">
        <v>2.0</v>
      </c>
      <c r="AD47" s="16" t="str">
        <f>IF(OR(AE47=$C47,AE47=$D47,AE47=$E47),IFNA(VLOOKUP($A47&amp;AD$1,Data!$C:$E,3,0),"Ø"),"-")</f>
        <v>-</v>
      </c>
      <c r="AE47" s="16">
        <v>2.0</v>
      </c>
      <c r="AF47" s="16" t="str">
        <f>IF(OR(AG47=$C47,AG47=$D47,AG47=$E47),IFNA(VLOOKUP($A47&amp;AF$1,Data!$C:$E,3,0),"Ø"),"-")</f>
        <v>-</v>
      </c>
      <c r="AG47" s="16">
        <v>2.0</v>
      </c>
      <c r="AH47" s="16" t="str">
        <f>IF(OR(AI47=$C47,AI47=$D47,AI47=$E47),IFNA(VLOOKUP($A47&amp;AH$1,Data!$C:$E,3,0),"Ø"),"-")</f>
        <v>-</v>
      </c>
      <c r="AI47" s="16">
        <v>2.0</v>
      </c>
      <c r="AJ47" s="16" t="str">
        <f>IF(OR(AK47=$C47,AK47=$D47,AK47=$E47),IFNA(VLOOKUP($A47&amp;AJ$1,Data!$C:$E,3,0),"Ø"),"-")</f>
        <v>-</v>
      </c>
      <c r="AK47" s="16">
        <v>2.0</v>
      </c>
      <c r="AL47" s="16" t="str">
        <f>IF(OR(AM47=$C47,AM47=$D47,AM47=$E47),IFNA(VLOOKUP($A47&amp;AL$1,Data!$C:$E,3,0),"Ø"),"-")</f>
        <v>-</v>
      </c>
      <c r="AM47" s="16">
        <v>2.0</v>
      </c>
      <c r="AN47" s="16" t="str">
        <f>IF(OR(AO47=$C47,AO47=$D47,AO47=$E47),IFNA(VLOOKUP($A47&amp;AN$1,Data!$C:$E,3,0),"Ø"),"-")</f>
        <v>-</v>
      </c>
      <c r="AO47" s="16">
        <v>2.0</v>
      </c>
      <c r="AP47" s="16" t="str">
        <f>IF(OR(AQ47=$C47,AQ47=$D47,AQ47=$E47),IFNA(VLOOKUP($A47&amp;AP$1,Data!$C:$E,3,0),"Ø"),"-")</f>
        <v>-</v>
      </c>
      <c r="AQ47" s="16">
        <v>2.0</v>
      </c>
      <c r="AR47" s="16" t="str">
        <f>IF(OR(AS47=$C47,AS47=$D47,AS47=$E47),IFNA(VLOOKUP($A47&amp;AR$1,Data!$C:$E,3,0),"Ø"),"-")</f>
        <v>-</v>
      </c>
      <c r="AS47" s="16">
        <v>2.0</v>
      </c>
      <c r="AT47" s="16" t="str">
        <f>IF(OR(AU47=$C47,AU47=$D47,AU47=$E47),IFNA(VLOOKUP($A47&amp;AT$1,Data!$C:$E,3,0),"Ø"),"-")</f>
        <v>-</v>
      </c>
      <c r="AU47" s="16">
        <v>3.0</v>
      </c>
    </row>
    <row r="48" ht="14.25" hidden="1" customHeight="1">
      <c r="A48" s="114" t="s">
        <v>230</v>
      </c>
      <c r="B48" s="9"/>
      <c r="C48" s="9" t="str">
        <f>IF(COUNTIF(Dails!A:A,Sheet1DATA!$A48)=1,1,"N")</f>
        <v>N</v>
      </c>
      <c r="D48" s="9" t="str">
        <f>IF(COUNTIF(Dails!D:D,Sheet1DATA!$A48)=1,2,"N")</f>
        <v>N</v>
      </c>
      <c r="E48" s="9" t="str">
        <f>IF(COUNTIF(Dails!G:G,Sheet1DATA!$A48)=1,3,"N")</f>
        <v>N</v>
      </c>
      <c r="F48" s="16" t="str">
        <f>IF(OR(G48=$C48,G48=$D48,G48=$E48),IFNA(VLOOKUP($A48&amp;F$1,Data!$C:$E,3,0),"Ø"),"-")</f>
        <v>-</v>
      </c>
      <c r="G48" s="16">
        <v>1.0</v>
      </c>
      <c r="H48" s="16" t="str">
        <f>IF(OR(I48=$C48,I48=$D48,I48=$E48),IFNA(VLOOKUP($A48&amp;H$1,Data!$C:$E,3,0),"Ø"),"-")</f>
        <v>-</v>
      </c>
      <c r="I48" s="16">
        <v>1.0</v>
      </c>
      <c r="J48" s="16" t="str">
        <f>IF(OR(K48=$C48,K48=$D48,K48=$E48),IFNA(VLOOKUP($A48&amp;J$1,Data!$C:$E,3,0),"Ø"),"-")</f>
        <v>-</v>
      </c>
      <c r="K48" s="16">
        <v>1.0</v>
      </c>
      <c r="L48" s="16" t="str">
        <f>IF(OR(M48=$C48,M48=$D48,M48=$E48),IFNA(VLOOKUP($A48&amp;L$1,Data!$C:$E,3,0),"Ø"),"-")</f>
        <v>-</v>
      </c>
      <c r="M48" s="16">
        <v>1.0</v>
      </c>
      <c r="N48" s="16" t="str">
        <f>IF(OR(O48=$C48,O48=$D48,O48=$E48),IFNA(VLOOKUP($A48&amp;N$1,Data!$C:$E,3,0),"Ø"),"-")</f>
        <v>-</v>
      </c>
      <c r="O48" s="16">
        <v>1.0</v>
      </c>
      <c r="P48" s="16" t="str">
        <f>IF(OR(Q48=$C48,Q48=$D48,Q48=$E48),IFNA(VLOOKUP($A48&amp;P$1,Data!$C:$E,3,0),"Ø"),"-")</f>
        <v>-</v>
      </c>
      <c r="Q48" s="16">
        <v>1.0</v>
      </c>
      <c r="R48" s="16" t="str">
        <f>IF(OR(S48=$C48,S48=$D48,S48=$E48),IFNA(VLOOKUP($A48&amp;R$1,Data!$C:$E,3,0),"Ø"),"-")</f>
        <v>-</v>
      </c>
      <c r="S48" s="16">
        <v>1.0</v>
      </c>
      <c r="T48" s="16" t="str">
        <f>IF(OR(U48=$C48,U48=$D48,U48=$E48),IFNA(VLOOKUP($A48&amp;T$1,Data!$C:$E,3,0),"Ø"),"-")</f>
        <v>-</v>
      </c>
      <c r="U48" s="16">
        <v>2.0</v>
      </c>
      <c r="V48" s="16" t="str">
        <f>IF(OR(W48=$C48,W48=$D48,W48=$E48),IFNA(VLOOKUP($A48&amp;V$1,Data!$C:$E,3,0),"Ø"),"-")</f>
        <v>-</v>
      </c>
      <c r="W48" s="16">
        <v>2.0</v>
      </c>
      <c r="X48" s="16" t="str">
        <f>IF(OR(Y48=$C48,Y48=$D48,Y48=$E48),IFNA(VLOOKUP($A48&amp;X$1,Data!$C:$E,3,0),"Ø"),"-")</f>
        <v>-</v>
      </c>
      <c r="Y48" s="16">
        <v>2.0</v>
      </c>
      <c r="Z48" s="16" t="str">
        <f>IF(OR(AA48=$C48,AA48=$D48,AA48=$E48),IFNA(VLOOKUP($A48&amp;Z$1,Data!$C:$E,3,0),"Ø"),"-")</f>
        <v>-</v>
      </c>
      <c r="AA48" s="16">
        <v>2.0</v>
      </c>
      <c r="AB48" s="16" t="str">
        <f>IF(OR(AC48=$C48,AC48=$D48,AC48=$E48),IFNA(VLOOKUP($A48&amp;AB$1,Data!$C:$E,3,0),"Ø"),"-")</f>
        <v>-</v>
      </c>
      <c r="AC48" s="16">
        <v>2.0</v>
      </c>
      <c r="AD48" s="16" t="str">
        <f>IF(OR(AE48=$C48,AE48=$D48,AE48=$E48),IFNA(VLOOKUP($A48&amp;AD$1,Data!$C:$E,3,0),"Ø"),"-")</f>
        <v>-</v>
      </c>
      <c r="AE48" s="16">
        <v>2.0</v>
      </c>
      <c r="AF48" s="16" t="str">
        <f>IF(OR(AG48=$C48,AG48=$D48,AG48=$E48),IFNA(VLOOKUP($A48&amp;AF$1,Data!$C:$E,3,0),"Ø"),"-")</f>
        <v>-</v>
      </c>
      <c r="AG48" s="16">
        <v>2.0</v>
      </c>
      <c r="AH48" s="16" t="str">
        <f>IF(OR(AI48=$C48,AI48=$D48,AI48=$E48),IFNA(VLOOKUP($A48&amp;AH$1,Data!$C:$E,3,0),"Ø"),"-")</f>
        <v>-</v>
      </c>
      <c r="AI48" s="16">
        <v>2.0</v>
      </c>
      <c r="AJ48" s="16" t="str">
        <f>IF(OR(AK48=$C48,AK48=$D48,AK48=$E48),IFNA(VLOOKUP($A48&amp;AJ$1,Data!$C:$E,3,0),"Ø"),"-")</f>
        <v>-</v>
      </c>
      <c r="AK48" s="16">
        <v>2.0</v>
      </c>
      <c r="AL48" s="16" t="str">
        <f>IF(OR(AM48=$C48,AM48=$D48,AM48=$E48),IFNA(VLOOKUP($A48&amp;AL$1,Data!$C:$E,3,0),"Ø"),"-")</f>
        <v>-</v>
      </c>
      <c r="AM48" s="16">
        <v>2.0</v>
      </c>
      <c r="AN48" s="16" t="str">
        <f>IF(OR(AO48=$C48,AO48=$D48,AO48=$E48),IFNA(VLOOKUP($A48&amp;AN$1,Data!$C:$E,3,0),"Ø"),"-")</f>
        <v>-</v>
      </c>
      <c r="AO48" s="16">
        <v>2.0</v>
      </c>
      <c r="AP48" s="16" t="str">
        <f>IF(OR(AQ48=$C48,AQ48=$D48,AQ48=$E48),IFNA(VLOOKUP($A48&amp;AP$1,Data!$C:$E,3,0),"Ø"),"-")</f>
        <v>-</v>
      </c>
      <c r="AQ48" s="16">
        <v>2.0</v>
      </c>
      <c r="AR48" s="16" t="str">
        <f>IF(OR(AS48=$C48,AS48=$D48,AS48=$E48),IFNA(VLOOKUP($A48&amp;AR$1,Data!$C:$E,3,0),"Ø"),"-")</f>
        <v>-</v>
      </c>
      <c r="AS48" s="16">
        <v>2.0</v>
      </c>
      <c r="AT48" s="16" t="str">
        <f>IF(OR(AU48=$C48,AU48=$D48,AU48=$E48),IFNA(VLOOKUP($A48&amp;AT$1,Data!$C:$E,3,0),"Ø"),"-")</f>
        <v>-</v>
      </c>
      <c r="AU48" s="16">
        <v>3.0</v>
      </c>
    </row>
    <row r="49" ht="14.25" hidden="1" customHeight="1">
      <c r="A49" s="114" t="s">
        <v>1113</v>
      </c>
      <c r="B49" s="9"/>
      <c r="C49" s="9">
        <f>IF(COUNTIF(Dails!A:A,Sheet1DATA!$A49)=1,1,"N")</f>
        <v>1</v>
      </c>
      <c r="D49" s="9" t="str">
        <f>IF(COUNTIF(Dails!D:D,Sheet1DATA!$A49)=1,2,"N")</f>
        <v>N</v>
      </c>
      <c r="E49" s="9" t="str">
        <f>IF(COUNTIF(Dails!G:G,Sheet1DATA!$A49)=1,3,"N")</f>
        <v>N</v>
      </c>
      <c r="F49" s="16" t="str">
        <f>IF(OR(G49=$C49,G49=$D49,G49=$E49),IFNA(VLOOKUP($A49&amp;F$1,Data!$C:$E,3,0),"Ø"),"-")</f>
        <v>Ø</v>
      </c>
      <c r="G49" s="16">
        <v>1.0</v>
      </c>
      <c r="H49" s="16" t="str">
        <f>IF(OR(I49=$C49,I49=$D49,I49=$E49),IFNA(VLOOKUP($A49&amp;H$1,Data!$C:$E,3,0),"Ø"),"-")</f>
        <v>√</v>
      </c>
      <c r="I49" s="16">
        <v>1.0</v>
      </c>
      <c r="J49" s="16" t="str">
        <f>IF(OR(K49=$C49,K49=$D49,K49=$E49),IFNA(VLOOKUP($A49&amp;J$1,Data!$C:$E,3,0),"Ø"),"-")</f>
        <v>√</v>
      </c>
      <c r="K49" s="16">
        <v>1.0</v>
      </c>
      <c r="L49" s="16" t="str">
        <f>IF(OR(M49=$C49,M49=$D49,M49=$E49),IFNA(VLOOKUP($A49&amp;L$1,Data!$C:$E,3,0),"Ø"),"-")</f>
        <v>Ø</v>
      </c>
      <c r="M49" s="16">
        <v>1.0</v>
      </c>
      <c r="N49" s="16" t="str">
        <f>IF(OR(O49=$C49,O49=$D49,O49=$E49),IFNA(VLOOKUP($A49&amp;N$1,Data!$C:$E,3,0),"Ø"),"-")</f>
        <v>Ø</v>
      </c>
      <c r="O49" s="16">
        <v>1.0</v>
      </c>
      <c r="P49" s="16" t="str">
        <f>IF(OR(Q49=$C49,Q49=$D49,Q49=$E49),IFNA(VLOOKUP($A49&amp;P$1,Data!$C:$E,3,0),"Ø"),"-")</f>
        <v>Ø</v>
      </c>
      <c r="Q49" s="16">
        <v>1.0</v>
      </c>
      <c r="R49" s="16" t="str">
        <f>IF(OR(S49=$C49,S49=$D49,S49=$E49),IFNA(VLOOKUP($A49&amp;R$1,Data!$C:$E,3,0),"Ø"),"-")</f>
        <v>Ø</v>
      </c>
      <c r="S49" s="16">
        <v>1.0</v>
      </c>
      <c r="T49" s="16" t="str">
        <f>IF(OR(U49=$C49,U49=$D49,U49=$E49),IFNA(VLOOKUP($A49&amp;T$1,Data!$C:$E,3,0),"Ø"),"-")</f>
        <v>-</v>
      </c>
      <c r="U49" s="16">
        <v>2.0</v>
      </c>
      <c r="V49" s="16" t="str">
        <f>IF(OR(W49=$C49,W49=$D49,W49=$E49),IFNA(VLOOKUP($A49&amp;V$1,Data!$C:$E,3,0),"Ø"),"-")</f>
        <v>-</v>
      </c>
      <c r="W49" s="16">
        <v>2.0</v>
      </c>
      <c r="X49" s="16" t="str">
        <f>IF(OR(Y49=$C49,Y49=$D49,Y49=$E49),IFNA(VLOOKUP($A49&amp;X$1,Data!$C:$E,3,0),"Ø"),"-")</f>
        <v>-</v>
      </c>
      <c r="Y49" s="16">
        <v>2.0</v>
      </c>
      <c r="Z49" s="16" t="str">
        <f>IF(OR(AA49=$C49,AA49=$D49,AA49=$E49),IFNA(VLOOKUP($A49&amp;Z$1,Data!$C:$E,3,0),"Ø"),"-")</f>
        <v>-</v>
      </c>
      <c r="AA49" s="16">
        <v>2.0</v>
      </c>
      <c r="AB49" s="16" t="str">
        <f>IF(OR(AC49=$C49,AC49=$D49,AC49=$E49),IFNA(VLOOKUP($A49&amp;AB$1,Data!$C:$E,3,0),"Ø"),"-")</f>
        <v>-</v>
      </c>
      <c r="AC49" s="16">
        <v>2.0</v>
      </c>
      <c r="AD49" s="16" t="str">
        <f>IF(OR(AE49=$C49,AE49=$D49,AE49=$E49),IFNA(VLOOKUP($A49&amp;AD$1,Data!$C:$E,3,0),"Ø"),"-")</f>
        <v>-</v>
      </c>
      <c r="AE49" s="16">
        <v>2.0</v>
      </c>
      <c r="AF49" s="16" t="str">
        <f>IF(OR(AG49=$C49,AG49=$D49,AG49=$E49),IFNA(VLOOKUP($A49&amp;AF$1,Data!$C:$E,3,0),"Ø"),"-")</f>
        <v>-</v>
      </c>
      <c r="AG49" s="16">
        <v>2.0</v>
      </c>
      <c r="AH49" s="16" t="str">
        <f>IF(OR(AI49=$C49,AI49=$D49,AI49=$E49),IFNA(VLOOKUP($A49&amp;AH$1,Data!$C:$E,3,0),"Ø"),"-")</f>
        <v>-</v>
      </c>
      <c r="AI49" s="16">
        <v>2.0</v>
      </c>
      <c r="AJ49" s="16" t="str">
        <f>IF(OR(AK49=$C49,AK49=$D49,AK49=$E49),IFNA(VLOOKUP($A49&amp;AJ$1,Data!$C:$E,3,0),"Ø"),"-")</f>
        <v>-</v>
      </c>
      <c r="AK49" s="16">
        <v>2.0</v>
      </c>
      <c r="AL49" s="16" t="str">
        <f>IF(OR(AM49=$C49,AM49=$D49,AM49=$E49),IFNA(VLOOKUP($A49&amp;AL$1,Data!$C:$E,3,0),"Ø"),"-")</f>
        <v>-</v>
      </c>
      <c r="AM49" s="16">
        <v>2.0</v>
      </c>
      <c r="AN49" s="16" t="str">
        <f>IF(OR(AO49=$C49,AO49=$D49,AO49=$E49),IFNA(VLOOKUP($A49&amp;AN$1,Data!$C:$E,3,0),"Ø"),"-")</f>
        <v>-</v>
      </c>
      <c r="AO49" s="16">
        <v>2.0</v>
      </c>
      <c r="AP49" s="16" t="str">
        <f>IF(OR(AQ49=$C49,AQ49=$D49,AQ49=$E49),IFNA(VLOOKUP($A49&amp;AP$1,Data!$C:$E,3,0),"Ø"),"-")</f>
        <v>-</v>
      </c>
      <c r="AQ49" s="16">
        <v>2.0</v>
      </c>
      <c r="AR49" s="16" t="str">
        <f>IF(OR(AS49=$C49,AS49=$D49,AS49=$E49),IFNA(VLOOKUP($A49&amp;AR$1,Data!$C:$E,3,0),"Ø"),"-")</f>
        <v>-</v>
      </c>
      <c r="AS49" s="16">
        <v>2.0</v>
      </c>
      <c r="AT49" s="16" t="str">
        <f>IF(OR(AU49=$C49,AU49=$D49,AU49=$E49),IFNA(VLOOKUP($A49&amp;AT$1,Data!$C:$E,3,0),"Ø"),"-")</f>
        <v>-</v>
      </c>
      <c r="AU49" s="16">
        <v>3.0</v>
      </c>
    </row>
    <row r="50" ht="14.25" hidden="1" customHeight="1">
      <c r="A50" s="114" t="s">
        <v>235</v>
      </c>
      <c r="B50" s="9"/>
      <c r="C50" s="9" t="str">
        <f>IF(COUNTIF(Dails!A:A,Sheet1DATA!$A50)=1,1,"N")</f>
        <v>N</v>
      </c>
      <c r="D50" s="9" t="str">
        <f>IF(COUNTIF(Dails!D:D,Sheet1DATA!$A50)=1,2,"N")</f>
        <v>N</v>
      </c>
      <c r="E50" s="9" t="str">
        <f>IF(COUNTIF(Dails!G:G,Sheet1DATA!$A50)=1,3,"N")</f>
        <v>N</v>
      </c>
      <c r="F50" s="16" t="str">
        <f>IF(OR(G50=$C50,G50=$D50,G50=$E50),IFNA(VLOOKUP($A50&amp;F$1,Data!$C:$E,3,0),"Ø"),"-")</f>
        <v>-</v>
      </c>
      <c r="G50" s="16">
        <v>1.0</v>
      </c>
      <c r="H50" s="16" t="str">
        <f>IF(OR(I50=$C50,I50=$D50,I50=$E50),IFNA(VLOOKUP($A50&amp;H$1,Data!$C:$E,3,0),"Ø"),"-")</f>
        <v>-</v>
      </c>
      <c r="I50" s="16">
        <v>1.0</v>
      </c>
      <c r="J50" s="16" t="str">
        <f>IF(OR(K50=$C50,K50=$D50,K50=$E50),IFNA(VLOOKUP($A50&amp;J$1,Data!$C:$E,3,0),"Ø"),"-")</f>
        <v>-</v>
      </c>
      <c r="K50" s="16">
        <v>1.0</v>
      </c>
      <c r="L50" s="16" t="str">
        <f>IF(OR(M50=$C50,M50=$D50,M50=$E50),IFNA(VLOOKUP($A50&amp;L$1,Data!$C:$E,3,0),"Ø"),"-")</f>
        <v>-</v>
      </c>
      <c r="M50" s="16">
        <v>1.0</v>
      </c>
      <c r="N50" s="16" t="str">
        <f>IF(OR(O50=$C50,O50=$D50,O50=$E50),IFNA(VLOOKUP($A50&amp;N$1,Data!$C:$E,3,0),"Ø"),"-")</f>
        <v>-</v>
      </c>
      <c r="O50" s="16">
        <v>1.0</v>
      </c>
      <c r="P50" s="16" t="str">
        <f>IF(OR(Q50=$C50,Q50=$D50,Q50=$E50),IFNA(VLOOKUP($A50&amp;P$1,Data!$C:$E,3,0),"Ø"),"-")</f>
        <v>-</v>
      </c>
      <c r="Q50" s="16">
        <v>1.0</v>
      </c>
      <c r="R50" s="16" t="str">
        <f>IF(OR(S50=$C50,S50=$D50,S50=$E50),IFNA(VLOOKUP($A50&amp;R$1,Data!$C:$E,3,0),"Ø"),"-")</f>
        <v>-</v>
      </c>
      <c r="S50" s="16">
        <v>1.0</v>
      </c>
      <c r="T50" s="16" t="str">
        <f>IF(OR(U50=$C50,U50=$D50,U50=$E50),IFNA(VLOOKUP($A50&amp;T$1,Data!$C:$E,3,0),"Ø"),"-")</f>
        <v>-</v>
      </c>
      <c r="U50" s="16">
        <v>2.0</v>
      </c>
      <c r="V50" s="16" t="str">
        <f>IF(OR(W50=$C50,W50=$D50,W50=$E50),IFNA(VLOOKUP($A50&amp;V$1,Data!$C:$E,3,0),"Ø"),"-")</f>
        <v>-</v>
      </c>
      <c r="W50" s="16">
        <v>2.0</v>
      </c>
      <c r="X50" s="16" t="str">
        <f>IF(OR(Y50=$C50,Y50=$D50,Y50=$E50),IFNA(VLOOKUP($A50&amp;X$1,Data!$C:$E,3,0),"Ø"),"-")</f>
        <v>-</v>
      </c>
      <c r="Y50" s="16">
        <v>2.0</v>
      </c>
      <c r="Z50" s="16" t="str">
        <f>IF(OR(AA50=$C50,AA50=$D50,AA50=$E50),IFNA(VLOOKUP($A50&amp;Z$1,Data!$C:$E,3,0),"Ø"),"-")</f>
        <v>-</v>
      </c>
      <c r="AA50" s="16">
        <v>2.0</v>
      </c>
      <c r="AB50" s="16" t="str">
        <f>IF(OR(AC50=$C50,AC50=$D50,AC50=$E50),IFNA(VLOOKUP($A50&amp;AB$1,Data!$C:$E,3,0),"Ø"),"-")</f>
        <v>-</v>
      </c>
      <c r="AC50" s="16">
        <v>2.0</v>
      </c>
      <c r="AD50" s="16" t="str">
        <f>IF(OR(AE50=$C50,AE50=$D50,AE50=$E50),IFNA(VLOOKUP($A50&amp;AD$1,Data!$C:$E,3,0),"Ø"),"-")</f>
        <v>-</v>
      </c>
      <c r="AE50" s="16">
        <v>2.0</v>
      </c>
      <c r="AF50" s="16" t="str">
        <f>IF(OR(AG50=$C50,AG50=$D50,AG50=$E50),IFNA(VLOOKUP($A50&amp;AF$1,Data!$C:$E,3,0),"Ø"),"-")</f>
        <v>-</v>
      </c>
      <c r="AG50" s="16">
        <v>2.0</v>
      </c>
      <c r="AH50" s="16" t="str">
        <f>IF(OR(AI50=$C50,AI50=$D50,AI50=$E50),IFNA(VLOOKUP($A50&amp;AH$1,Data!$C:$E,3,0),"Ø"),"-")</f>
        <v>-</v>
      </c>
      <c r="AI50" s="16">
        <v>2.0</v>
      </c>
      <c r="AJ50" s="16" t="str">
        <f>IF(OR(AK50=$C50,AK50=$D50,AK50=$E50),IFNA(VLOOKUP($A50&amp;AJ$1,Data!$C:$E,3,0),"Ø"),"-")</f>
        <v>-</v>
      </c>
      <c r="AK50" s="16">
        <v>2.0</v>
      </c>
      <c r="AL50" s="16" t="str">
        <f>IF(OR(AM50=$C50,AM50=$D50,AM50=$E50),IFNA(VLOOKUP($A50&amp;AL$1,Data!$C:$E,3,0),"Ø"),"-")</f>
        <v>-</v>
      </c>
      <c r="AM50" s="16">
        <v>2.0</v>
      </c>
      <c r="AN50" s="16" t="str">
        <f>IF(OR(AO50=$C50,AO50=$D50,AO50=$E50),IFNA(VLOOKUP($A50&amp;AN$1,Data!$C:$E,3,0),"Ø"),"-")</f>
        <v>-</v>
      </c>
      <c r="AO50" s="16">
        <v>2.0</v>
      </c>
      <c r="AP50" s="16" t="str">
        <f>IF(OR(AQ50=$C50,AQ50=$D50,AQ50=$E50),IFNA(VLOOKUP($A50&amp;AP$1,Data!$C:$E,3,0),"Ø"),"-")</f>
        <v>-</v>
      </c>
      <c r="AQ50" s="16">
        <v>2.0</v>
      </c>
      <c r="AR50" s="16" t="str">
        <f>IF(OR(AS50=$C50,AS50=$D50,AS50=$E50),IFNA(VLOOKUP($A50&amp;AR$1,Data!$C:$E,3,0),"Ø"),"-")</f>
        <v>-</v>
      </c>
      <c r="AS50" s="16">
        <v>2.0</v>
      </c>
      <c r="AT50" s="16" t="str">
        <f>IF(OR(AU50=$C50,AU50=$D50,AU50=$E50),IFNA(VLOOKUP($A50&amp;AT$1,Data!$C:$E,3,0),"Ø"),"-")</f>
        <v>-</v>
      </c>
      <c r="AU50" s="16">
        <v>3.0</v>
      </c>
    </row>
    <row r="51" ht="14.25" hidden="1" customHeight="1">
      <c r="A51" s="114" t="s">
        <v>706</v>
      </c>
      <c r="B51" s="9"/>
      <c r="C51" s="9">
        <f>IF(COUNTIF(Dails!A:A,Sheet1DATA!$A51)=1,1,"N")</f>
        <v>1</v>
      </c>
      <c r="D51" s="9" t="str">
        <f>IF(COUNTIF(Dails!D:D,Sheet1DATA!$A51)=1,2,"N")</f>
        <v>N</v>
      </c>
      <c r="E51" s="9" t="str">
        <f>IF(COUNTIF(Dails!G:G,Sheet1DATA!$A51)=1,3,"N")</f>
        <v>N</v>
      </c>
      <c r="F51" s="16" t="str">
        <f>IF(OR(G51=$C51,G51=$D51,G51=$E51),IFNA(VLOOKUP($A51&amp;F$1,Data!$C:$E,3,0),"Ø"),"-")</f>
        <v>√</v>
      </c>
      <c r="G51" s="16">
        <v>1.0</v>
      </c>
      <c r="H51" s="16" t="str">
        <f>IF(OR(I51=$C51,I51=$D51,I51=$E51),IFNA(VLOOKUP($A51&amp;H$1,Data!$C:$E,3,0),"Ø"),"-")</f>
        <v>√</v>
      </c>
      <c r="I51" s="16">
        <v>1.0</v>
      </c>
      <c r="J51" s="16" t="str">
        <f>IF(OR(K51=$C51,K51=$D51,K51=$E51),IFNA(VLOOKUP($A51&amp;J$1,Data!$C:$E,3,0),"Ø"),"-")</f>
        <v>Ø</v>
      </c>
      <c r="K51" s="16">
        <v>1.0</v>
      </c>
      <c r="L51" s="16" t="str">
        <f>IF(OR(M51=$C51,M51=$D51,M51=$E51),IFNA(VLOOKUP($A51&amp;L$1,Data!$C:$E,3,0),"Ø"),"-")</f>
        <v>×</v>
      </c>
      <c r="M51" s="16">
        <v>1.0</v>
      </c>
      <c r="N51" s="16" t="str">
        <f>IF(OR(O51=$C51,O51=$D51,O51=$E51),IFNA(VLOOKUP($A51&amp;N$1,Data!$C:$E,3,0),"Ø"),"-")</f>
        <v>×</v>
      </c>
      <c r="O51" s="16">
        <v>1.0</v>
      </c>
      <c r="P51" s="16" t="str">
        <f>IF(OR(Q51=$C51,Q51=$D51,Q51=$E51),IFNA(VLOOKUP($A51&amp;P$1,Data!$C:$E,3,0),"Ø"),"-")</f>
        <v>×</v>
      </c>
      <c r="Q51" s="16">
        <v>1.0</v>
      </c>
      <c r="R51" s="16" t="str">
        <f>IF(OR(S51=$C51,S51=$D51,S51=$E51),IFNA(VLOOKUP($A51&amp;R$1,Data!$C:$E,3,0),"Ø"),"-")</f>
        <v>×</v>
      </c>
      <c r="S51" s="16">
        <v>1.0</v>
      </c>
      <c r="T51" s="16" t="str">
        <f>IF(OR(U51=$C51,U51=$D51,U51=$E51),IFNA(VLOOKUP($A51&amp;T$1,Data!$C:$E,3,0),"Ø"),"-")</f>
        <v>-</v>
      </c>
      <c r="U51" s="16">
        <v>2.0</v>
      </c>
      <c r="V51" s="16" t="str">
        <f>IF(OR(W51=$C51,W51=$D51,W51=$E51),IFNA(VLOOKUP($A51&amp;V$1,Data!$C:$E,3,0),"Ø"),"-")</f>
        <v>-</v>
      </c>
      <c r="W51" s="16">
        <v>2.0</v>
      </c>
      <c r="X51" s="16" t="str">
        <f>IF(OR(Y51=$C51,Y51=$D51,Y51=$E51),IFNA(VLOOKUP($A51&amp;X$1,Data!$C:$E,3,0),"Ø"),"-")</f>
        <v>-</v>
      </c>
      <c r="Y51" s="16">
        <v>2.0</v>
      </c>
      <c r="Z51" s="16" t="str">
        <f>IF(OR(AA51=$C51,AA51=$D51,AA51=$E51),IFNA(VLOOKUP($A51&amp;Z$1,Data!$C:$E,3,0),"Ø"),"-")</f>
        <v>-</v>
      </c>
      <c r="AA51" s="16">
        <v>2.0</v>
      </c>
      <c r="AB51" s="16" t="str">
        <f>IF(OR(AC51=$C51,AC51=$D51,AC51=$E51),IFNA(VLOOKUP($A51&amp;AB$1,Data!$C:$E,3,0),"Ø"),"-")</f>
        <v>-</v>
      </c>
      <c r="AC51" s="16">
        <v>2.0</v>
      </c>
      <c r="AD51" s="16" t="str">
        <f>IF(OR(AE51=$C51,AE51=$D51,AE51=$E51),IFNA(VLOOKUP($A51&amp;AD$1,Data!$C:$E,3,0),"Ø"),"-")</f>
        <v>-</v>
      </c>
      <c r="AE51" s="16">
        <v>2.0</v>
      </c>
      <c r="AF51" s="16" t="str">
        <f>IF(OR(AG51=$C51,AG51=$D51,AG51=$E51),IFNA(VLOOKUP($A51&amp;AF$1,Data!$C:$E,3,0),"Ø"),"-")</f>
        <v>-</v>
      </c>
      <c r="AG51" s="16">
        <v>2.0</v>
      </c>
      <c r="AH51" s="16" t="str">
        <f>IF(OR(AI51=$C51,AI51=$D51,AI51=$E51),IFNA(VLOOKUP($A51&amp;AH$1,Data!$C:$E,3,0),"Ø"),"-")</f>
        <v>-</v>
      </c>
      <c r="AI51" s="16">
        <v>2.0</v>
      </c>
      <c r="AJ51" s="16" t="str">
        <f>IF(OR(AK51=$C51,AK51=$D51,AK51=$E51),IFNA(VLOOKUP($A51&amp;AJ$1,Data!$C:$E,3,0),"Ø"),"-")</f>
        <v>-</v>
      </c>
      <c r="AK51" s="16">
        <v>2.0</v>
      </c>
      <c r="AL51" s="16" t="str">
        <f>IF(OR(AM51=$C51,AM51=$D51,AM51=$E51),IFNA(VLOOKUP($A51&amp;AL$1,Data!$C:$E,3,0),"Ø"),"-")</f>
        <v>-</v>
      </c>
      <c r="AM51" s="16">
        <v>2.0</v>
      </c>
      <c r="AN51" s="16" t="str">
        <f>IF(OR(AO51=$C51,AO51=$D51,AO51=$E51),IFNA(VLOOKUP($A51&amp;AN$1,Data!$C:$E,3,0),"Ø"),"-")</f>
        <v>-</v>
      </c>
      <c r="AO51" s="16">
        <v>2.0</v>
      </c>
      <c r="AP51" s="16" t="str">
        <f>IF(OR(AQ51=$C51,AQ51=$D51,AQ51=$E51),IFNA(VLOOKUP($A51&amp;AP$1,Data!$C:$E,3,0),"Ø"),"-")</f>
        <v>-</v>
      </c>
      <c r="AQ51" s="16">
        <v>2.0</v>
      </c>
      <c r="AR51" s="16" t="str">
        <f>IF(OR(AS51=$C51,AS51=$D51,AS51=$E51),IFNA(VLOOKUP($A51&amp;AR$1,Data!$C:$E,3,0),"Ø"),"-")</f>
        <v>-</v>
      </c>
      <c r="AS51" s="16">
        <v>2.0</v>
      </c>
      <c r="AT51" s="16" t="str">
        <f>IF(OR(AU51=$C51,AU51=$D51,AU51=$E51),IFNA(VLOOKUP($A51&amp;AT$1,Data!$C:$E,3,0),"Ø"),"-")</f>
        <v>-</v>
      </c>
      <c r="AU51" s="16">
        <v>3.0</v>
      </c>
    </row>
    <row r="52" ht="14.25" hidden="1" customHeight="1">
      <c r="A52" s="114" t="s">
        <v>1066</v>
      </c>
      <c r="B52" s="9"/>
      <c r="C52" s="9">
        <f>IF(COUNTIF(Dails!A:A,Sheet1DATA!$A52)=1,1,"N")</f>
        <v>1</v>
      </c>
      <c r="D52" s="9" t="str">
        <f>IF(COUNTIF(Dails!D:D,Sheet1DATA!$A52)=1,2,"N")</f>
        <v>N</v>
      </c>
      <c r="E52" s="9" t="str">
        <f>IF(COUNTIF(Dails!G:G,Sheet1DATA!$A52)=1,3,"N")</f>
        <v>N</v>
      </c>
      <c r="F52" s="16" t="str">
        <f>IF(OR(G52=$C52,G52=$D52,G52=$E52),IFNA(VLOOKUP($A52&amp;F$1,Data!$C:$E,3,0),"Ø"),"-")</f>
        <v>Ø</v>
      </c>
      <c r="G52" s="16">
        <v>1.0</v>
      </c>
      <c r="H52" s="16" t="str">
        <f>IF(OR(I52=$C52,I52=$D52,I52=$E52),IFNA(VLOOKUP($A52&amp;H$1,Data!$C:$E,3,0),"Ø"),"-")</f>
        <v>√</v>
      </c>
      <c r="I52" s="16">
        <v>1.0</v>
      </c>
      <c r="J52" s="16" t="str">
        <f>IF(OR(K52=$C52,K52=$D52,K52=$E52),IFNA(VLOOKUP($A52&amp;J$1,Data!$C:$E,3,0),"Ø"),"-")</f>
        <v>√</v>
      </c>
      <c r="K52" s="16">
        <v>1.0</v>
      </c>
      <c r="L52" s="16" t="str">
        <f>IF(OR(M52=$C52,M52=$D52,M52=$E52),IFNA(VLOOKUP($A52&amp;L$1,Data!$C:$E,3,0),"Ø"),"-")</f>
        <v>Ø</v>
      </c>
      <c r="M52" s="16">
        <v>1.0</v>
      </c>
      <c r="N52" s="16" t="str">
        <f>IF(OR(O52=$C52,O52=$D52,O52=$E52),IFNA(VLOOKUP($A52&amp;N$1,Data!$C:$E,3,0),"Ø"),"-")</f>
        <v>Ø</v>
      </c>
      <c r="O52" s="16">
        <v>1.0</v>
      </c>
      <c r="P52" s="16" t="str">
        <f>IF(OR(Q52=$C52,Q52=$D52,Q52=$E52),IFNA(VLOOKUP($A52&amp;P$1,Data!$C:$E,3,0),"Ø"),"-")</f>
        <v>Ø</v>
      </c>
      <c r="Q52" s="16">
        <v>1.0</v>
      </c>
      <c r="R52" s="16" t="str">
        <f>IF(OR(S52=$C52,S52=$D52,S52=$E52),IFNA(VLOOKUP($A52&amp;R$1,Data!$C:$E,3,0),"Ø"),"-")</f>
        <v>Ø</v>
      </c>
      <c r="S52" s="16">
        <v>1.0</v>
      </c>
      <c r="T52" s="16" t="str">
        <f>IF(OR(U52=$C52,U52=$D52,U52=$E52),IFNA(VLOOKUP($A52&amp;T$1,Data!$C:$E,3,0),"Ø"),"-")</f>
        <v>-</v>
      </c>
      <c r="U52" s="16">
        <v>2.0</v>
      </c>
      <c r="V52" s="16" t="str">
        <f>IF(OR(W52=$C52,W52=$D52,W52=$E52),IFNA(VLOOKUP($A52&amp;V$1,Data!$C:$E,3,0),"Ø"),"-")</f>
        <v>-</v>
      </c>
      <c r="W52" s="16">
        <v>2.0</v>
      </c>
      <c r="X52" s="16" t="str">
        <f>IF(OR(Y52=$C52,Y52=$D52,Y52=$E52),IFNA(VLOOKUP($A52&amp;X$1,Data!$C:$E,3,0),"Ø"),"-")</f>
        <v>-</v>
      </c>
      <c r="Y52" s="16">
        <v>2.0</v>
      </c>
      <c r="Z52" s="16" t="str">
        <f>IF(OR(AA52=$C52,AA52=$D52,AA52=$E52),IFNA(VLOOKUP($A52&amp;Z$1,Data!$C:$E,3,0),"Ø"),"-")</f>
        <v>-</v>
      </c>
      <c r="AA52" s="16">
        <v>2.0</v>
      </c>
      <c r="AB52" s="16" t="str">
        <f>IF(OR(AC52=$C52,AC52=$D52,AC52=$E52),IFNA(VLOOKUP($A52&amp;AB$1,Data!$C:$E,3,0),"Ø"),"-")</f>
        <v>-</v>
      </c>
      <c r="AC52" s="16">
        <v>2.0</v>
      </c>
      <c r="AD52" s="16" t="str">
        <f>IF(OR(AE52=$C52,AE52=$D52,AE52=$E52),IFNA(VLOOKUP($A52&amp;AD$1,Data!$C:$E,3,0),"Ø"),"-")</f>
        <v>-</v>
      </c>
      <c r="AE52" s="16">
        <v>2.0</v>
      </c>
      <c r="AF52" s="16" t="str">
        <f>IF(OR(AG52=$C52,AG52=$D52,AG52=$E52),IFNA(VLOOKUP($A52&amp;AF$1,Data!$C:$E,3,0),"Ø"),"-")</f>
        <v>-</v>
      </c>
      <c r="AG52" s="16">
        <v>2.0</v>
      </c>
      <c r="AH52" s="16" t="str">
        <f>IF(OR(AI52=$C52,AI52=$D52,AI52=$E52),IFNA(VLOOKUP($A52&amp;AH$1,Data!$C:$E,3,0),"Ø"),"-")</f>
        <v>-</v>
      </c>
      <c r="AI52" s="16">
        <v>2.0</v>
      </c>
      <c r="AJ52" s="16" t="str">
        <f>IF(OR(AK52=$C52,AK52=$D52,AK52=$E52),IFNA(VLOOKUP($A52&amp;AJ$1,Data!$C:$E,3,0),"Ø"),"-")</f>
        <v>-</v>
      </c>
      <c r="AK52" s="16">
        <v>2.0</v>
      </c>
      <c r="AL52" s="16" t="str">
        <f>IF(OR(AM52=$C52,AM52=$D52,AM52=$E52),IFNA(VLOOKUP($A52&amp;AL$1,Data!$C:$E,3,0),"Ø"),"-")</f>
        <v>-</v>
      </c>
      <c r="AM52" s="16">
        <v>2.0</v>
      </c>
      <c r="AN52" s="16" t="str">
        <f>IF(OR(AO52=$C52,AO52=$D52,AO52=$E52),IFNA(VLOOKUP($A52&amp;AN$1,Data!$C:$E,3,0),"Ø"),"-")</f>
        <v>-</v>
      </c>
      <c r="AO52" s="16">
        <v>2.0</v>
      </c>
      <c r="AP52" s="16" t="str">
        <f>IF(OR(AQ52=$C52,AQ52=$D52,AQ52=$E52),IFNA(VLOOKUP($A52&amp;AP$1,Data!$C:$E,3,0),"Ø"),"-")</f>
        <v>-</v>
      </c>
      <c r="AQ52" s="16">
        <v>2.0</v>
      </c>
      <c r="AR52" s="16" t="str">
        <f>IF(OR(AS52=$C52,AS52=$D52,AS52=$E52),IFNA(VLOOKUP($A52&amp;AR$1,Data!$C:$E,3,0),"Ø"),"-")</f>
        <v>-</v>
      </c>
      <c r="AS52" s="16">
        <v>2.0</v>
      </c>
      <c r="AT52" s="16" t="str">
        <f>IF(OR(AU52=$C52,AU52=$D52,AU52=$E52),IFNA(VLOOKUP($A52&amp;AT$1,Data!$C:$E,3,0),"Ø"),"-")</f>
        <v>-</v>
      </c>
      <c r="AU52" s="16">
        <v>3.0</v>
      </c>
    </row>
    <row r="53" ht="14.25" hidden="1" customHeight="1">
      <c r="A53" s="114" t="s">
        <v>239</v>
      </c>
      <c r="B53" s="9"/>
      <c r="C53" s="9" t="str">
        <f>IF(COUNTIF(Dails!A:A,Sheet1DATA!$A53)=1,1,"N")</f>
        <v>N</v>
      </c>
      <c r="D53" s="9" t="str">
        <f>IF(COUNTIF(Dails!D:D,Sheet1DATA!$A53)=1,2,"N")</f>
        <v>N</v>
      </c>
      <c r="E53" s="9" t="str">
        <f>IF(COUNTIF(Dails!G:G,Sheet1DATA!$A53)=1,3,"N")</f>
        <v>N</v>
      </c>
      <c r="F53" s="16" t="str">
        <f>IF(OR(G53=$C53,G53=$D53,G53=$E53),IFNA(VLOOKUP($A53&amp;F$1,Data!$C:$E,3,0),"Ø"),"-")</f>
        <v>-</v>
      </c>
      <c r="G53" s="16">
        <v>1.0</v>
      </c>
      <c r="H53" s="16" t="str">
        <f>IF(OR(I53=$C53,I53=$D53,I53=$E53),IFNA(VLOOKUP($A53&amp;H$1,Data!$C:$E,3,0),"Ø"),"-")</f>
        <v>-</v>
      </c>
      <c r="I53" s="16">
        <v>1.0</v>
      </c>
      <c r="J53" s="16" t="str">
        <f>IF(OR(K53=$C53,K53=$D53,K53=$E53),IFNA(VLOOKUP($A53&amp;J$1,Data!$C:$E,3,0),"Ø"),"-")</f>
        <v>-</v>
      </c>
      <c r="K53" s="16">
        <v>1.0</v>
      </c>
      <c r="L53" s="16" t="str">
        <f>IF(OR(M53=$C53,M53=$D53,M53=$E53),IFNA(VLOOKUP($A53&amp;L$1,Data!$C:$E,3,0),"Ø"),"-")</f>
        <v>-</v>
      </c>
      <c r="M53" s="16">
        <v>1.0</v>
      </c>
      <c r="N53" s="16" t="str">
        <f>IF(OR(O53=$C53,O53=$D53,O53=$E53),IFNA(VLOOKUP($A53&amp;N$1,Data!$C:$E,3,0),"Ø"),"-")</f>
        <v>-</v>
      </c>
      <c r="O53" s="16">
        <v>1.0</v>
      </c>
      <c r="P53" s="16" t="str">
        <f>IF(OR(Q53=$C53,Q53=$D53,Q53=$E53),IFNA(VLOOKUP($A53&amp;P$1,Data!$C:$E,3,0),"Ø"),"-")</f>
        <v>-</v>
      </c>
      <c r="Q53" s="16">
        <v>1.0</v>
      </c>
      <c r="R53" s="16" t="str">
        <f>IF(OR(S53=$C53,S53=$D53,S53=$E53),IFNA(VLOOKUP($A53&amp;R$1,Data!$C:$E,3,0),"Ø"),"-")</f>
        <v>-</v>
      </c>
      <c r="S53" s="16">
        <v>1.0</v>
      </c>
      <c r="T53" s="16" t="str">
        <f>IF(OR(U53=$C53,U53=$D53,U53=$E53),IFNA(VLOOKUP($A53&amp;T$1,Data!$C:$E,3,0),"Ø"),"-")</f>
        <v>-</v>
      </c>
      <c r="U53" s="16">
        <v>2.0</v>
      </c>
      <c r="V53" s="16" t="str">
        <f>IF(OR(W53=$C53,W53=$D53,W53=$E53),IFNA(VLOOKUP($A53&amp;V$1,Data!$C:$E,3,0),"Ø"),"-")</f>
        <v>-</v>
      </c>
      <c r="W53" s="16">
        <v>2.0</v>
      </c>
      <c r="X53" s="16" t="str">
        <f>IF(OR(Y53=$C53,Y53=$D53,Y53=$E53),IFNA(VLOOKUP($A53&amp;X$1,Data!$C:$E,3,0),"Ø"),"-")</f>
        <v>-</v>
      </c>
      <c r="Y53" s="16">
        <v>2.0</v>
      </c>
      <c r="Z53" s="16" t="str">
        <f>IF(OR(AA53=$C53,AA53=$D53,AA53=$E53),IFNA(VLOOKUP($A53&amp;Z$1,Data!$C:$E,3,0),"Ø"),"-")</f>
        <v>-</v>
      </c>
      <c r="AA53" s="16">
        <v>2.0</v>
      </c>
      <c r="AB53" s="16" t="str">
        <f>IF(OR(AC53=$C53,AC53=$D53,AC53=$E53),IFNA(VLOOKUP($A53&amp;AB$1,Data!$C:$E,3,0),"Ø"),"-")</f>
        <v>-</v>
      </c>
      <c r="AC53" s="16">
        <v>2.0</v>
      </c>
      <c r="AD53" s="16" t="str">
        <f>IF(OR(AE53=$C53,AE53=$D53,AE53=$E53),IFNA(VLOOKUP($A53&amp;AD$1,Data!$C:$E,3,0),"Ø"),"-")</f>
        <v>-</v>
      </c>
      <c r="AE53" s="16">
        <v>2.0</v>
      </c>
      <c r="AF53" s="16" t="str">
        <f>IF(OR(AG53=$C53,AG53=$D53,AG53=$E53),IFNA(VLOOKUP($A53&amp;AF$1,Data!$C:$E,3,0),"Ø"),"-")</f>
        <v>-</v>
      </c>
      <c r="AG53" s="16">
        <v>2.0</v>
      </c>
      <c r="AH53" s="16" t="str">
        <f>IF(OR(AI53=$C53,AI53=$D53,AI53=$E53),IFNA(VLOOKUP($A53&amp;AH$1,Data!$C:$E,3,0),"Ø"),"-")</f>
        <v>-</v>
      </c>
      <c r="AI53" s="16">
        <v>2.0</v>
      </c>
      <c r="AJ53" s="16" t="str">
        <f>IF(OR(AK53=$C53,AK53=$D53,AK53=$E53),IFNA(VLOOKUP($A53&amp;AJ$1,Data!$C:$E,3,0),"Ø"),"-")</f>
        <v>-</v>
      </c>
      <c r="AK53" s="16">
        <v>2.0</v>
      </c>
      <c r="AL53" s="16" t="str">
        <f>IF(OR(AM53=$C53,AM53=$D53,AM53=$E53),IFNA(VLOOKUP($A53&amp;AL$1,Data!$C:$E,3,0),"Ø"),"-")</f>
        <v>-</v>
      </c>
      <c r="AM53" s="16">
        <v>2.0</v>
      </c>
      <c r="AN53" s="16" t="str">
        <f>IF(OR(AO53=$C53,AO53=$D53,AO53=$E53),IFNA(VLOOKUP($A53&amp;AN$1,Data!$C:$E,3,0),"Ø"),"-")</f>
        <v>-</v>
      </c>
      <c r="AO53" s="16">
        <v>2.0</v>
      </c>
      <c r="AP53" s="16" t="str">
        <f>IF(OR(AQ53=$C53,AQ53=$D53,AQ53=$E53),IFNA(VLOOKUP($A53&amp;AP$1,Data!$C:$E,3,0),"Ø"),"-")</f>
        <v>-</v>
      </c>
      <c r="AQ53" s="16">
        <v>2.0</v>
      </c>
      <c r="AR53" s="16" t="str">
        <f>IF(OR(AS53=$C53,AS53=$D53,AS53=$E53),IFNA(VLOOKUP($A53&amp;AR$1,Data!$C:$E,3,0),"Ø"),"-")</f>
        <v>-</v>
      </c>
      <c r="AS53" s="16">
        <v>2.0</v>
      </c>
      <c r="AT53" s="16" t="str">
        <f>IF(OR(AU53=$C53,AU53=$D53,AU53=$E53),IFNA(VLOOKUP($A53&amp;AT$1,Data!$C:$E,3,0),"Ø"),"-")</f>
        <v>-</v>
      </c>
      <c r="AU53" s="16">
        <v>3.0</v>
      </c>
    </row>
    <row r="54" ht="14.25" hidden="1" customHeight="1">
      <c r="A54" s="114" t="s">
        <v>243</v>
      </c>
      <c r="B54" s="9"/>
      <c r="C54" s="9" t="str">
        <f>IF(COUNTIF(Dails!A:A,Sheet1DATA!$A54)=1,1,"N")</f>
        <v>N</v>
      </c>
      <c r="D54" s="9" t="str">
        <f>IF(COUNTIF(Dails!D:D,Sheet1DATA!$A54)=1,2,"N")</f>
        <v>N</v>
      </c>
      <c r="E54" s="9" t="str">
        <f>IF(COUNTIF(Dails!G:G,Sheet1DATA!$A54)=1,3,"N")</f>
        <v>N</v>
      </c>
      <c r="F54" s="16" t="str">
        <f>IF(OR(G54=$C54,G54=$D54,G54=$E54),IFNA(VLOOKUP($A54&amp;F$1,Data!$C:$E,3,0),"Ø"),"-")</f>
        <v>-</v>
      </c>
      <c r="G54" s="16">
        <v>1.0</v>
      </c>
      <c r="H54" s="16" t="str">
        <f>IF(OR(I54=$C54,I54=$D54,I54=$E54),IFNA(VLOOKUP($A54&amp;H$1,Data!$C:$E,3,0),"Ø"),"-")</f>
        <v>-</v>
      </c>
      <c r="I54" s="16">
        <v>1.0</v>
      </c>
      <c r="J54" s="16" t="str">
        <f>IF(OR(K54=$C54,K54=$D54,K54=$E54),IFNA(VLOOKUP($A54&amp;J$1,Data!$C:$E,3,0),"Ø"),"-")</f>
        <v>-</v>
      </c>
      <c r="K54" s="16">
        <v>1.0</v>
      </c>
      <c r="L54" s="16" t="str">
        <f>IF(OR(M54=$C54,M54=$D54,M54=$E54),IFNA(VLOOKUP($A54&amp;L$1,Data!$C:$E,3,0),"Ø"),"-")</f>
        <v>-</v>
      </c>
      <c r="M54" s="16">
        <v>1.0</v>
      </c>
      <c r="N54" s="16" t="str">
        <f>IF(OR(O54=$C54,O54=$D54,O54=$E54),IFNA(VLOOKUP($A54&amp;N$1,Data!$C:$E,3,0),"Ø"),"-")</f>
        <v>-</v>
      </c>
      <c r="O54" s="16">
        <v>1.0</v>
      </c>
      <c r="P54" s="16" t="str">
        <f>IF(OR(Q54=$C54,Q54=$D54,Q54=$E54),IFNA(VLOOKUP($A54&amp;P$1,Data!$C:$E,3,0),"Ø"),"-")</f>
        <v>-</v>
      </c>
      <c r="Q54" s="16">
        <v>1.0</v>
      </c>
      <c r="R54" s="16" t="str">
        <f>IF(OR(S54=$C54,S54=$D54,S54=$E54),IFNA(VLOOKUP($A54&amp;R$1,Data!$C:$E,3,0),"Ø"),"-")</f>
        <v>-</v>
      </c>
      <c r="S54" s="16">
        <v>1.0</v>
      </c>
      <c r="T54" s="16" t="str">
        <f>IF(OR(U54=$C54,U54=$D54,U54=$E54),IFNA(VLOOKUP($A54&amp;T$1,Data!$C:$E,3,0),"Ø"),"-")</f>
        <v>-</v>
      </c>
      <c r="U54" s="16">
        <v>2.0</v>
      </c>
      <c r="V54" s="16" t="str">
        <f>IF(OR(W54=$C54,W54=$D54,W54=$E54),IFNA(VLOOKUP($A54&amp;V$1,Data!$C:$E,3,0),"Ø"),"-")</f>
        <v>-</v>
      </c>
      <c r="W54" s="16">
        <v>2.0</v>
      </c>
      <c r="X54" s="16" t="str">
        <f>IF(OR(Y54=$C54,Y54=$D54,Y54=$E54),IFNA(VLOOKUP($A54&amp;X$1,Data!$C:$E,3,0),"Ø"),"-")</f>
        <v>-</v>
      </c>
      <c r="Y54" s="16">
        <v>2.0</v>
      </c>
      <c r="Z54" s="16" t="str">
        <f>IF(OR(AA54=$C54,AA54=$D54,AA54=$E54),IFNA(VLOOKUP($A54&amp;Z$1,Data!$C:$E,3,0),"Ø"),"-")</f>
        <v>-</v>
      </c>
      <c r="AA54" s="16">
        <v>2.0</v>
      </c>
      <c r="AB54" s="16" t="str">
        <f>IF(OR(AC54=$C54,AC54=$D54,AC54=$E54),IFNA(VLOOKUP($A54&amp;AB$1,Data!$C:$E,3,0),"Ø"),"-")</f>
        <v>-</v>
      </c>
      <c r="AC54" s="16">
        <v>2.0</v>
      </c>
      <c r="AD54" s="16" t="str">
        <f>IF(OR(AE54=$C54,AE54=$D54,AE54=$E54),IFNA(VLOOKUP($A54&amp;AD$1,Data!$C:$E,3,0),"Ø"),"-")</f>
        <v>-</v>
      </c>
      <c r="AE54" s="16">
        <v>2.0</v>
      </c>
      <c r="AF54" s="16" t="str">
        <f>IF(OR(AG54=$C54,AG54=$D54,AG54=$E54),IFNA(VLOOKUP($A54&amp;AF$1,Data!$C:$E,3,0),"Ø"),"-")</f>
        <v>-</v>
      </c>
      <c r="AG54" s="16">
        <v>2.0</v>
      </c>
      <c r="AH54" s="16" t="str">
        <f>IF(OR(AI54=$C54,AI54=$D54,AI54=$E54),IFNA(VLOOKUP($A54&amp;AH$1,Data!$C:$E,3,0),"Ø"),"-")</f>
        <v>-</v>
      </c>
      <c r="AI54" s="16">
        <v>2.0</v>
      </c>
      <c r="AJ54" s="16" t="str">
        <f>IF(OR(AK54=$C54,AK54=$D54,AK54=$E54),IFNA(VLOOKUP($A54&amp;AJ$1,Data!$C:$E,3,0),"Ø"),"-")</f>
        <v>-</v>
      </c>
      <c r="AK54" s="16">
        <v>2.0</v>
      </c>
      <c r="AL54" s="16" t="str">
        <f>IF(OR(AM54=$C54,AM54=$D54,AM54=$E54),IFNA(VLOOKUP($A54&amp;AL$1,Data!$C:$E,3,0),"Ø"),"-")</f>
        <v>-</v>
      </c>
      <c r="AM54" s="16">
        <v>2.0</v>
      </c>
      <c r="AN54" s="16" t="str">
        <f>IF(OR(AO54=$C54,AO54=$D54,AO54=$E54),IFNA(VLOOKUP($A54&amp;AN$1,Data!$C:$E,3,0),"Ø"),"-")</f>
        <v>-</v>
      </c>
      <c r="AO54" s="16">
        <v>2.0</v>
      </c>
      <c r="AP54" s="16" t="str">
        <f>IF(OR(AQ54=$C54,AQ54=$D54,AQ54=$E54),IFNA(VLOOKUP($A54&amp;AP$1,Data!$C:$E,3,0),"Ø"),"-")</f>
        <v>-</v>
      </c>
      <c r="AQ54" s="16">
        <v>2.0</v>
      </c>
      <c r="AR54" s="16" t="str">
        <f>IF(OR(AS54=$C54,AS54=$D54,AS54=$E54),IFNA(VLOOKUP($A54&amp;AR$1,Data!$C:$E,3,0),"Ø"),"-")</f>
        <v>-</v>
      </c>
      <c r="AS54" s="16">
        <v>2.0</v>
      </c>
      <c r="AT54" s="16" t="str">
        <f>IF(OR(AU54=$C54,AU54=$D54,AU54=$E54),IFNA(VLOOKUP($A54&amp;AT$1,Data!$C:$E,3,0),"Ø"),"-")</f>
        <v>-</v>
      </c>
      <c r="AU54" s="16">
        <v>3.0</v>
      </c>
    </row>
    <row r="55" ht="14.25" hidden="1" customHeight="1">
      <c r="A55" s="114" t="s">
        <v>253</v>
      </c>
      <c r="B55" s="9"/>
      <c r="C55" s="9" t="str">
        <f>IF(COUNTIF(Dails!A:A,Sheet1DATA!$A55)=1,1,"N")</f>
        <v>N</v>
      </c>
      <c r="D55" s="9" t="str">
        <f>IF(COUNTIF(Dails!D:D,Sheet1DATA!$A55)=1,2,"N")</f>
        <v>N</v>
      </c>
      <c r="E55" s="9" t="str">
        <f>IF(COUNTIF(Dails!G:G,Sheet1DATA!$A55)=1,3,"N")</f>
        <v>N</v>
      </c>
      <c r="F55" s="16" t="str">
        <f>IF(OR(G55=$C55,G55=$D55,G55=$E55),IFNA(VLOOKUP($A55&amp;F$1,Data!$C:$E,3,0),"Ø"),"-")</f>
        <v>-</v>
      </c>
      <c r="G55" s="16">
        <v>1.0</v>
      </c>
      <c r="H55" s="16" t="str">
        <f>IF(OR(I55=$C55,I55=$D55,I55=$E55),IFNA(VLOOKUP($A55&amp;H$1,Data!$C:$E,3,0),"Ø"),"-")</f>
        <v>-</v>
      </c>
      <c r="I55" s="16">
        <v>1.0</v>
      </c>
      <c r="J55" s="16" t="str">
        <f>IF(OR(K55=$C55,K55=$D55,K55=$E55),IFNA(VLOOKUP($A55&amp;J$1,Data!$C:$E,3,0),"Ø"),"-")</f>
        <v>-</v>
      </c>
      <c r="K55" s="16">
        <v>1.0</v>
      </c>
      <c r="L55" s="16" t="str">
        <f>IF(OR(M55=$C55,M55=$D55,M55=$E55),IFNA(VLOOKUP($A55&amp;L$1,Data!$C:$E,3,0),"Ø"),"-")</f>
        <v>-</v>
      </c>
      <c r="M55" s="16">
        <v>1.0</v>
      </c>
      <c r="N55" s="16" t="str">
        <f>IF(OR(O55=$C55,O55=$D55,O55=$E55),IFNA(VLOOKUP($A55&amp;N$1,Data!$C:$E,3,0),"Ø"),"-")</f>
        <v>-</v>
      </c>
      <c r="O55" s="16">
        <v>1.0</v>
      </c>
      <c r="P55" s="16" t="str">
        <f>IF(OR(Q55=$C55,Q55=$D55,Q55=$E55),IFNA(VLOOKUP($A55&amp;P$1,Data!$C:$E,3,0),"Ø"),"-")</f>
        <v>-</v>
      </c>
      <c r="Q55" s="16">
        <v>1.0</v>
      </c>
      <c r="R55" s="16" t="str">
        <f>IF(OR(S55=$C55,S55=$D55,S55=$E55),IFNA(VLOOKUP($A55&amp;R$1,Data!$C:$E,3,0),"Ø"),"-")</f>
        <v>-</v>
      </c>
      <c r="S55" s="16">
        <v>1.0</v>
      </c>
      <c r="T55" s="16" t="str">
        <f>IF(OR(U55=$C55,U55=$D55,U55=$E55),IFNA(VLOOKUP($A55&amp;T$1,Data!$C:$E,3,0),"Ø"),"-")</f>
        <v>-</v>
      </c>
      <c r="U55" s="16">
        <v>2.0</v>
      </c>
      <c r="V55" s="16" t="str">
        <f>IF(OR(W55=$C55,W55=$D55,W55=$E55),IFNA(VLOOKUP($A55&amp;V$1,Data!$C:$E,3,0),"Ø"),"-")</f>
        <v>-</v>
      </c>
      <c r="W55" s="16">
        <v>2.0</v>
      </c>
      <c r="X55" s="16" t="str">
        <f>IF(OR(Y55=$C55,Y55=$D55,Y55=$E55),IFNA(VLOOKUP($A55&amp;X$1,Data!$C:$E,3,0),"Ø"),"-")</f>
        <v>-</v>
      </c>
      <c r="Y55" s="16">
        <v>2.0</v>
      </c>
      <c r="Z55" s="16" t="str">
        <f>IF(OR(AA55=$C55,AA55=$D55,AA55=$E55),IFNA(VLOOKUP($A55&amp;Z$1,Data!$C:$E,3,0),"Ø"),"-")</f>
        <v>-</v>
      </c>
      <c r="AA55" s="16">
        <v>2.0</v>
      </c>
      <c r="AB55" s="16" t="str">
        <f>IF(OR(AC55=$C55,AC55=$D55,AC55=$E55),IFNA(VLOOKUP($A55&amp;AB$1,Data!$C:$E,3,0),"Ø"),"-")</f>
        <v>-</v>
      </c>
      <c r="AC55" s="16">
        <v>2.0</v>
      </c>
      <c r="AD55" s="16" t="str">
        <f>IF(OR(AE55=$C55,AE55=$D55,AE55=$E55),IFNA(VLOOKUP($A55&amp;AD$1,Data!$C:$E,3,0),"Ø"),"-")</f>
        <v>-</v>
      </c>
      <c r="AE55" s="16">
        <v>2.0</v>
      </c>
      <c r="AF55" s="16" t="str">
        <f>IF(OR(AG55=$C55,AG55=$D55,AG55=$E55),IFNA(VLOOKUP($A55&amp;AF$1,Data!$C:$E,3,0),"Ø"),"-")</f>
        <v>-</v>
      </c>
      <c r="AG55" s="16">
        <v>2.0</v>
      </c>
      <c r="AH55" s="16" t="str">
        <f>IF(OR(AI55=$C55,AI55=$D55,AI55=$E55),IFNA(VLOOKUP($A55&amp;AH$1,Data!$C:$E,3,0),"Ø"),"-")</f>
        <v>-</v>
      </c>
      <c r="AI55" s="16">
        <v>2.0</v>
      </c>
      <c r="AJ55" s="16" t="str">
        <f>IF(OR(AK55=$C55,AK55=$D55,AK55=$E55),IFNA(VLOOKUP($A55&amp;AJ$1,Data!$C:$E,3,0),"Ø"),"-")</f>
        <v>-</v>
      </c>
      <c r="AK55" s="16">
        <v>2.0</v>
      </c>
      <c r="AL55" s="16" t="str">
        <f>IF(OR(AM55=$C55,AM55=$D55,AM55=$E55),IFNA(VLOOKUP($A55&amp;AL$1,Data!$C:$E,3,0),"Ø"),"-")</f>
        <v>-</v>
      </c>
      <c r="AM55" s="16">
        <v>2.0</v>
      </c>
      <c r="AN55" s="16" t="str">
        <f>IF(OR(AO55=$C55,AO55=$D55,AO55=$E55),IFNA(VLOOKUP($A55&amp;AN$1,Data!$C:$E,3,0),"Ø"),"-")</f>
        <v>-</v>
      </c>
      <c r="AO55" s="16">
        <v>2.0</v>
      </c>
      <c r="AP55" s="16" t="str">
        <f>IF(OR(AQ55=$C55,AQ55=$D55,AQ55=$E55),IFNA(VLOOKUP($A55&amp;AP$1,Data!$C:$E,3,0),"Ø"),"-")</f>
        <v>-</v>
      </c>
      <c r="AQ55" s="16">
        <v>2.0</v>
      </c>
      <c r="AR55" s="16" t="str">
        <f>IF(OR(AS55=$C55,AS55=$D55,AS55=$E55),IFNA(VLOOKUP($A55&amp;AR$1,Data!$C:$E,3,0),"Ø"),"-")</f>
        <v>-</v>
      </c>
      <c r="AS55" s="16">
        <v>2.0</v>
      </c>
      <c r="AT55" s="16" t="str">
        <f>IF(OR(AU55=$C55,AU55=$D55,AU55=$E55),IFNA(VLOOKUP($A55&amp;AT$1,Data!$C:$E,3,0),"Ø"),"-")</f>
        <v>-</v>
      </c>
      <c r="AU55" s="16">
        <v>3.0</v>
      </c>
    </row>
    <row r="56" ht="14.25" hidden="1" customHeight="1">
      <c r="A56" s="114" t="s">
        <v>1223</v>
      </c>
      <c r="B56" s="9"/>
      <c r="C56" s="9" t="str">
        <f>IF(COUNTIF(Dails!A:A,Sheet1DATA!$A56)=1,1,"N")</f>
        <v>N</v>
      </c>
      <c r="D56" s="9">
        <f>IF(COUNTIF(Dails!D:D,Sheet1DATA!$A56)=1,2,"N")</f>
        <v>2</v>
      </c>
      <c r="E56" s="9" t="str">
        <f>IF(COUNTIF(Dails!G:G,Sheet1DATA!$A56)=1,3,"N")</f>
        <v>N</v>
      </c>
      <c r="F56" s="16" t="str">
        <f>IF(OR(G56=$C56,G56=$D56,G56=$E56),IFNA(VLOOKUP($A56&amp;F$1,Data!$C:$E,3,0),"Ø"),"-")</f>
        <v>-</v>
      </c>
      <c r="G56" s="16">
        <v>1.0</v>
      </c>
      <c r="H56" s="16" t="str">
        <f>IF(OR(I56=$C56,I56=$D56,I56=$E56),IFNA(VLOOKUP($A56&amp;H$1,Data!$C:$E,3,0),"Ø"),"-")</f>
        <v>-</v>
      </c>
      <c r="I56" s="16">
        <v>1.0</v>
      </c>
      <c r="J56" s="16" t="str">
        <f>IF(OR(K56=$C56,K56=$D56,K56=$E56),IFNA(VLOOKUP($A56&amp;J$1,Data!$C:$E,3,0),"Ø"),"-")</f>
        <v>-</v>
      </c>
      <c r="K56" s="16">
        <v>1.0</v>
      </c>
      <c r="L56" s="16" t="str">
        <f>IF(OR(M56=$C56,M56=$D56,M56=$E56),IFNA(VLOOKUP($A56&amp;L$1,Data!$C:$E,3,0),"Ø"),"-")</f>
        <v>-</v>
      </c>
      <c r="M56" s="16">
        <v>1.0</v>
      </c>
      <c r="N56" s="16" t="str">
        <f>IF(OR(O56=$C56,O56=$D56,O56=$E56),IFNA(VLOOKUP($A56&amp;N$1,Data!$C:$E,3,0),"Ø"),"-")</f>
        <v>-</v>
      </c>
      <c r="O56" s="16">
        <v>1.0</v>
      </c>
      <c r="P56" s="16" t="str">
        <f>IF(OR(Q56=$C56,Q56=$D56,Q56=$E56),IFNA(VLOOKUP($A56&amp;P$1,Data!$C:$E,3,0),"Ø"),"-")</f>
        <v>-</v>
      </c>
      <c r="Q56" s="16">
        <v>1.0</v>
      </c>
      <c r="R56" s="16" t="str">
        <f>IF(OR(S56=$C56,S56=$D56,S56=$E56),IFNA(VLOOKUP($A56&amp;R$1,Data!$C:$E,3,0),"Ø"),"-")</f>
        <v>-</v>
      </c>
      <c r="S56" s="16">
        <v>1.0</v>
      </c>
      <c r="T56" s="16" t="str">
        <f>IF(OR(U56=$C56,U56=$D56,U56=$E56),IFNA(VLOOKUP($A56&amp;T$1,Data!$C:$E,3,0),"Ø"),"-")</f>
        <v>×</v>
      </c>
      <c r="U56" s="16">
        <v>2.0</v>
      </c>
      <c r="V56" s="16" t="str">
        <f>IF(OR(W56=$C56,W56=$D56,W56=$E56),IFNA(VLOOKUP($A56&amp;V$1,Data!$C:$E,3,0),"Ø"),"-")</f>
        <v>Ø</v>
      </c>
      <c r="W56" s="16">
        <v>2.0</v>
      </c>
      <c r="X56" s="16" t="str">
        <f>IF(OR(Y56=$C56,Y56=$D56,Y56=$E56),IFNA(VLOOKUP($A56&amp;X$1,Data!$C:$E,3,0),"Ø"),"-")</f>
        <v>×</v>
      </c>
      <c r="Y56" s="16">
        <v>2.0</v>
      </c>
      <c r="Z56" s="16" t="str">
        <f>IF(OR(AA56=$C56,AA56=$D56,AA56=$E56),IFNA(VLOOKUP($A56&amp;Z$1,Data!$C:$E,3,0),"Ø"),"-")</f>
        <v>×</v>
      </c>
      <c r="AA56" s="16">
        <v>2.0</v>
      </c>
      <c r="AB56" s="16" t="str">
        <f>IF(OR(AC56=$C56,AC56=$D56,AC56=$E56),IFNA(VLOOKUP($A56&amp;AB$1,Data!$C:$E,3,0),"Ø"),"-")</f>
        <v>×</v>
      </c>
      <c r="AC56" s="16">
        <v>2.0</v>
      </c>
      <c r="AD56" s="16" t="str">
        <f>IF(OR(AE56=$C56,AE56=$D56,AE56=$E56),IFNA(VLOOKUP($A56&amp;AD$1,Data!$C:$E,3,0),"Ø"),"-")</f>
        <v>×</v>
      </c>
      <c r="AE56" s="16">
        <v>2.0</v>
      </c>
      <c r="AF56" s="16" t="str">
        <f>IF(OR(AG56=$C56,AG56=$D56,AG56=$E56),IFNA(VLOOKUP($A56&amp;AF$1,Data!$C:$E,3,0),"Ø"),"-")</f>
        <v>×</v>
      </c>
      <c r="AG56" s="16">
        <v>2.0</v>
      </c>
      <c r="AH56" s="16" t="str">
        <f>IF(OR(AI56=$C56,AI56=$D56,AI56=$E56),IFNA(VLOOKUP($A56&amp;AH$1,Data!$C:$E,3,0),"Ø"),"-")</f>
        <v>×</v>
      </c>
      <c r="AI56" s="16">
        <v>2.0</v>
      </c>
      <c r="AJ56" s="16" t="str">
        <f>IF(OR(AK56=$C56,AK56=$D56,AK56=$E56),IFNA(VLOOKUP($A56&amp;AJ$1,Data!$C:$E,3,0),"Ø"),"-")</f>
        <v>×</v>
      </c>
      <c r="AK56" s="16">
        <v>2.0</v>
      </c>
      <c r="AL56" s="16" t="str">
        <f>IF(OR(AM56=$C56,AM56=$D56,AM56=$E56),IFNA(VLOOKUP($A56&amp;AL$1,Data!$C:$E,3,0),"Ø"),"-")</f>
        <v>Ø</v>
      </c>
      <c r="AM56" s="16">
        <v>2.0</v>
      </c>
      <c r="AN56" s="16" t="str">
        <f>IF(OR(AO56=$C56,AO56=$D56,AO56=$E56),IFNA(VLOOKUP($A56&amp;AN$1,Data!$C:$E,3,0),"Ø"),"-")</f>
        <v>Ø</v>
      </c>
      <c r="AO56" s="16">
        <v>2.0</v>
      </c>
      <c r="AP56" s="16" t="str">
        <f>IF(OR(AQ56=$C56,AQ56=$D56,AQ56=$E56),IFNA(VLOOKUP($A56&amp;AP$1,Data!$C:$E,3,0),"Ø"),"-")</f>
        <v>×</v>
      </c>
      <c r="AQ56" s="16">
        <v>2.0</v>
      </c>
      <c r="AR56" s="16" t="str">
        <f>IF(OR(AS56=$C56,AS56=$D56,AS56=$E56),IFNA(VLOOKUP($A56&amp;AR$1,Data!$C:$E,3,0),"Ø"),"-")</f>
        <v>Ø</v>
      </c>
      <c r="AS56" s="16">
        <v>2.0</v>
      </c>
      <c r="AT56" s="16" t="str">
        <f>IF(OR(AU56=$C56,AU56=$D56,AU56=$E56),IFNA(VLOOKUP($A56&amp;AT$1,Data!$C:$E,3,0),"Ø"),"-")</f>
        <v>-</v>
      </c>
      <c r="AU56" s="16">
        <v>3.0</v>
      </c>
    </row>
    <row r="57" ht="14.25" hidden="1" customHeight="1">
      <c r="A57" s="114" t="s">
        <v>256</v>
      </c>
      <c r="B57" s="9"/>
      <c r="C57" s="9" t="str">
        <f>IF(COUNTIF(Dails!A:A,Sheet1DATA!$A57)=1,1,"N")</f>
        <v>N</v>
      </c>
      <c r="D57" s="9" t="str">
        <f>IF(COUNTIF(Dails!D:D,Sheet1DATA!$A57)=1,2,"N")</f>
        <v>N</v>
      </c>
      <c r="E57" s="9" t="str">
        <f>IF(COUNTIF(Dails!G:G,Sheet1DATA!$A57)=1,3,"N")</f>
        <v>N</v>
      </c>
      <c r="F57" s="16" t="str">
        <f>IF(OR(G57=$C57,G57=$D57,G57=$E57),IFNA(VLOOKUP($A57&amp;F$1,Data!$C:$E,3,0),"Ø"),"-")</f>
        <v>-</v>
      </c>
      <c r="G57" s="16">
        <v>1.0</v>
      </c>
      <c r="H57" s="16" t="str">
        <f>IF(OR(I57=$C57,I57=$D57,I57=$E57),IFNA(VLOOKUP($A57&amp;H$1,Data!$C:$E,3,0),"Ø"),"-")</f>
        <v>-</v>
      </c>
      <c r="I57" s="16">
        <v>1.0</v>
      </c>
      <c r="J57" s="16" t="str">
        <f>IF(OR(K57=$C57,K57=$D57,K57=$E57),IFNA(VLOOKUP($A57&amp;J$1,Data!$C:$E,3,0),"Ø"),"-")</f>
        <v>-</v>
      </c>
      <c r="K57" s="16">
        <v>1.0</v>
      </c>
      <c r="L57" s="16" t="str">
        <f>IF(OR(M57=$C57,M57=$D57,M57=$E57),IFNA(VLOOKUP($A57&amp;L$1,Data!$C:$E,3,0),"Ø"),"-")</f>
        <v>-</v>
      </c>
      <c r="M57" s="16">
        <v>1.0</v>
      </c>
      <c r="N57" s="16" t="str">
        <f>IF(OR(O57=$C57,O57=$D57,O57=$E57),IFNA(VLOOKUP($A57&amp;N$1,Data!$C:$E,3,0),"Ø"),"-")</f>
        <v>-</v>
      </c>
      <c r="O57" s="16">
        <v>1.0</v>
      </c>
      <c r="P57" s="16" t="str">
        <f>IF(OR(Q57=$C57,Q57=$D57,Q57=$E57),IFNA(VLOOKUP($A57&amp;P$1,Data!$C:$E,3,0),"Ø"),"-")</f>
        <v>-</v>
      </c>
      <c r="Q57" s="16">
        <v>1.0</v>
      </c>
      <c r="R57" s="16" t="str">
        <f>IF(OR(S57=$C57,S57=$D57,S57=$E57),IFNA(VLOOKUP($A57&amp;R$1,Data!$C:$E,3,0),"Ø"),"-")</f>
        <v>-</v>
      </c>
      <c r="S57" s="16">
        <v>1.0</v>
      </c>
      <c r="T57" s="16" t="str">
        <f>IF(OR(U57=$C57,U57=$D57,U57=$E57),IFNA(VLOOKUP($A57&amp;T$1,Data!$C:$E,3,0),"Ø"),"-")</f>
        <v>-</v>
      </c>
      <c r="U57" s="16">
        <v>2.0</v>
      </c>
      <c r="V57" s="16" t="str">
        <f>IF(OR(W57=$C57,W57=$D57,W57=$E57),IFNA(VLOOKUP($A57&amp;V$1,Data!$C:$E,3,0),"Ø"),"-")</f>
        <v>-</v>
      </c>
      <c r="W57" s="16">
        <v>2.0</v>
      </c>
      <c r="X57" s="16" t="str">
        <f>IF(OR(Y57=$C57,Y57=$D57,Y57=$E57),IFNA(VLOOKUP($A57&amp;X$1,Data!$C:$E,3,0),"Ø"),"-")</f>
        <v>-</v>
      </c>
      <c r="Y57" s="16">
        <v>2.0</v>
      </c>
      <c r="Z57" s="16" t="str">
        <f>IF(OR(AA57=$C57,AA57=$D57,AA57=$E57),IFNA(VLOOKUP($A57&amp;Z$1,Data!$C:$E,3,0),"Ø"),"-")</f>
        <v>-</v>
      </c>
      <c r="AA57" s="16">
        <v>2.0</v>
      </c>
      <c r="AB57" s="16" t="str">
        <f>IF(OR(AC57=$C57,AC57=$D57,AC57=$E57),IFNA(VLOOKUP($A57&amp;AB$1,Data!$C:$E,3,0),"Ø"),"-")</f>
        <v>-</v>
      </c>
      <c r="AC57" s="16">
        <v>2.0</v>
      </c>
      <c r="AD57" s="16" t="str">
        <f>IF(OR(AE57=$C57,AE57=$D57,AE57=$E57),IFNA(VLOOKUP($A57&amp;AD$1,Data!$C:$E,3,0),"Ø"),"-")</f>
        <v>-</v>
      </c>
      <c r="AE57" s="16">
        <v>2.0</v>
      </c>
      <c r="AF57" s="16" t="str">
        <f>IF(OR(AG57=$C57,AG57=$D57,AG57=$E57),IFNA(VLOOKUP($A57&amp;AF$1,Data!$C:$E,3,0),"Ø"),"-")</f>
        <v>-</v>
      </c>
      <c r="AG57" s="16">
        <v>2.0</v>
      </c>
      <c r="AH57" s="16" t="str">
        <f>IF(OR(AI57=$C57,AI57=$D57,AI57=$E57),IFNA(VLOOKUP($A57&amp;AH$1,Data!$C:$E,3,0),"Ø"),"-")</f>
        <v>-</v>
      </c>
      <c r="AI57" s="16">
        <v>2.0</v>
      </c>
      <c r="AJ57" s="16" t="str">
        <f>IF(OR(AK57=$C57,AK57=$D57,AK57=$E57),IFNA(VLOOKUP($A57&amp;AJ$1,Data!$C:$E,3,0),"Ø"),"-")</f>
        <v>-</v>
      </c>
      <c r="AK57" s="16">
        <v>2.0</v>
      </c>
      <c r="AL57" s="16" t="str">
        <f>IF(OR(AM57=$C57,AM57=$D57,AM57=$E57),IFNA(VLOOKUP($A57&amp;AL$1,Data!$C:$E,3,0),"Ø"),"-")</f>
        <v>-</v>
      </c>
      <c r="AM57" s="16">
        <v>2.0</v>
      </c>
      <c r="AN57" s="16" t="str">
        <f>IF(OR(AO57=$C57,AO57=$D57,AO57=$E57),IFNA(VLOOKUP($A57&amp;AN$1,Data!$C:$E,3,0),"Ø"),"-")</f>
        <v>-</v>
      </c>
      <c r="AO57" s="16">
        <v>2.0</v>
      </c>
      <c r="AP57" s="16" t="str">
        <f>IF(OR(AQ57=$C57,AQ57=$D57,AQ57=$E57),IFNA(VLOOKUP($A57&amp;AP$1,Data!$C:$E,3,0),"Ø"),"-")</f>
        <v>-</v>
      </c>
      <c r="AQ57" s="16">
        <v>2.0</v>
      </c>
      <c r="AR57" s="16" t="str">
        <f>IF(OR(AS57=$C57,AS57=$D57,AS57=$E57),IFNA(VLOOKUP($A57&amp;AR$1,Data!$C:$E,3,0),"Ø"),"-")</f>
        <v>-</v>
      </c>
      <c r="AS57" s="16">
        <v>2.0</v>
      </c>
      <c r="AT57" s="16" t="str">
        <f>IF(OR(AU57=$C57,AU57=$D57,AU57=$E57),IFNA(VLOOKUP($A57&amp;AT$1,Data!$C:$E,3,0),"Ø"),"-")</f>
        <v>-</v>
      </c>
      <c r="AU57" s="16">
        <v>3.0</v>
      </c>
    </row>
    <row r="58" ht="14.25" hidden="1" customHeight="1">
      <c r="A58" s="114" t="s">
        <v>347</v>
      </c>
      <c r="B58" s="9"/>
      <c r="C58" s="9">
        <f>IF(COUNTIF(Dails!A:A,Sheet1DATA!$A58)=1,1,"N")</f>
        <v>1</v>
      </c>
      <c r="D58" s="9" t="str">
        <f>IF(COUNTIF(Dails!D:D,Sheet1DATA!$A58)=1,2,"N")</f>
        <v>N</v>
      </c>
      <c r="E58" s="9">
        <f>IF(COUNTIF(Dails!G:G,Sheet1DATA!$A58)=1,3,"N")</f>
        <v>3</v>
      </c>
      <c r="F58" s="16" t="str">
        <f>IF(OR(G58=$C58,G58=$D58,G58=$E58),IFNA(VLOOKUP($A58&amp;F$1,Data!$C:$E,3,0),"Ø"),"-")</f>
        <v>×</v>
      </c>
      <c r="G58" s="16">
        <v>1.0</v>
      </c>
      <c r="H58" s="16" t="str">
        <f>IF(OR(I58=$C58,I58=$D58,I58=$E58),IFNA(VLOOKUP($A58&amp;H$1,Data!$C:$E,3,0),"Ø"),"-")</f>
        <v>√</v>
      </c>
      <c r="I58" s="16">
        <v>1.0</v>
      </c>
      <c r="J58" s="16" t="str">
        <f>IF(OR(K58=$C58,K58=$D58,K58=$E58),IFNA(VLOOKUP($A58&amp;J$1,Data!$C:$E,3,0),"Ø"),"-")</f>
        <v>√</v>
      </c>
      <c r="K58" s="16">
        <v>1.0</v>
      </c>
      <c r="L58" s="16" t="str">
        <f>IF(OR(M58=$C58,M58=$D58,M58=$E58),IFNA(VLOOKUP($A58&amp;L$1,Data!$C:$E,3,0),"Ø"),"-")</f>
        <v>Ø</v>
      </c>
      <c r="M58" s="16">
        <v>1.0</v>
      </c>
      <c r="N58" s="16" t="str">
        <f>IF(OR(O58=$C58,O58=$D58,O58=$E58),IFNA(VLOOKUP($A58&amp;N$1,Data!$C:$E,3,0),"Ø"),"-")</f>
        <v>Ø</v>
      </c>
      <c r="O58" s="16">
        <v>1.0</v>
      </c>
      <c r="P58" s="16" t="str">
        <f>IF(OR(Q58=$C58,Q58=$D58,Q58=$E58),IFNA(VLOOKUP($A58&amp;P$1,Data!$C:$E,3,0),"Ø"),"-")</f>
        <v>Ø</v>
      </c>
      <c r="Q58" s="16">
        <v>1.0</v>
      </c>
      <c r="R58" s="16" t="str">
        <f>IF(OR(S58=$C58,S58=$D58,S58=$E58),IFNA(VLOOKUP($A58&amp;R$1,Data!$C:$E,3,0),"Ø"),"-")</f>
        <v>Ø</v>
      </c>
      <c r="S58" s="16">
        <v>1.0</v>
      </c>
      <c r="T58" s="16" t="str">
        <f>IF(OR(U58=$C58,U58=$D58,U58=$E58),IFNA(VLOOKUP($A58&amp;T$1,Data!$C:$E,3,0),"Ø"),"-")</f>
        <v>-</v>
      </c>
      <c r="U58" s="16">
        <v>2.0</v>
      </c>
      <c r="V58" s="16" t="str">
        <f>IF(OR(W58=$C58,W58=$D58,W58=$E58),IFNA(VLOOKUP($A58&amp;V$1,Data!$C:$E,3,0),"Ø"),"-")</f>
        <v>-</v>
      </c>
      <c r="W58" s="16">
        <v>2.0</v>
      </c>
      <c r="X58" s="16" t="str">
        <f>IF(OR(Y58=$C58,Y58=$D58,Y58=$E58),IFNA(VLOOKUP($A58&amp;X$1,Data!$C:$E,3,0),"Ø"),"-")</f>
        <v>-</v>
      </c>
      <c r="Y58" s="16">
        <v>2.0</v>
      </c>
      <c r="Z58" s="16" t="str">
        <f>IF(OR(AA58=$C58,AA58=$D58,AA58=$E58),IFNA(VLOOKUP($A58&amp;Z$1,Data!$C:$E,3,0),"Ø"),"-")</f>
        <v>-</v>
      </c>
      <c r="AA58" s="16">
        <v>2.0</v>
      </c>
      <c r="AB58" s="16" t="str">
        <f>IF(OR(AC58=$C58,AC58=$D58,AC58=$E58),IFNA(VLOOKUP($A58&amp;AB$1,Data!$C:$E,3,0),"Ø"),"-")</f>
        <v>-</v>
      </c>
      <c r="AC58" s="16">
        <v>2.0</v>
      </c>
      <c r="AD58" s="16" t="str">
        <f>IF(OR(AE58=$C58,AE58=$D58,AE58=$E58),IFNA(VLOOKUP($A58&amp;AD$1,Data!$C:$E,3,0),"Ø"),"-")</f>
        <v>-</v>
      </c>
      <c r="AE58" s="16">
        <v>2.0</v>
      </c>
      <c r="AF58" s="16" t="str">
        <f>IF(OR(AG58=$C58,AG58=$D58,AG58=$E58),IFNA(VLOOKUP($A58&amp;AF$1,Data!$C:$E,3,0),"Ø"),"-")</f>
        <v>-</v>
      </c>
      <c r="AG58" s="16">
        <v>2.0</v>
      </c>
      <c r="AH58" s="16" t="str">
        <f>IF(OR(AI58=$C58,AI58=$D58,AI58=$E58),IFNA(VLOOKUP($A58&amp;AH$1,Data!$C:$E,3,0),"Ø"),"-")</f>
        <v>-</v>
      </c>
      <c r="AI58" s="16">
        <v>2.0</v>
      </c>
      <c r="AJ58" s="16" t="str">
        <f>IF(OR(AK58=$C58,AK58=$D58,AK58=$E58),IFNA(VLOOKUP($A58&amp;AJ$1,Data!$C:$E,3,0),"Ø"),"-")</f>
        <v>-</v>
      </c>
      <c r="AK58" s="16">
        <v>2.0</v>
      </c>
      <c r="AL58" s="16" t="str">
        <f>IF(OR(AM58=$C58,AM58=$D58,AM58=$E58),IFNA(VLOOKUP($A58&amp;AL$1,Data!$C:$E,3,0),"Ø"),"-")</f>
        <v>-</v>
      </c>
      <c r="AM58" s="16">
        <v>2.0</v>
      </c>
      <c r="AN58" s="16" t="str">
        <f>IF(OR(AO58=$C58,AO58=$D58,AO58=$E58),IFNA(VLOOKUP($A58&amp;AN$1,Data!$C:$E,3,0),"Ø"),"-")</f>
        <v>-</v>
      </c>
      <c r="AO58" s="16">
        <v>2.0</v>
      </c>
      <c r="AP58" s="16" t="str">
        <f>IF(OR(AQ58=$C58,AQ58=$D58,AQ58=$E58),IFNA(VLOOKUP($A58&amp;AP$1,Data!$C:$E,3,0),"Ø"),"-")</f>
        <v>-</v>
      </c>
      <c r="AQ58" s="16">
        <v>2.0</v>
      </c>
      <c r="AR58" s="16" t="str">
        <f>IF(OR(AS58=$C58,AS58=$D58,AS58=$E58),IFNA(VLOOKUP($A58&amp;AR$1,Data!$C:$E,3,0),"Ø"),"-")</f>
        <v>-</v>
      </c>
      <c r="AS58" s="16">
        <v>2.0</v>
      </c>
      <c r="AT58" s="16" t="str">
        <f>IF(OR(AU58=$C58,AU58=$D58,AU58=$E58),IFNA(VLOOKUP($A58&amp;AT$1,Data!$C:$E,3,0),"Ø"),"-")</f>
        <v>×</v>
      </c>
      <c r="AU58" s="16">
        <v>3.0</v>
      </c>
    </row>
    <row r="59" ht="14.25" hidden="1" customHeight="1">
      <c r="A59" s="114" t="s">
        <v>970</v>
      </c>
      <c r="B59" s="9"/>
      <c r="C59" s="9">
        <f>IF(COUNTIF(Dails!A:A,Sheet1DATA!$A59)=1,1,"N")</f>
        <v>1</v>
      </c>
      <c r="D59" s="9">
        <f>IF(COUNTIF(Dails!D:D,Sheet1DATA!$A59)=1,2,"N")</f>
        <v>2</v>
      </c>
      <c r="E59" s="9" t="str">
        <f>IF(COUNTIF(Dails!G:G,Sheet1DATA!$A59)=1,3,"N")</f>
        <v>N</v>
      </c>
      <c r="F59" s="16" t="str">
        <f>IF(OR(G59=$C59,G59=$D59,G59=$E59),IFNA(VLOOKUP($A59&amp;F$1,Data!$C:$E,3,0),"Ø"),"-")</f>
        <v>Ø</v>
      </c>
      <c r="G59" s="16">
        <v>1.0</v>
      </c>
      <c r="H59" s="16" t="str">
        <f>IF(OR(I59=$C59,I59=$D59,I59=$E59),IFNA(VLOOKUP($A59&amp;H$1,Data!$C:$E,3,0),"Ø"),"-")</f>
        <v>√</v>
      </c>
      <c r="I59" s="16">
        <v>1.0</v>
      </c>
      <c r="J59" s="16" t="str">
        <f>IF(OR(K59=$C59,K59=$D59,K59=$E59),IFNA(VLOOKUP($A59&amp;J$1,Data!$C:$E,3,0),"Ø"),"-")</f>
        <v>√</v>
      </c>
      <c r="K59" s="16">
        <v>1.0</v>
      </c>
      <c r="L59" s="16" t="str">
        <f>IF(OR(M59=$C59,M59=$D59,M59=$E59),IFNA(VLOOKUP($A59&amp;L$1,Data!$C:$E,3,0),"Ø"),"-")</f>
        <v>Ø</v>
      </c>
      <c r="M59" s="16">
        <v>1.0</v>
      </c>
      <c r="N59" s="16" t="str">
        <f>IF(OR(O59=$C59,O59=$D59,O59=$E59),IFNA(VLOOKUP($A59&amp;N$1,Data!$C:$E,3,0),"Ø"),"-")</f>
        <v>Ø</v>
      </c>
      <c r="O59" s="16">
        <v>1.0</v>
      </c>
      <c r="P59" s="16" t="str">
        <f>IF(OR(Q59=$C59,Q59=$D59,Q59=$E59),IFNA(VLOOKUP($A59&amp;P$1,Data!$C:$E,3,0),"Ø"),"-")</f>
        <v>Ø</v>
      </c>
      <c r="Q59" s="16">
        <v>1.0</v>
      </c>
      <c r="R59" s="16" t="str">
        <f>IF(OR(S59=$C59,S59=$D59,S59=$E59),IFNA(VLOOKUP($A59&amp;R$1,Data!$C:$E,3,0),"Ø"),"-")</f>
        <v>Ø</v>
      </c>
      <c r="S59" s="16">
        <v>1.0</v>
      </c>
      <c r="T59" s="16" t="str">
        <f>IF(OR(U59=$C59,U59=$D59,U59=$E59),IFNA(VLOOKUP($A59&amp;T$1,Data!$C:$E,3,0),"Ø"),"-")</f>
        <v>√</v>
      </c>
      <c r="U59" s="16">
        <v>2.0</v>
      </c>
      <c r="V59" s="16" t="str">
        <f>IF(OR(W59=$C59,W59=$D59,W59=$E59),IFNA(VLOOKUP($A59&amp;V$1,Data!$C:$E,3,0),"Ø"),"-")</f>
        <v>Ø</v>
      </c>
      <c r="W59" s="16">
        <v>2.0</v>
      </c>
      <c r="X59" s="16" t="str">
        <f>IF(OR(Y59=$C59,Y59=$D59,Y59=$E59),IFNA(VLOOKUP($A59&amp;X$1,Data!$C:$E,3,0),"Ø"),"-")</f>
        <v>√</v>
      </c>
      <c r="Y59" s="16">
        <v>2.0</v>
      </c>
      <c r="Z59" s="16" t="str">
        <f>IF(OR(AA59=$C59,AA59=$D59,AA59=$E59),IFNA(VLOOKUP($A59&amp;Z$1,Data!$C:$E,3,0),"Ø"),"-")</f>
        <v>Ø</v>
      </c>
      <c r="AA59" s="16">
        <v>2.0</v>
      </c>
      <c r="AB59" s="16" t="str">
        <f>IF(OR(AC59=$C59,AC59=$D59,AC59=$E59),IFNA(VLOOKUP($A59&amp;AB$1,Data!$C:$E,3,0),"Ø"),"-")</f>
        <v>Ø</v>
      </c>
      <c r="AC59" s="16">
        <v>2.0</v>
      </c>
      <c r="AD59" s="16" t="str">
        <f>IF(OR(AE59=$C59,AE59=$D59,AE59=$E59),IFNA(VLOOKUP($A59&amp;AD$1,Data!$C:$E,3,0),"Ø"),"-")</f>
        <v>Ø</v>
      </c>
      <c r="AE59" s="16">
        <v>2.0</v>
      </c>
      <c r="AF59" s="16" t="str">
        <f>IF(OR(AG59=$C59,AG59=$D59,AG59=$E59),IFNA(VLOOKUP($A59&amp;AF$1,Data!$C:$E,3,0),"Ø"),"-")</f>
        <v>√</v>
      </c>
      <c r="AG59" s="16">
        <v>2.0</v>
      </c>
      <c r="AH59" s="16" t="str">
        <f>IF(OR(AI59=$C59,AI59=$D59,AI59=$E59),IFNA(VLOOKUP($A59&amp;AH$1,Data!$C:$E,3,0),"Ø"),"-")</f>
        <v>√</v>
      </c>
      <c r="AI59" s="16">
        <v>2.0</v>
      </c>
      <c r="AJ59" s="16" t="str">
        <f>IF(OR(AK59=$C59,AK59=$D59,AK59=$E59),IFNA(VLOOKUP($A59&amp;AJ$1,Data!$C:$E,3,0),"Ø"),"-")</f>
        <v>Ø</v>
      </c>
      <c r="AK59" s="16">
        <v>2.0</v>
      </c>
      <c r="AL59" s="16" t="str">
        <f>IF(OR(AM59=$C59,AM59=$D59,AM59=$E59),IFNA(VLOOKUP($A59&amp;AL$1,Data!$C:$E,3,0),"Ø"),"-")</f>
        <v>Ø</v>
      </c>
      <c r="AM59" s="16">
        <v>2.0</v>
      </c>
      <c r="AN59" s="16" t="str">
        <f>IF(OR(AO59=$C59,AO59=$D59,AO59=$E59),IFNA(VLOOKUP($A59&amp;AN$1,Data!$C:$E,3,0),"Ø"),"-")</f>
        <v>√</v>
      </c>
      <c r="AO59" s="16">
        <v>2.0</v>
      </c>
      <c r="AP59" s="16" t="str">
        <f>IF(OR(AQ59=$C59,AQ59=$D59,AQ59=$E59),IFNA(VLOOKUP($A59&amp;AP$1,Data!$C:$E,3,0),"Ø"),"-")</f>
        <v>Ø</v>
      </c>
      <c r="AQ59" s="16">
        <v>2.0</v>
      </c>
      <c r="AR59" s="16" t="str">
        <f>IF(OR(AS59=$C59,AS59=$D59,AS59=$E59),IFNA(VLOOKUP($A59&amp;AR$1,Data!$C:$E,3,0),"Ø"),"-")</f>
        <v>Ø</v>
      </c>
      <c r="AS59" s="16">
        <v>2.0</v>
      </c>
      <c r="AT59" s="16" t="str">
        <f>IF(OR(AU59=$C59,AU59=$D59,AU59=$E59),IFNA(VLOOKUP($A59&amp;AT$1,Data!$C:$E,3,0),"Ø"),"-")</f>
        <v>-</v>
      </c>
      <c r="AU59" s="16">
        <v>3.0</v>
      </c>
    </row>
    <row r="60" ht="14.25" hidden="1" customHeight="1">
      <c r="A60" s="114" t="s">
        <v>264</v>
      </c>
      <c r="B60" s="9"/>
      <c r="C60" s="9" t="str">
        <f>IF(COUNTIF(Dails!A:A,Sheet1DATA!$A60)=1,1,"N")</f>
        <v>N</v>
      </c>
      <c r="D60" s="9" t="str">
        <f>IF(COUNTIF(Dails!D:D,Sheet1DATA!$A60)=1,2,"N")</f>
        <v>N</v>
      </c>
      <c r="E60" s="9" t="str">
        <f>IF(COUNTIF(Dails!G:G,Sheet1DATA!$A60)=1,3,"N")</f>
        <v>N</v>
      </c>
      <c r="F60" s="16" t="str">
        <f>IF(OR(G60=$C60,G60=$D60,G60=$E60),IFNA(VLOOKUP($A60&amp;F$1,Data!$C:$E,3,0),"Ø"),"-")</f>
        <v>-</v>
      </c>
      <c r="G60" s="16">
        <v>1.0</v>
      </c>
      <c r="H60" s="16" t="str">
        <f>IF(OR(I60=$C60,I60=$D60,I60=$E60),IFNA(VLOOKUP($A60&amp;H$1,Data!$C:$E,3,0),"Ø"),"-")</f>
        <v>-</v>
      </c>
      <c r="I60" s="16">
        <v>1.0</v>
      </c>
      <c r="J60" s="16" t="str">
        <f>IF(OR(K60=$C60,K60=$D60,K60=$E60),IFNA(VLOOKUP($A60&amp;J$1,Data!$C:$E,3,0),"Ø"),"-")</f>
        <v>-</v>
      </c>
      <c r="K60" s="16">
        <v>1.0</v>
      </c>
      <c r="L60" s="16" t="str">
        <f>IF(OR(M60=$C60,M60=$D60,M60=$E60),IFNA(VLOOKUP($A60&amp;L$1,Data!$C:$E,3,0),"Ø"),"-")</f>
        <v>-</v>
      </c>
      <c r="M60" s="16">
        <v>1.0</v>
      </c>
      <c r="N60" s="16" t="str">
        <f>IF(OR(O60=$C60,O60=$D60,O60=$E60),IFNA(VLOOKUP($A60&amp;N$1,Data!$C:$E,3,0),"Ø"),"-")</f>
        <v>-</v>
      </c>
      <c r="O60" s="16">
        <v>1.0</v>
      </c>
      <c r="P60" s="16" t="str">
        <f>IF(OR(Q60=$C60,Q60=$D60,Q60=$E60),IFNA(VLOOKUP($A60&amp;P$1,Data!$C:$E,3,0),"Ø"),"-")</f>
        <v>-</v>
      </c>
      <c r="Q60" s="16">
        <v>1.0</v>
      </c>
      <c r="R60" s="16" t="str">
        <f>IF(OR(S60=$C60,S60=$D60,S60=$E60),IFNA(VLOOKUP($A60&amp;R$1,Data!$C:$E,3,0),"Ø"),"-")</f>
        <v>-</v>
      </c>
      <c r="S60" s="16">
        <v>1.0</v>
      </c>
      <c r="T60" s="16" t="str">
        <f>IF(OR(U60=$C60,U60=$D60,U60=$E60),IFNA(VLOOKUP($A60&amp;T$1,Data!$C:$E,3,0),"Ø"),"-")</f>
        <v>-</v>
      </c>
      <c r="U60" s="16">
        <v>2.0</v>
      </c>
      <c r="V60" s="16" t="str">
        <f>IF(OR(W60=$C60,W60=$D60,W60=$E60),IFNA(VLOOKUP($A60&amp;V$1,Data!$C:$E,3,0),"Ø"),"-")</f>
        <v>-</v>
      </c>
      <c r="W60" s="16">
        <v>2.0</v>
      </c>
      <c r="X60" s="16" t="str">
        <f>IF(OR(Y60=$C60,Y60=$D60,Y60=$E60),IFNA(VLOOKUP($A60&amp;X$1,Data!$C:$E,3,0),"Ø"),"-")</f>
        <v>-</v>
      </c>
      <c r="Y60" s="16">
        <v>2.0</v>
      </c>
      <c r="Z60" s="16" t="str">
        <f>IF(OR(AA60=$C60,AA60=$D60,AA60=$E60),IFNA(VLOOKUP($A60&amp;Z$1,Data!$C:$E,3,0),"Ø"),"-")</f>
        <v>-</v>
      </c>
      <c r="AA60" s="16">
        <v>2.0</v>
      </c>
      <c r="AB60" s="16" t="str">
        <f>IF(OR(AC60=$C60,AC60=$D60,AC60=$E60),IFNA(VLOOKUP($A60&amp;AB$1,Data!$C:$E,3,0),"Ø"),"-")</f>
        <v>-</v>
      </c>
      <c r="AC60" s="16">
        <v>2.0</v>
      </c>
      <c r="AD60" s="16" t="str">
        <f>IF(OR(AE60=$C60,AE60=$D60,AE60=$E60),IFNA(VLOOKUP($A60&amp;AD$1,Data!$C:$E,3,0),"Ø"),"-")</f>
        <v>-</v>
      </c>
      <c r="AE60" s="16">
        <v>2.0</v>
      </c>
      <c r="AF60" s="16" t="str">
        <f>IF(OR(AG60=$C60,AG60=$D60,AG60=$E60),IFNA(VLOOKUP($A60&amp;AF$1,Data!$C:$E,3,0),"Ø"),"-")</f>
        <v>-</v>
      </c>
      <c r="AG60" s="16">
        <v>2.0</v>
      </c>
      <c r="AH60" s="16" t="str">
        <f>IF(OR(AI60=$C60,AI60=$D60,AI60=$E60),IFNA(VLOOKUP($A60&amp;AH$1,Data!$C:$E,3,0),"Ø"),"-")</f>
        <v>-</v>
      </c>
      <c r="AI60" s="16">
        <v>2.0</v>
      </c>
      <c r="AJ60" s="16" t="str">
        <f>IF(OR(AK60=$C60,AK60=$D60,AK60=$E60),IFNA(VLOOKUP($A60&amp;AJ$1,Data!$C:$E,3,0),"Ø"),"-")</f>
        <v>-</v>
      </c>
      <c r="AK60" s="16">
        <v>2.0</v>
      </c>
      <c r="AL60" s="16" t="str">
        <f>IF(OR(AM60=$C60,AM60=$D60,AM60=$E60),IFNA(VLOOKUP($A60&amp;AL$1,Data!$C:$E,3,0),"Ø"),"-")</f>
        <v>-</v>
      </c>
      <c r="AM60" s="16">
        <v>2.0</v>
      </c>
      <c r="AN60" s="16" t="str">
        <f>IF(OR(AO60=$C60,AO60=$D60,AO60=$E60),IFNA(VLOOKUP($A60&amp;AN$1,Data!$C:$E,3,0),"Ø"),"-")</f>
        <v>-</v>
      </c>
      <c r="AO60" s="16">
        <v>2.0</v>
      </c>
      <c r="AP60" s="16" t="str">
        <f>IF(OR(AQ60=$C60,AQ60=$D60,AQ60=$E60),IFNA(VLOOKUP($A60&amp;AP$1,Data!$C:$E,3,0),"Ø"),"-")</f>
        <v>-</v>
      </c>
      <c r="AQ60" s="16">
        <v>2.0</v>
      </c>
      <c r="AR60" s="16" t="str">
        <f>IF(OR(AS60=$C60,AS60=$D60,AS60=$E60),IFNA(VLOOKUP($A60&amp;AR$1,Data!$C:$E,3,0),"Ø"),"-")</f>
        <v>-</v>
      </c>
      <c r="AS60" s="16">
        <v>2.0</v>
      </c>
      <c r="AT60" s="16" t="str">
        <f>IF(OR(AU60=$C60,AU60=$D60,AU60=$E60),IFNA(VLOOKUP($A60&amp;AT$1,Data!$C:$E,3,0),"Ø"),"-")</f>
        <v>-</v>
      </c>
      <c r="AU60" s="16">
        <v>3.0</v>
      </c>
    </row>
    <row r="61" ht="14.25" hidden="1" customHeight="1">
      <c r="A61" s="114" t="s">
        <v>276</v>
      </c>
      <c r="B61" s="9"/>
      <c r="C61" s="9" t="str">
        <f>IF(COUNTIF(Dails!A:A,Sheet1DATA!$A61)=1,1,"N")</f>
        <v>N</v>
      </c>
      <c r="D61" s="9" t="str">
        <f>IF(COUNTIF(Dails!D:D,Sheet1DATA!$A61)=1,2,"N")</f>
        <v>N</v>
      </c>
      <c r="E61" s="9" t="str">
        <f>IF(COUNTIF(Dails!G:G,Sheet1DATA!$A61)=1,3,"N")</f>
        <v>N</v>
      </c>
      <c r="F61" s="16" t="str">
        <f>IF(OR(G61=$C61,G61=$D61,G61=$E61),IFNA(VLOOKUP($A61&amp;F$1,Data!$C:$E,3,0),"Ø"),"-")</f>
        <v>-</v>
      </c>
      <c r="G61" s="16">
        <v>1.0</v>
      </c>
      <c r="H61" s="16" t="str">
        <f>IF(OR(I61=$C61,I61=$D61,I61=$E61),IFNA(VLOOKUP($A61&amp;H$1,Data!$C:$E,3,0),"Ø"),"-")</f>
        <v>-</v>
      </c>
      <c r="I61" s="16">
        <v>1.0</v>
      </c>
      <c r="J61" s="16" t="str">
        <f>IF(OR(K61=$C61,K61=$D61,K61=$E61),IFNA(VLOOKUP($A61&amp;J$1,Data!$C:$E,3,0),"Ø"),"-")</f>
        <v>-</v>
      </c>
      <c r="K61" s="16">
        <v>1.0</v>
      </c>
      <c r="L61" s="16" t="str">
        <f>IF(OR(M61=$C61,M61=$D61,M61=$E61),IFNA(VLOOKUP($A61&amp;L$1,Data!$C:$E,3,0),"Ø"),"-")</f>
        <v>-</v>
      </c>
      <c r="M61" s="16">
        <v>1.0</v>
      </c>
      <c r="N61" s="16" t="str">
        <f>IF(OR(O61=$C61,O61=$D61,O61=$E61),IFNA(VLOOKUP($A61&amp;N$1,Data!$C:$E,3,0),"Ø"),"-")</f>
        <v>-</v>
      </c>
      <c r="O61" s="16">
        <v>1.0</v>
      </c>
      <c r="P61" s="16" t="str">
        <f>IF(OR(Q61=$C61,Q61=$D61,Q61=$E61),IFNA(VLOOKUP($A61&amp;P$1,Data!$C:$E,3,0),"Ø"),"-")</f>
        <v>-</v>
      </c>
      <c r="Q61" s="16">
        <v>1.0</v>
      </c>
      <c r="R61" s="16" t="str">
        <f>IF(OR(S61=$C61,S61=$D61,S61=$E61),IFNA(VLOOKUP($A61&amp;R$1,Data!$C:$E,3,0),"Ø"),"-")</f>
        <v>-</v>
      </c>
      <c r="S61" s="16">
        <v>1.0</v>
      </c>
      <c r="T61" s="16" t="str">
        <f>IF(OR(U61=$C61,U61=$D61,U61=$E61),IFNA(VLOOKUP($A61&amp;T$1,Data!$C:$E,3,0),"Ø"),"-")</f>
        <v>-</v>
      </c>
      <c r="U61" s="16">
        <v>2.0</v>
      </c>
      <c r="V61" s="16" t="str">
        <f>IF(OR(W61=$C61,W61=$D61,W61=$E61),IFNA(VLOOKUP($A61&amp;V$1,Data!$C:$E,3,0),"Ø"),"-")</f>
        <v>-</v>
      </c>
      <c r="W61" s="16">
        <v>2.0</v>
      </c>
      <c r="X61" s="16" t="str">
        <f>IF(OR(Y61=$C61,Y61=$D61,Y61=$E61),IFNA(VLOOKUP($A61&amp;X$1,Data!$C:$E,3,0),"Ø"),"-")</f>
        <v>-</v>
      </c>
      <c r="Y61" s="16">
        <v>2.0</v>
      </c>
      <c r="Z61" s="16" t="str">
        <f>IF(OR(AA61=$C61,AA61=$D61,AA61=$E61),IFNA(VLOOKUP($A61&amp;Z$1,Data!$C:$E,3,0),"Ø"),"-")</f>
        <v>-</v>
      </c>
      <c r="AA61" s="16">
        <v>2.0</v>
      </c>
      <c r="AB61" s="16" t="str">
        <f>IF(OR(AC61=$C61,AC61=$D61,AC61=$E61),IFNA(VLOOKUP($A61&amp;AB$1,Data!$C:$E,3,0),"Ø"),"-")</f>
        <v>-</v>
      </c>
      <c r="AC61" s="16">
        <v>2.0</v>
      </c>
      <c r="AD61" s="16" t="str">
        <f>IF(OR(AE61=$C61,AE61=$D61,AE61=$E61),IFNA(VLOOKUP($A61&amp;AD$1,Data!$C:$E,3,0),"Ø"),"-")</f>
        <v>-</v>
      </c>
      <c r="AE61" s="16">
        <v>2.0</v>
      </c>
      <c r="AF61" s="16" t="str">
        <f>IF(OR(AG61=$C61,AG61=$D61,AG61=$E61),IFNA(VLOOKUP($A61&amp;AF$1,Data!$C:$E,3,0),"Ø"),"-")</f>
        <v>-</v>
      </c>
      <c r="AG61" s="16">
        <v>2.0</v>
      </c>
      <c r="AH61" s="16" t="str">
        <f>IF(OR(AI61=$C61,AI61=$D61,AI61=$E61),IFNA(VLOOKUP($A61&amp;AH$1,Data!$C:$E,3,0),"Ø"),"-")</f>
        <v>-</v>
      </c>
      <c r="AI61" s="16">
        <v>2.0</v>
      </c>
      <c r="AJ61" s="16" t="str">
        <f>IF(OR(AK61=$C61,AK61=$D61,AK61=$E61),IFNA(VLOOKUP($A61&amp;AJ$1,Data!$C:$E,3,0),"Ø"),"-")</f>
        <v>-</v>
      </c>
      <c r="AK61" s="16">
        <v>2.0</v>
      </c>
      <c r="AL61" s="16" t="str">
        <f>IF(OR(AM61=$C61,AM61=$D61,AM61=$E61),IFNA(VLOOKUP($A61&amp;AL$1,Data!$C:$E,3,0),"Ø"),"-")</f>
        <v>-</v>
      </c>
      <c r="AM61" s="16">
        <v>2.0</v>
      </c>
      <c r="AN61" s="16" t="str">
        <f>IF(OR(AO61=$C61,AO61=$D61,AO61=$E61),IFNA(VLOOKUP($A61&amp;AN$1,Data!$C:$E,3,0),"Ø"),"-")</f>
        <v>-</v>
      </c>
      <c r="AO61" s="16">
        <v>2.0</v>
      </c>
      <c r="AP61" s="16" t="str">
        <f>IF(OR(AQ61=$C61,AQ61=$D61,AQ61=$E61),IFNA(VLOOKUP($A61&amp;AP$1,Data!$C:$E,3,0),"Ø"),"-")</f>
        <v>-</v>
      </c>
      <c r="AQ61" s="16">
        <v>2.0</v>
      </c>
      <c r="AR61" s="16" t="str">
        <f>IF(OR(AS61=$C61,AS61=$D61,AS61=$E61),IFNA(VLOOKUP($A61&amp;AR$1,Data!$C:$E,3,0),"Ø"),"-")</f>
        <v>-</v>
      </c>
      <c r="AS61" s="16">
        <v>2.0</v>
      </c>
      <c r="AT61" s="16" t="str">
        <f>IF(OR(AU61=$C61,AU61=$D61,AU61=$E61),IFNA(VLOOKUP($A61&amp;AT$1,Data!$C:$E,3,0),"Ø"),"-")</f>
        <v>-</v>
      </c>
      <c r="AU61" s="16">
        <v>3.0</v>
      </c>
    </row>
    <row r="62" ht="14.25" hidden="1" customHeight="1">
      <c r="A62" s="114" t="s">
        <v>280</v>
      </c>
      <c r="B62" s="9"/>
      <c r="C62" s="9" t="str">
        <f>IF(COUNTIF(Dails!A:A,Sheet1DATA!$A62)=1,1,"N")</f>
        <v>N</v>
      </c>
      <c r="D62" s="9" t="str">
        <f>IF(COUNTIF(Dails!D:D,Sheet1DATA!$A62)=1,2,"N")</f>
        <v>N</v>
      </c>
      <c r="E62" s="9" t="str">
        <f>IF(COUNTIF(Dails!G:G,Sheet1DATA!$A62)=1,3,"N")</f>
        <v>N</v>
      </c>
      <c r="F62" s="16" t="str">
        <f>IF(OR(G62=$C62,G62=$D62,G62=$E62),IFNA(VLOOKUP($A62&amp;F$1,Data!$C:$E,3,0),"Ø"),"-")</f>
        <v>-</v>
      </c>
      <c r="G62" s="16">
        <v>1.0</v>
      </c>
      <c r="H62" s="16" t="str">
        <f>IF(OR(I62=$C62,I62=$D62,I62=$E62),IFNA(VLOOKUP($A62&amp;H$1,Data!$C:$E,3,0),"Ø"),"-")</f>
        <v>-</v>
      </c>
      <c r="I62" s="16">
        <v>1.0</v>
      </c>
      <c r="J62" s="16" t="str">
        <f>IF(OR(K62=$C62,K62=$D62,K62=$E62),IFNA(VLOOKUP($A62&amp;J$1,Data!$C:$E,3,0),"Ø"),"-")</f>
        <v>-</v>
      </c>
      <c r="K62" s="16">
        <v>1.0</v>
      </c>
      <c r="L62" s="16" t="str">
        <f>IF(OR(M62=$C62,M62=$D62,M62=$E62),IFNA(VLOOKUP($A62&amp;L$1,Data!$C:$E,3,0),"Ø"),"-")</f>
        <v>-</v>
      </c>
      <c r="M62" s="16">
        <v>1.0</v>
      </c>
      <c r="N62" s="16" t="str">
        <f>IF(OR(O62=$C62,O62=$D62,O62=$E62),IFNA(VLOOKUP($A62&amp;N$1,Data!$C:$E,3,0),"Ø"),"-")</f>
        <v>-</v>
      </c>
      <c r="O62" s="16">
        <v>1.0</v>
      </c>
      <c r="P62" s="16" t="str">
        <f>IF(OR(Q62=$C62,Q62=$D62,Q62=$E62),IFNA(VLOOKUP($A62&amp;P$1,Data!$C:$E,3,0),"Ø"),"-")</f>
        <v>-</v>
      </c>
      <c r="Q62" s="16">
        <v>1.0</v>
      </c>
      <c r="R62" s="16" t="str">
        <f>IF(OR(S62=$C62,S62=$D62,S62=$E62),IFNA(VLOOKUP($A62&amp;R$1,Data!$C:$E,3,0),"Ø"),"-")</f>
        <v>-</v>
      </c>
      <c r="S62" s="16">
        <v>1.0</v>
      </c>
      <c r="T62" s="16" t="str">
        <f>IF(OR(U62=$C62,U62=$D62,U62=$E62),IFNA(VLOOKUP($A62&amp;T$1,Data!$C:$E,3,0),"Ø"),"-")</f>
        <v>-</v>
      </c>
      <c r="U62" s="16">
        <v>2.0</v>
      </c>
      <c r="V62" s="16" t="str">
        <f>IF(OR(W62=$C62,W62=$D62,W62=$E62),IFNA(VLOOKUP($A62&amp;V$1,Data!$C:$E,3,0),"Ø"),"-")</f>
        <v>-</v>
      </c>
      <c r="W62" s="16">
        <v>2.0</v>
      </c>
      <c r="X62" s="16" t="str">
        <f>IF(OR(Y62=$C62,Y62=$D62,Y62=$E62),IFNA(VLOOKUP($A62&amp;X$1,Data!$C:$E,3,0),"Ø"),"-")</f>
        <v>-</v>
      </c>
      <c r="Y62" s="16">
        <v>2.0</v>
      </c>
      <c r="Z62" s="16" t="str">
        <f>IF(OR(AA62=$C62,AA62=$D62,AA62=$E62),IFNA(VLOOKUP($A62&amp;Z$1,Data!$C:$E,3,0),"Ø"),"-")</f>
        <v>-</v>
      </c>
      <c r="AA62" s="16">
        <v>2.0</v>
      </c>
      <c r="AB62" s="16" t="str">
        <f>IF(OR(AC62=$C62,AC62=$D62,AC62=$E62),IFNA(VLOOKUP($A62&amp;AB$1,Data!$C:$E,3,0),"Ø"),"-")</f>
        <v>-</v>
      </c>
      <c r="AC62" s="16">
        <v>2.0</v>
      </c>
      <c r="AD62" s="16" t="str">
        <f>IF(OR(AE62=$C62,AE62=$D62,AE62=$E62),IFNA(VLOOKUP($A62&amp;AD$1,Data!$C:$E,3,0),"Ø"),"-")</f>
        <v>-</v>
      </c>
      <c r="AE62" s="16">
        <v>2.0</v>
      </c>
      <c r="AF62" s="16" t="str">
        <f>IF(OR(AG62=$C62,AG62=$D62,AG62=$E62),IFNA(VLOOKUP($A62&amp;AF$1,Data!$C:$E,3,0),"Ø"),"-")</f>
        <v>-</v>
      </c>
      <c r="AG62" s="16">
        <v>2.0</v>
      </c>
      <c r="AH62" s="16" t="str">
        <f>IF(OR(AI62=$C62,AI62=$D62,AI62=$E62),IFNA(VLOOKUP($A62&amp;AH$1,Data!$C:$E,3,0),"Ø"),"-")</f>
        <v>-</v>
      </c>
      <c r="AI62" s="16">
        <v>2.0</v>
      </c>
      <c r="AJ62" s="16" t="str">
        <f>IF(OR(AK62=$C62,AK62=$D62,AK62=$E62),IFNA(VLOOKUP($A62&amp;AJ$1,Data!$C:$E,3,0),"Ø"),"-")</f>
        <v>-</v>
      </c>
      <c r="AK62" s="16">
        <v>2.0</v>
      </c>
      <c r="AL62" s="16" t="str">
        <f>IF(OR(AM62=$C62,AM62=$D62,AM62=$E62),IFNA(VLOOKUP($A62&amp;AL$1,Data!$C:$E,3,0),"Ø"),"-")</f>
        <v>-</v>
      </c>
      <c r="AM62" s="16">
        <v>2.0</v>
      </c>
      <c r="AN62" s="16" t="str">
        <f>IF(OR(AO62=$C62,AO62=$D62,AO62=$E62),IFNA(VLOOKUP($A62&amp;AN$1,Data!$C:$E,3,0),"Ø"),"-")</f>
        <v>-</v>
      </c>
      <c r="AO62" s="16">
        <v>2.0</v>
      </c>
      <c r="AP62" s="16" t="str">
        <f>IF(OR(AQ62=$C62,AQ62=$D62,AQ62=$E62),IFNA(VLOOKUP($A62&amp;AP$1,Data!$C:$E,3,0),"Ø"),"-")</f>
        <v>-</v>
      </c>
      <c r="AQ62" s="16">
        <v>2.0</v>
      </c>
      <c r="AR62" s="16" t="str">
        <f>IF(OR(AS62=$C62,AS62=$D62,AS62=$E62),IFNA(VLOOKUP($A62&amp;AR$1,Data!$C:$E,3,0),"Ø"),"-")</f>
        <v>-</v>
      </c>
      <c r="AS62" s="16">
        <v>2.0</v>
      </c>
      <c r="AT62" s="16" t="str">
        <f>IF(OR(AU62=$C62,AU62=$D62,AU62=$E62),IFNA(VLOOKUP($A62&amp;AT$1,Data!$C:$E,3,0),"Ø"),"-")</f>
        <v>-</v>
      </c>
      <c r="AU62" s="16">
        <v>3.0</v>
      </c>
    </row>
    <row r="63" ht="14.25" hidden="1" customHeight="1">
      <c r="A63" s="114" t="s">
        <v>286</v>
      </c>
      <c r="B63" s="9"/>
      <c r="C63" s="9" t="str">
        <f>IF(COUNTIF(Dails!A:A,Sheet1DATA!$A63)=1,1,"N")</f>
        <v>N</v>
      </c>
      <c r="D63" s="9" t="str">
        <f>IF(COUNTIF(Dails!D:D,Sheet1DATA!$A63)=1,2,"N")</f>
        <v>N</v>
      </c>
      <c r="E63" s="9" t="str">
        <f>IF(COUNTIF(Dails!G:G,Sheet1DATA!$A63)=1,3,"N")</f>
        <v>N</v>
      </c>
      <c r="F63" s="16" t="str">
        <f>IF(OR(G63=$C63,G63=$D63,G63=$E63),IFNA(VLOOKUP($A63&amp;F$1,Data!$C:$E,3,0),"Ø"),"-")</f>
        <v>-</v>
      </c>
      <c r="G63" s="16">
        <v>1.0</v>
      </c>
      <c r="H63" s="16" t="str">
        <f>IF(OR(I63=$C63,I63=$D63,I63=$E63),IFNA(VLOOKUP($A63&amp;H$1,Data!$C:$E,3,0),"Ø"),"-")</f>
        <v>-</v>
      </c>
      <c r="I63" s="16">
        <v>1.0</v>
      </c>
      <c r="J63" s="16" t="str">
        <f>IF(OR(K63=$C63,K63=$D63,K63=$E63),IFNA(VLOOKUP($A63&amp;J$1,Data!$C:$E,3,0),"Ø"),"-")</f>
        <v>-</v>
      </c>
      <c r="K63" s="16">
        <v>1.0</v>
      </c>
      <c r="L63" s="16" t="str">
        <f>IF(OR(M63=$C63,M63=$D63,M63=$E63),IFNA(VLOOKUP($A63&amp;L$1,Data!$C:$E,3,0),"Ø"),"-")</f>
        <v>-</v>
      </c>
      <c r="M63" s="16">
        <v>1.0</v>
      </c>
      <c r="N63" s="16" t="str">
        <f>IF(OR(O63=$C63,O63=$D63,O63=$E63),IFNA(VLOOKUP($A63&amp;N$1,Data!$C:$E,3,0),"Ø"),"-")</f>
        <v>-</v>
      </c>
      <c r="O63" s="16">
        <v>1.0</v>
      </c>
      <c r="P63" s="16" t="str">
        <f>IF(OR(Q63=$C63,Q63=$D63,Q63=$E63),IFNA(VLOOKUP($A63&amp;P$1,Data!$C:$E,3,0),"Ø"),"-")</f>
        <v>-</v>
      </c>
      <c r="Q63" s="16">
        <v>1.0</v>
      </c>
      <c r="R63" s="16" t="str">
        <f>IF(OR(S63=$C63,S63=$D63,S63=$E63),IFNA(VLOOKUP($A63&amp;R$1,Data!$C:$E,3,0),"Ø"),"-")</f>
        <v>-</v>
      </c>
      <c r="S63" s="16">
        <v>1.0</v>
      </c>
      <c r="T63" s="16" t="str">
        <f>IF(OR(U63=$C63,U63=$D63,U63=$E63),IFNA(VLOOKUP($A63&amp;T$1,Data!$C:$E,3,0),"Ø"),"-")</f>
        <v>-</v>
      </c>
      <c r="U63" s="16">
        <v>2.0</v>
      </c>
      <c r="V63" s="16" t="str">
        <f>IF(OR(W63=$C63,W63=$D63,W63=$E63),IFNA(VLOOKUP($A63&amp;V$1,Data!$C:$E,3,0),"Ø"),"-")</f>
        <v>-</v>
      </c>
      <c r="W63" s="16">
        <v>2.0</v>
      </c>
      <c r="X63" s="16" t="str">
        <f>IF(OR(Y63=$C63,Y63=$D63,Y63=$E63),IFNA(VLOOKUP($A63&amp;X$1,Data!$C:$E,3,0),"Ø"),"-")</f>
        <v>-</v>
      </c>
      <c r="Y63" s="16">
        <v>2.0</v>
      </c>
      <c r="Z63" s="16" t="str">
        <f>IF(OR(AA63=$C63,AA63=$D63,AA63=$E63),IFNA(VLOOKUP($A63&amp;Z$1,Data!$C:$E,3,0),"Ø"),"-")</f>
        <v>-</v>
      </c>
      <c r="AA63" s="16">
        <v>2.0</v>
      </c>
      <c r="AB63" s="16" t="str">
        <f>IF(OR(AC63=$C63,AC63=$D63,AC63=$E63),IFNA(VLOOKUP($A63&amp;AB$1,Data!$C:$E,3,0),"Ø"),"-")</f>
        <v>-</v>
      </c>
      <c r="AC63" s="16">
        <v>2.0</v>
      </c>
      <c r="AD63" s="16" t="str">
        <f>IF(OR(AE63=$C63,AE63=$D63,AE63=$E63),IFNA(VLOOKUP($A63&amp;AD$1,Data!$C:$E,3,0),"Ø"),"-")</f>
        <v>-</v>
      </c>
      <c r="AE63" s="16">
        <v>2.0</v>
      </c>
      <c r="AF63" s="16" t="str">
        <f>IF(OR(AG63=$C63,AG63=$D63,AG63=$E63),IFNA(VLOOKUP($A63&amp;AF$1,Data!$C:$E,3,0),"Ø"),"-")</f>
        <v>-</v>
      </c>
      <c r="AG63" s="16">
        <v>2.0</v>
      </c>
      <c r="AH63" s="16" t="str">
        <f>IF(OR(AI63=$C63,AI63=$D63,AI63=$E63),IFNA(VLOOKUP($A63&amp;AH$1,Data!$C:$E,3,0),"Ø"),"-")</f>
        <v>-</v>
      </c>
      <c r="AI63" s="16">
        <v>2.0</v>
      </c>
      <c r="AJ63" s="16" t="str">
        <f>IF(OR(AK63=$C63,AK63=$D63,AK63=$E63),IFNA(VLOOKUP($A63&amp;AJ$1,Data!$C:$E,3,0),"Ø"),"-")</f>
        <v>-</v>
      </c>
      <c r="AK63" s="16">
        <v>2.0</v>
      </c>
      <c r="AL63" s="16" t="str">
        <f>IF(OR(AM63=$C63,AM63=$D63,AM63=$E63),IFNA(VLOOKUP($A63&amp;AL$1,Data!$C:$E,3,0),"Ø"),"-")</f>
        <v>-</v>
      </c>
      <c r="AM63" s="16">
        <v>2.0</v>
      </c>
      <c r="AN63" s="16" t="str">
        <f>IF(OR(AO63=$C63,AO63=$D63,AO63=$E63),IFNA(VLOOKUP($A63&amp;AN$1,Data!$C:$E,3,0),"Ø"),"-")</f>
        <v>-</v>
      </c>
      <c r="AO63" s="16">
        <v>2.0</v>
      </c>
      <c r="AP63" s="16" t="str">
        <f>IF(OR(AQ63=$C63,AQ63=$D63,AQ63=$E63),IFNA(VLOOKUP($A63&amp;AP$1,Data!$C:$E,3,0),"Ø"),"-")</f>
        <v>-</v>
      </c>
      <c r="AQ63" s="16">
        <v>2.0</v>
      </c>
      <c r="AR63" s="16" t="str">
        <f>IF(OR(AS63=$C63,AS63=$D63,AS63=$E63),IFNA(VLOOKUP($A63&amp;AR$1,Data!$C:$E,3,0),"Ø"),"-")</f>
        <v>-</v>
      </c>
      <c r="AS63" s="16">
        <v>2.0</v>
      </c>
      <c r="AT63" s="16" t="str">
        <f>IF(OR(AU63=$C63,AU63=$D63,AU63=$E63),IFNA(VLOOKUP($A63&amp;AT$1,Data!$C:$E,3,0),"Ø"),"-")</f>
        <v>-</v>
      </c>
      <c r="AU63" s="16">
        <v>3.0</v>
      </c>
    </row>
    <row r="64" ht="14.25" hidden="1" customHeight="1">
      <c r="A64" s="114" t="s">
        <v>283</v>
      </c>
      <c r="B64" s="9"/>
      <c r="C64" s="9" t="str">
        <f>IF(COUNTIF(Dails!A:A,Sheet1DATA!$A64)=1,1,"N")</f>
        <v>N</v>
      </c>
      <c r="D64" s="9" t="str">
        <f>IF(COUNTIF(Dails!D:D,Sheet1DATA!$A64)=1,2,"N")</f>
        <v>N</v>
      </c>
      <c r="E64" s="9" t="str">
        <f>IF(COUNTIF(Dails!G:G,Sheet1DATA!$A64)=1,3,"N")</f>
        <v>N</v>
      </c>
      <c r="F64" s="16" t="str">
        <f>IF(OR(G64=$C64,G64=$D64,G64=$E64),IFNA(VLOOKUP($A64&amp;F$1,Data!$C:$E,3,0),"Ø"),"-")</f>
        <v>-</v>
      </c>
      <c r="G64" s="16">
        <v>1.0</v>
      </c>
      <c r="H64" s="16" t="str">
        <f>IF(OR(I64=$C64,I64=$D64,I64=$E64),IFNA(VLOOKUP($A64&amp;H$1,Data!$C:$E,3,0),"Ø"),"-")</f>
        <v>-</v>
      </c>
      <c r="I64" s="16">
        <v>1.0</v>
      </c>
      <c r="J64" s="16" t="str">
        <f>IF(OR(K64=$C64,K64=$D64,K64=$E64),IFNA(VLOOKUP($A64&amp;J$1,Data!$C:$E,3,0),"Ø"),"-")</f>
        <v>-</v>
      </c>
      <c r="K64" s="16">
        <v>1.0</v>
      </c>
      <c r="L64" s="16" t="str">
        <f>IF(OR(M64=$C64,M64=$D64,M64=$E64),IFNA(VLOOKUP($A64&amp;L$1,Data!$C:$E,3,0),"Ø"),"-")</f>
        <v>-</v>
      </c>
      <c r="M64" s="16">
        <v>1.0</v>
      </c>
      <c r="N64" s="16" t="str">
        <f>IF(OR(O64=$C64,O64=$D64,O64=$E64),IFNA(VLOOKUP($A64&amp;N$1,Data!$C:$E,3,0),"Ø"),"-")</f>
        <v>-</v>
      </c>
      <c r="O64" s="16">
        <v>1.0</v>
      </c>
      <c r="P64" s="16" t="str">
        <f>IF(OR(Q64=$C64,Q64=$D64,Q64=$E64),IFNA(VLOOKUP($A64&amp;P$1,Data!$C:$E,3,0),"Ø"),"-")</f>
        <v>-</v>
      </c>
      <c r="Q64" s="16">
        <v>1.0</v>
      </c>
      <c r="R64" s="16" t="str">
        <f>IF(OR(S64=$C64,S64=$D64,S64=$E64),IFNA(VLOOKUP($A64&amp;R$1,Data!$C:$E,3,0),"Ø"),"-")</f>
        <v>-</v>
      </c>
      <c r="S64" s="16">
        <v>1.0</v>
      </c>
      <c r="T64" s="16" t="str">
        <f>IF(OR(U64=$C64,U64=$D64,U64=$E64),IFNA(VLOOKUP($A64&amp;T$1,Data!$C:$E,3,0),"Ø"),"-")</f>
        <v>-</v>
      </c>
      <c r="U64" s="16">
        <v>2.0</v>
      </c>
      <c r="V64" s="16" t="str">
        <f>IF(OR(W64=$C64,W64=$D64,W64=$E64),IFNA(VLOOKUP($A64&amp;V$1,Data!$C:$E,3,0),"Ø"),"-")</f>
        <v>-</v>
      </c>
      <c r="W64" s="16">
        <v>2.0</v>
      </c>
      <c r="X64" s="16" t="str">
        <f>IF(OR(Y64=$C64,Y64=$D64,Y64=$E64),IFNA(VLOOKUP($A64&amp;X$1,Data!$C:$E,3,0),"Ø"),"-")</f>
        <v>-</v>
      </c>
      <c r="Y64" s="16">
        <v>2.0</v>
      </c>
      <c r="Z64" s="16" t="str">
        <f>IF(OR(AA64=$C64,AA64=$D64,AA64=$E64),IFNA(VLOOKUP($A64&amp;Z$1,Data!$C:$E,3,0),"Ø"),"-")</f>
        <v>-</v>
      </c>
      <c r="AA64" s="16">
        <v>2.0</v>
      </c>
      <c r="AB64" s="16" t="str">
        <f>IF(OR(AC64=$C64,AC64=$D64,AC64=$E64),IFNA(VLOOKUP($A64&amp;AB$1,Data!$C:$E,3,0),"Ø"),"-")</f>
        <v>-</v>
      </c>
      <c r="AC64" s="16">
        <v>2.0</v>
      </c>
      <c r="AD64" s="16" t="str">
        <f>IF(OR(AE64=$C64,AE64=$D64,AE64=$E64),IFNA(VLOOKUP($A64&amp;AD$1,Data!$C:$E,3,0),"Ø"),"-")</f>
        <v>-</v>
      </c>
      <c r="AE64" s="16">
        <v>2.0</v>
      </c>
      <c r="AF64" s="16" t="str">
        <f>IF(OR(AG64=$C64,AG64=$D64,AG64=$E64),IFNA(VLOOKUP($A64&amp;AF$1,Data!$C:$E,3,0),"Ø"),"-")</f>
        <v>-</v>
      </c>
      <c r="AG64" s="16">
        <v>2.0</v>
      </c>
      <c r="AH64" s="16" t="str">
        <f>IF(OR(AI64=$C64,AI64=$D64,AI64=$E64),IFNA(VLOOKUP($A64&amp;AH$1,Data!$C:$E,3,0),"Ø"),"-")</f>
        <v>-</v>
      </c>
      <c r="AI64" s="16">
        <v>2.0</v>
      </c>
      <c r="AJ64" s="16" t="str">
        <f>IF(OR(AK64=$C64,AK64=$D64,AK64=$E64),IFNA(VLOOKUP($A64&amp;AJ$1,Data!$C:$E,3,0),"Ø"),"-")</f>
        <v>-</v>
      </c>
      <c r="AK64" s="16">
        <v>2.0</v>
      </c>
      <c r="AL64" s="16" t="str">
        <f>IF(OR(AM64=$C64,AM64=$D64,AM64=$E64),IFNA(VLOOKUP($A64&amp;AL$1,Data!$C:$E,3,0),"Ø"),"-")</f>
        <v>-</v>
      </c>
      <c r="AM64" s="16">
        <v>2.0</v>
      </c>
      <c r="AN64" s="16" t="str">
        <f>IF(OR(AO64=$C64,AO64=$D64,AO64=$E64),IFNA(VLOOKUP($A64&amp;AN$1,Data!$C:$E,3,0),"Ø"),"-")</f>
        <v>-</v>
      </c>
      <c r="AO64" s="16">
        <v>2.0</v>
      </c>
      <c r="AP64" s="16" t="str">
        <f>IF(OR(AQ64=$C64,AQ64=$D64,AQ64=$E64),IFNA(VLOOKUP($A64&amp;AP$1,Data!$C:$E,3,0),"Ø"),"-")</f>
        <v>-</v>
      </c>
      <c r="AQ64" s="16">
        <v>2.0</v>
      </c>
      <c r="AR64" s="16" t="str">
        <f>IF(OR(AS64=$C64,AS64=$D64,AS64=$E64),IFNA(VLOOKUP($A64&amp;AR$1,Data!$C:$E,3,0),"Ø"),"-")</f>
        <v>-</v>
      </c>
      <c r="AS64" s="16">
        <v>2.0</v>
      </c>
      <c r="AT64" s="16" t="str">
        <f>IF(OR(AU64=$C64,AU64=$D64,AU64=$E64),IFNA(VLOOKUP($A64&amp;AT$1,Data!$C:$E,3,0),"Ø"),"-")</f>
        <v>-</v>
      </c>
      <c r="AU64" s="16">
        <v>3.0</v>
      </c>
    </row>
    <row r="65" ht="14.25" hidden="1" customHeight="1">
      <c r="A65" s="114" t="s">
        <v>309</v>
      </c>
      <c r="B65" s="9"/>
      <c r="C65" s="9" t="str">
        <f>IF(COUNTIF(Dails!A:A,Sheet1DATA!$A65)=1,1,"N")</f>
        <v>N</v>
      </c>
      <c r="D65" s="9" t="str">
        <f>IF(COUNTIF(Dails!D:D,Sheet1DATA!$A65)=1,2,"N")</f>
        <v>N</v>
      </c>
      <c r="E65" s="9" t="str">
        <f>IF(COUNTIF(Dails!G:G,Sheet1DATA!$A65)=1,3,"N")</f>
        <v>N</v>
      </c>
      <c r="F65" s="16" t="str">
        <f>IF(OR(G65=$C65,G65=$D65,G65=$E65),IFNA(VLOOKUP($A65&amp;F$1,Data!$C:$E,3,0),"Ø"),"-")</f>
        <v>-</v>
      </c>
      <c r="G65" s="16">
        <v>1.0</v>
      </c>
      <c r="H65" s="16" t="str">
        <f>IF(OR(I65=$C65,I65=$D65,I65=$E65),IFNA(VLOOKUP($A65&amp;H$1,Data!$C:$E,3,0),"Ø"),"-")</f>
        <v>-</v>
      </c>
      <c r="I65" s="16">
        <v>1.0</v>
      </c>
      <c r="J65" s="16" t="str">
        <f>IF(OR(K65=$C65,K65=$D65,K65=$E65),IFNA(VLOOKUP($A65&amp;J$1,Data!$C:$E,3,0),"Ø"),"-")</f>
        <v>-</v>
      </c>
      <c r="K65" s="16">
        <v>1.0</v>
      </c>
      <c r="L65" s="16" t="str">
        <f>IF(OR(M65=$C65,M65=$D65,M65=$E65),IFNA(VLOOKUP($A65&amp;L$1,Data!$C:$E,3,0),"Ø"),"-")</f>
        <v>-</v>
      </c>
      <c r="M65" s="16">
        <v>1.0</v>
      </c>
      <c r="N65" s="16" t="str">
        <f>IF(OR(O65=$C65,O65=$D65,O65=$E65),IFNA(VLOOKUP($A65&amp;N$1,Data!$C:$E,3,0),"Ø"),"-")</f>
        <v>-</v>
      </c>
      <c r="O65" s="16">
        <v>1.0</v>
      </c>
      <c r="P65" s="16" t="str">
        <f>IF(OR(Q65=$C65,Q65=$D65,Q65=$E65),IFNA(VLOOKUP($A65&amp;P$1,Data!$C:$E,3,0),"Ø"),"-")</f>
        <v>-</v>
      </c>
      <c r="Q65" s="16">
        <v>1.0</v>
      </c>
      <c r="R65" s="16" t="str">
        <f>IF(OR(S65=$C65,S65=$D65,S65=$E65),IFNA(VLOOKUP($A65&amp;R$1,Data!$C:$E,3,0),"Ø"),"-")</f>
        <v>-</v>
      </c>
      <c r="S65" s="16">
        <v>1.0</v>
      </c>
      <c r="T65" s="16" t="str">
        <f>IF(OR(U65=$C65,U65=$D65,U65=$E65),IFNA(VLOOKUP($A65&amp;T$1,Data!$C:$E,3,0),"Ø"),"-")</f>
        <v>-</v>
      </c>
      <c r="U65" s="16">
        <v>2.0</v>
      </c>
      <c r="V65" s="16" t="str">
        <f>IF(OR(W65=$C65,W65=$D65,W65=$E65),IFNA(VLOOKUP($A65&amp;V$1,Data!$C:$E,3,0),"Ø"),"-")</f>
        <v>-</v>
      </c>
      <c r="W65" s="16">
        <v>2.0</v>
      </c>
      <c r="X65" s="16" t="str">
        <f>IF(OR(Y65=$C65,Y65=$D65,Y65=$E65),IFNA(VLOOKUP($A65&amp;X$1,Data!$C:$E,3,0),"Ø"),"-")</f>
        <v>-</v>
      </c>
      <c r="Y65" s="16">
        <v>2.0</v>
      </c>
      <c r="Z65" s="16" t="str">
        <f>IF(OR(AA65=$C65,AA65=$D65,AA65=$E65),IFNA(VLOOKUP($A65&amp;Z$1,Data!$C:$E,3,0),"Ø"),"-")</f>
        <v>-</v>
      </c>
      <c r="AA65" s="16">
        <v>2.0</v>
      </c>
      <c r="AB65" s="16" t="str">
        <f>IF(OR(AC65=$C65,AC65=$D65,AC65=$E65),IFNA(VLOOKUP($A65&amp;AB$1,Data!$C:$E,3,0),"Ø"),"-")</f>
        <v>-</v>
      </c>
      <c r="AC65" s="16">
        <v>2.0</v>
      </c>
      <c r="AD65" s="16" t="str">
        <f>IF(OR(AE65=$C65,AE65=$D65,AE65=$E65),IFNA(VLOOKUP($A65&amp;AD$1,Data!$C:$E,3,0),"Ø"),"-")</f>
        <v>-</v>
      </c>
      <c r="AE65" s="16">
        <v>2.0</v>
      </c>
      <c r="AF65" s="16" t="str">
        <f>IF(OR(AG65=$C65,AG65=$D65,AG65=$E65),IFNA(VLOOKUP($A65&amp;AF$1,Data!$C:$E,3,0),"Ø"),"-")</f>
        <v>-</v>
      </c>
      <c r="AG65" s="16">
        <v>2.0</v>
      </c>
      <c r="AH65" s="16" t="str">
        <f>IF(OR(AI65=$C65,AI65=$D65,AI65=$E65),IFNA(VLOOKUP($A65&amp;AH$1,Data!$C:$E,3,0),"Ø"),"-")</f>
        <v>-</v>
      </c>
      <c r="AI65" s="16">
        <v>2.0</v>
      </c>
      <c r="AJ65" s="16" t="str">
        <f>IF(OR(AK65=$C65,AK65=$D65,AK65=$E65),IFNA(VLOOKUP($A65&amp;AJ$1,Data!$C:$E,3,0),"Ø"),"-")</f>
        <v>-</v>
      </c>
      <c r="AK65" s="16">
        <v>2.0</v>
      </c>
      <c r="AL65" s="16" t="str">
        <f>IF(OR(AM65=$C65,AM65=$D65,AM65=$E65),IFNA(VLOOKUP($A65&amp;AL$1,Data!$C:$E,3,0),"Ø"),"-")</f>
        <v>-</v>
      </c>
      <c r="AM65" s="16">
        <v>2.0</v>
      </c>
      <c r="AN65" s="16" t="str">
        <f>IF(OR(AO65=$C65,AO65=$D65,AO65=$E65),IFNA(VLOOKUP($A65&amp;AN$1,Data!$C:$E,3,0),"Ø"),"-")</f>
        <v>-</v>
      </c>
      <c r="AO65" s="16">
        <v>2.0</v>
      </c>
      <c r="AP65" s="16" t="str">
        <f>IF(OR(AQ65=$C65,AQ65=$D65,AQ65=$E65),IFNA(VLOOKUP($A65&amp;AP$1,Data!$C:$E,3,0),"Ø"),"-")</f>
        <v>-</v>
      </c>
      <c r="AQ65" s="16">
        <v>2.0</v>
      </c>
      <c r="AR65" s="16" t="str">
        <f>IF(OR(AS65=$C65,AS65=$D65,AS65=$E65),IFNA(VLOOKUP($A65&amp;AR$1,Data!$C:$E,3,0),"Ø"),"-")</f>
        <v>-</v>
      </c>
      <c r="AS65" s="16">
        <v>2.0</v>
      </c>
      <c r="AT65" s="16" t="str">
        <f>IF(OR(AU65=$C65,AU65=$D65,AU65=$E65),IFNA(VLOOKUP($A65&amp;AT$1,Data!$C:$E,3,0),"Ø"),"-")</f>
        <v>-</v>
      </c>
      <c r="AU65" s="16">
        <v>3.0</v>
      </c>
    </row>
    <row r="66" ht="14.25" hidden="1" customHeight="1">
      <c r="A66" s="114" t="s">
        <v>890</v>
      </c>
      <c r="B66" s="9"/>
      <c r="C66" s="9">
        <f>IF(COUNTIF(Dails!A:A,Sheet1DATA!$A66)=1,1,"N")</f>
        <v>1</v>
      </c>
      <c r="D66" s="9">
        <f>IF(COUNTIF(Dails!D:D,Sheet1DATA!$A66)=1,2,"N")</f>
        <v>2</v>
      </c>
      <c r="E66" s="9" t="str">
        <f>IF(COUNTIF(Dails!G:G,Sheet1DATA!$A66)=1,3,"N")</f>
        <v>N</v>
      </c>
      <c r="F66" s="16" t="str">
        <f>IF(OR(G66=$C66,G66=$D66,G66=$E66),IFNA(VLOOKUP($A66&amp;F$1,Data!$C:$E,3,0),"Ø"),"-")</f>
        <v>×</v>
      </c>
      <c r="G66" s="16">
        <v>1.0</v>
      </c>
      <c r="H66" s="16" t="str">
        <f>IF(OR(I66=$C66,I66=$D66,I66=$E66),IFNA(VLOOKUP($A66&amp;H$1,Data!$C:$E,3,0),"Ø"),"-")</f>
        <v>×</v>
      </c>
      <c r="I66" s="16">
        <v>1.0</v>
      </c>
      <c r="J66" s="16" t="str">
        <f>IF(OR(K66=$C66,K66=$D66,K66=$E66),IFNA(VLOOKUP($A66&amp;J$1,Data!$C:$E,3,0),"Ø"),"-")</f>
        <v>×</v>
      </c>
      <c r="K66" s="16">
        <v>1.0</v>
      </c>
      <c r="L66" s="16" t="str">
        <f>IF(OR(M66=$C66,M66=$D66,M66=$E66),IFNA(VLOOKUP($A66&amp;L$1,Data!$C:$E,3,0),"Ø"),"-")</f>
        <v>×</v>
      </c>
      <c r="M66" s="16">
        <v>1.0</v>
      </c>
      <c r="N66" s="16" t="str">
        <f>IF(OR(O66=$C66,O66=$D66,O66=$E66),IFNA(VLOOKUP($A66&amp;N$1,Data!$C:$E,3,0),"Ø"),"-")</f>
        <v>×</v>
      </c>
      <c r="O66" s="16">
        <v>1.0</v>
      </c>
      <c r="P66" s="16" t="str">
        <f>IF(OR(Q66=$C66,Q66=$D66,Q66=$E66),IFNA(VLOOKUP($A66&amp;P$1,Data!$C:$E,3,0),"Ø"),"-")</f>
        <v>Ø</v>
      </c>
      <c r="Q66" s="16">
        <v>1.0</v>
      </c>
      <c r="R66" s="16" t="str">
        <f>IF(OR(S66=$C66,S66=$D66,S66=$E66),IFNA(VLOOKUP($A66&amp;R$1,Data!$C:$E,3,0),"Ø"),"-")</f>
        <v>Ø</v>
      </c>
      <c r="S66" s="16">
        <v>1.0</v>
      </c>
      <c r="T66" s="16" t="str">
        <f>IF(OR(U66=$C66,U66=$D66,U66=$E66),IFNA(VLOOKUP($A66&amp;T$1,Data!$C:$E,3,0),"Ø"),"-")</f>
        <v>×</v>
      </c>
      <c r="U66" s="16">
        <v>2.0</v>
      </c>
      <c r="V66" s="16" t="str">
        <f>IF(OR(W66=$C66,W66=$D66,W66=$E66),IFNA(VLOOKUP($A66&amp;V$1,Data!$C:$E,3,0),"Ø"),"-")</f>
        <v>×</v>
      </c>
      <c r="W66" s="16">
        <v>2.0</v>
      </c>
      <c r="X66" s="16" t="str">
        <f>IF(OR(Y66=$C66,Y66=$D66,Y66=$E66),IFNA(VLOOKUP($A66&amp;X$1,Data!$C:$E,3,0),"Ø"),"-")</f>
        <v>×</v>
      </c>
      <c r="Y66" s="16">
        <v>2.0</v>
      </c>
      <c r="Z66" s="16" t="str">
        <f>IF(OR(AA66=$C66,AA66=$D66,AA66=$E66),IFNA(VLOOKUP($A66&amp;Z$1,Data!$C:$E,3,0),"Ø"),"-")</f>
        <v>×</v>
      </c>
      <c r="AA66" s="16">
        <v>2.0</v>
      </c>
      <c r="AB66" s="16" t="str">
        <f>IF(OR(AC66=$C66,AC66=$D66,AC66=$E66),IFNA(VLOOKUP($A66&amp;AB$1,Data!$C:$E,3,0),"Ø"),"-")</f>
        <v>×</v>
      </c>
      <c r="AC66" s="16">
        <v>2.0</v>
      </c>
      <c r="AD66" s="16" t="str">
        <f>IF(OR(AE66=$C66,AE66=$D66,AE66=$E66),IFNA(VLOOKUP($A66&amp;AD$1,Data!$C:$E,3,0),"Ø"),"-")</f>
        <v>×</v>
      </c>
      <c r="AE66" s="16">
        <v>2.0</v>
      </c>
      <c r="AF66" s="16" t="str">
        <f>IF(OR(AG66=$C66,AG66=$D66,AG66=$E66),IFNA(VLOOKUP($A66&amp;AF$1,Data!$C:$E,3,0),"Ø"),"-")</f>
        <v>×</v>
      </c>
      <c r="AG66" s="16">
        <v>2.0</v>
      </c>
      <c r="AH66" s="16" t="str">
        <f>IF(OR(AI66=$C66,AI66=$D66,AI66=$E66),IFNA(VLOOKUP($A66&amp;AH$1,Data!$C:$E,3,0),"Ø"),"-")</f>
        <v>×</v>
      </c>
      <c r="AI66" s="16">
        <v>2.0</v>
      </c>
      <c r="AJ66" s="16" t="str">
        <f>IF(OR(AK66=$C66,AK66=$D66,AK66=$E66),IFNA(VLOOKUP($A66&amp;AJ$1,Data!$C:$E,3,0),"Ø"),"-")</f>
        <v>×</v>
      </c>
      <c r="AK66" s="16">
        <v>2.0</v>
      </c>
      <c r="AL66" s="16" t="str">
        <f>IF(OR(AM66=$C66,AM66=$D66,AM66=$E66),IFNA(VLOOKUP($A66&amp;AL$1,Data!$C:$E,3,0),"Ø"),"-")</f>
        <v>×</v>
      </c>
      <c r="AM66" s="16">
        <v>2.0</v>
      </c>
      <c r="AN66" s="16" t="str">
        <f>IF(OR(AO66=$C66,AO66=$D66,AO66=$E66),IFNA(VLOOKUP($A66&amp;AN$1,Data!$C:$E,3,0),"Ø"),"-")</f>
        <v>×</v>
      </c>
      <c r="AO66" s="16">
        <v>2.0</v>
      </c>
      <c r="AP66" s="16" t="str">
        <f>IF(OR(AQ66=$C66,AQ66=$D66,AQ66=$E66),IFNA(VLOOKUP($A66&amp;AP$1,Data!$C:$E,3,0),"Ø"),"-")</f>
        <v>×</v>
      </c>
      <c r="AQ66" s="16">
        <v>2.0</v>
      </c>
      <c r="AR66" s="16" t="str">
        <f>IF(OR(AS66=$C66,AS66=$D66,AS66=$E66),IFNA(VLOOKUP($A66&amp;AR$1,Data!$C:$E,3,0),"Ø"),"-")</f>
        <v>×</v>
      </c>
      <c r="AS66" s="16">
        <v>2.0</v>
      </c>
      <c r="AT66" s="16" t="str">
        <f>IF(OR(AU66=$C66,AU66=$D66,AU66=$E66),IFNA(VLOOKUP($A66&amp;AT$1,Data!$C:$E,3,0),"Ø"),"-")</f>
        <v>-</v>
      </c>
      <c r="AU66" s="16">
        <v>3.0</v>
      </c>
    </row>
    <row r="67" ht="14.25" hidden="1" customHeight="1">
      <c r="A67" s="114" t="s">
        <v>315</v>
      </c>
      <c r="B67" s="9"/>
      <c r="C67" s="9" t="str">
        <f>IF(COUNTIF(Dails!A:A,Sheet1DATA!$A67)=1,1,"N")</f>
        <v>N</v>
      </c>
      <c r="D67" s="9" t="str">
        <f>IF(COUNTIF(Dails!D:D,Sheet1DATA!$A67)=1,2,"N")</f>
        <v>N</v>
      </c>
      <c r="E67" s="9" t="str">
        <f>IF(COUNTIF(Dails!G:G,Sheet1DATA!$A67)=1,3,"N")</f>
        <v>N</v>
      </c>
      <c r="F67" s="16" t="str">
        <f>IF(OR(G67=$C67,G67=$D67,G67=$E67),IFNA(VLOOKUP($A67&amp;F$1,Data!$C:$E,3,0),"Ø"),"-")</f>
        <v>-</v>
      </c>
      <c r="G67" s="16">
        <v>1.0</v>
      </c>
      <c r="H67" s="16" t="str">
        <f>IF(OR(I67=$C67,I67=$D67,I67=$E67),IFNA(VLOOKUP($A67&amp;H$1,Data!$C:$E,3,0),"Ø"),"-")</f>
        <v>-</v>
      </c>
      <c r="I67" s="16">
        <v>1.0</v>
      </c>
      <c r="J67" s="16" t="str">
        <f>IF(OR(K67=$C67,K67=$D67,K67=$E67),IFNA(VLOOKUP($A67&amp;J$1,Data!$C:$E,3,0),"Ø"),"-")</f>
        <v>-</v>
      </c>
      <c r="K67" s="16">
        <v>1.0</v>
      </c>
      <c r="L67" s="16" t="str">
        <f>IF(OR(M67=$C67,M67=$D67,M67=$E67),IFNA(VLOOKUP($A67&amp;L$1,Data!$C:$E,3,0),"Ø"),"-")</f>
        <v>-</v>
      </c>
      <c r="M67" s="16">
        <v>1.0</v>
      </c>
      <c r="N67" s="16" t="str">
        <f>IF(OR(O67=$C67,O67=$D67,O67=$E67),IFNA(VLOOKUP($A67&amp;N$1,Data!$C:$E,3,0),"Ø"),"-")</f>
        <v>-</v>
      </c>
      <c r="O67" s="16">
        <v>1.0</v>
      </c>
      <c r="P67" s="16" t="str">
        <f>IF(OR(Q67=$C67,Q67=$D67,Q67=$E67),IFNA(VLOOKUP($A67&amp;P$1,Data!$C:$E,3,0),"Ø"),"-")</f>
        <v>-</v>
      </c>
      <c r="Q67" s="16">
        <v>1.0</v>
      </c>
      <c r="R67" s="16" t="str">
        <f>IF(OR(S67=$C67,S67=$D67,S67=$E67),IFNA(VLOOKUP($A67&amp;R$1,Data!$C:$E,3,0),"Ø"),"-")</f>
        <v>-</v>
      </c>
      <c r="S67" s="16">
        <v>1.0</v>
      </c>
      <c r="T67" s="16" t="str">
        <f>IF(OR(U67=$C67,U67=$D67,U67=$E67),IFNA(VLOOKUP($A67&amp;T$1,Data!$C:$E,3,0),"Ø"),"-")</f>
        <v>-</v>
      </c>
      <c r="U67" s="16">
        <v>2.0</v>
      </c>
      <c r="V67" s="16" t="str">
        <f>IF(OR(W67=$C67,W67=$D67,W67=$E67),IFNA(VLOOKUP($A67&amp;V$1,Data!$C:$E,3,0),"Ø"),"-")</f>
        <v>-</v>
      </c>
      <c r="W67" s="16">
        <v>2.0</v>
      </c>
      <c r="X67" s="16" t="str">
        <f>IF(OR(Y67=$C67,Y67=$D67,Y67=$E67),IFNA(VLOOKUP($A67&amp;X$1,Data!$C:$E,3,0),"Ø"),"-")</f>
        <v>-</v>
      </c>
      <c r="Y67" s="16">
        <v>2.0</v>
      </c>
      <c r="Z67" s="16" t="str">
        <f>IF(OR(AA67=$C67,AA67=$D67,AA67=$E67),IFNA(VLOOKUP($A67&amp;Z$1,Data!$C:$E,3,0),"Ø"),"-")</f>
        <v>-</v>
      </c>
      <c r="AA67" s="16">
        <v>2.0</v>
      </c>
      <c r="AB67" s="16" t="str">
        <f>IF(OR(AC67=$C67,AC67=$D67,AC67=$E67),IFNA(VLOOKUP($A67&amp;AB$1,Data!$C:$E,3,0),"Ø"),"-")</f>
        <v>-</v>
      </c>
      <c r="AC67" s="16">
        <v>2.0</v>
      </c>
      <c r="AD67" s="16" t="str">
        <f>IF(OR(AE67=$C67,AE67=$D67,AE67=$E67),IFNA(VLOOKUP($A67&amp;AD$1,Data!$C:$E,3,0),"Ø"),"-")</f>
        <v>-</v>
      </c>
      <c r="AE67" s="16">
        <v>2.0</v>
      </c>
      <c r="AF67" s="16" t="str">
        <f>IF(OR(AG67=$C67,AG67=$D67,AG67=$E67),IFNA(VLOOKUP($A67&amp;AF$1,Data!$C:$E,3,0),"Ø"),"-")</f>
        <v>-</v>
      </c>
      <c r="AG67" s="16">
        <v>2.0</v>
      </c>
      <c r="AH67" s="16" t="str">
        <f>IF(OR(AI67=$C67,AI67=$D67,AI67=$E67),IFNA(VLOOKUP($A67&amp;AH$1,Data!$C:$E,3,0),"Ø"),"-")</f>
        <v>-</v>
      </c>
      <c r="AI67" s="16">
        <v>2.0</v>
      </c>
      <c r="AJ67" s="16" t="str">
        <f>IF(OR(AK67=$C67,AK67=$D67,AK67=$E67),IFNA(VLOOKUP($A67&amp;AJ$1,Data!$C:$E,3,0),"Ø"),"-")</f>
        <v>-</v>
      </c>
      <c r="AK67" s="16">
        <v>2.0</v>
      </c>
      <c r="AL67" s="16" t="str">
        <f>IF(OR(AM67=$C67,AM67=$D67,AM67=$E67),IFNA(VLOOKUP($A67&amp;AL$1,Data!$C:$E,3,0),"Ø"),"-")</f>
        <v>-</v>
      </c>
      <c r="AM67" s="16">
        <v>2.0</v>
      </c>
      <c r="AN67" s="16" t="str">
        <f>IF(OR(AO67=$C67,AO67=$D67,AO67=$E67),IFNA(VLOOKUP($A67&amp;AN$1,Data!$C:$E,3,0),"Ø"),"-")</f>
        <v>-</v>
      </c>
      <c r="AO67" s="16">
        <v>2.0</v>
      </c>
      <c r="AP67" s="16" t="str">
        <f>IF(OR(AQ67=$C67,AQ67=$D67,AQ67=$E67),IFNA(VLOOKUP($A67&amp;AP$1,Data!$C:$E,3,0),"Ø"),"-")</f>
        <v>-</v>
      </c>
      <c r="AQ67" s="16">
        <v>2.0</v>
      </c>
      <c r="AR67" s="16" t="str">
        <f>IF(OR(AS67=$C67,AS67=$D67,AS67=$E67),IFNA(VLOOKUP($A67&amp;AR$1,Data!$C:$E,3,0),"Ø"),"-")</f>
        <v>-</v>
      </c>
      <c r="AS67" s="16">
        <v>2.0</v>
      </c>
      <c r="AT67" s="16" t="str">
        <f>IF(OR(AU67=$C67,AU67=$D67,AU67=$E67),IFNA(VLOOKUP($A67&amp;AT$1,Data!$C:$E,3,0),"Ø"),"-")</f>
        <v>-</v>
      </c>
      <c r="AU67" s="16">
        <v>3.0</v>
      </c>
    </row>
    <row r="68" ht="14.25" hidden="1" customHeight="1">
      <c r="A68" s="114" t="s">
        <v>409</v>
      </c>
      <c r="B68" s="9"/>
      <c r="C68" s="9" t="str">
        <f>IF(COUNTIF(Dails!A:A,Sheet1DATA!$A68)=1,1,"N")</f>
        <v>N</v>
      </c>
      <c r="D68" s="9">
        <f>IF(COUNTIF(Dails!D:D,Sheet1DATA!$A68)=1,2,"N")</f>
        <v>2</v>
      </c>
      <c r="E68" s="9">
        <f>IF(COUNTIF(Dails!G:G,Sheet1DATA!$A68)=1,3,"N")</f>
        <v>3</v>
      </c>
      <c r="F68" s="16" t="str">
        <f>IF(OR(G68=$C68,G68=$D68,G68=$E68),IFNA(VLOOKUP($A68&amp;F$1,Data!$C:$E,3,0),"Ø"),"-")</f>
        <v>-</v>
      </c>
      <c r="G68" s="16">
        <v>1.0</v>
      </c>
      <c r="H68" s="16" t="str">
        <f>IF(OR(I68=$C68,I68=$D68,I68=$E68),IFNA(VLOOKUP($A68&amp;H$1,Data!$C:$E,3,0),"Ø"),"-")</f>
        <v>-</v>
      </c>
      <c r="I68" s="16">
        <v>1.0</v>
      </c>
      <c r="J68" s="16" t="str">
        <f>IF(OR(K68=$C68,K68=$D68,K68=$E68),IFNA(VLOOKUP($A68&amp;J$1,Data!$C:$E,3,0),"Ø"),"-")</f>
        <v>-</v>
      </c>
      <c r="K68" s="16">
        <v>1.0</v>
      </c>
      <c r="L68" s="16" t="str">
        <f>IF(OR(M68=$C68,M68=$D68,M68=$E68),IFNA(VLOOKUP($A68&amp;L$1,Data!$C:$E,3,0),"Ø"),"-")</f>
        <v>-</v>
      </c>
      <c r="M68" s="16">
        <v>1.0</v>
      </c>
      <c r="N68" s="16" t="str">
        <f>IF(OR(O68=$C68,O68=$D68,O68=$E68),IFNA(VLOOKUP($A68&amp;N$1,Data!$C:$E,3,0),"Ø"),"-")</f>
        <v>-</v>
      </c>
      <c r="O68" s="16">
        <v>1.0</v>
      </c>
      <c r="P68" s="16" t="str">
        <f>IF(OR(Q68=$C68,Q68=$D68,Q68=$E68),IFNA(VLOOKUP($A68&amp;P$1,Data!$C:$E,3,0),"Ø"),"-")</f>
        <v>-</v>
      </c>
      <c r="Q68" s="16">
        <v>1.0</v>
      </c>
      <c r="R68" s="16" t="str">
        <f>IF(OR(S68=$C68,S68=$D68,S68=$E68),IFNA(VLOOKUP($A68&amp;R$1,Data!$C:$E,3,0),"Ø"),"-")</f>
        <v>-</v>
      </c>
      <c r="S68" s="16">
        <v>1.0</v>
      </c>
      <c r="T68" s="16" t="str">
        <f>IF(OR(U68=$C68,U68=$D68,U68=$E68),IFNA(VLOOKUP($A68&amp;T$1,Data!$C:$E,3,0),"Ø"),"-")</f>
        <v>×</v>
      </c>
      <c r="U68" s="16">
        <v>2.0</v>
      </c>
      <c r="V68" s="16" t="str">
        <f>IF(OR(W68=$C68,W68=$D68,W68=$E68),IFNA(VLOOKUP($A68&amp;V$1,Data!$C:$E,3,0),"Ø"),"-")</f>
        <v>×</v>
      </c>
      <c r="W68" s="16">
        <v>2.0</v>
      </c>
      <c r="X68" s="16" t="str">
        <f>IF(OR(Y68=$C68,Y68=$D68,Y68=$E68),IFNA(VLOOKUP($A68&amp;X$1,Data!$C:$E,3,0),"Ø"),"-")</f>
        <v>Ø</v>
      </c>
      <c r="Y68" s="16">
        <v>2.0</v>
      </c>
      <c r="Z68" s="16" t="str">
        <f>IF(OR(AA68=$C68,AA68=$D68,AA68=$E68),IFNA(VLOOKUP($A68&amp;Z$1,Data!$C:$E,3,0),"Ø"),"-")</f>
        <v>Ø</v>
      </c>
      <c r="AA68" s="16">
        <v>2.0</v>
      </c>
      <c r="AB68" s="16" t="str">
        <f>IF(OR(AC68=$C68,AC68=$D68,AC68=$E68),IFNA(VLOOKUP($A68&amp;AB$1,Data!$C:$E,3,0),"Ø"),"-")</f>
        <v>Ø</v>
      </c>
      <c r="AC68" s="16">
        <v>2.0</v>
      </c>
      <c r="AD68" s="16" t="str">
        <f>IF(OR(AE68=$C68,AE68=$D68,AE68=$E68),IFNA(VLOOKUP($A68&amp;AD$1,Data!$C:$E,3,0),"Ø"),"-")</f>
        <v>×</v>
      </c>
      <c r="AE68" s="16">
        <v>2.0</v>
      </c>
      <c r="AF68" s="16" t="str">
        <f>IF(OR(AG68=$C68,AG68=$D68,AG68=$E68),IFNA(VLOOKUP($A68&amp;AF$1,Data!$C:$E,3,0),"Ø"),"-")</f>
        <v>Ø</v>
      </c>
      <c r="AG68" s="16">
        <v>2.0</v>
      </c>
      <c r="AH68" s="16" t="str">
        <f>IF(OR(AI68=$C68,AI68=$D68,AI68=$E68),IFNA(VLOOKUP($A68&amp;AH$1,Data!$C:$E,3,0),"Ø"),"-")</f>
        <v>×</v>
      </c>
      <c r="AI68" s="16">
        <v>2.0</v>
      </c>
      <c r="AJ68" s="16" t="str">
        <f>IF(OR(AK68=$C68,AK68=$D68,AK68=$E68),IFNA(VLOOKUP($A68&amp;AJ$1,Data!$C:$E,3,0),"Ø"),"-")</f>
        <v>Ø</v>
      </c>
      <c r="AK68" s="16">
        <v>2.0</v>
      </c>
      <c r="AL68" s="16" t="str">
        <f>IF(OR(AM68=$C68,AM68=$D68,AM68=$E68),IFNA(VLOOKUP($A68&amp;AL$1,Data!$C:$E,3,0),"Ø"),"-")</f>
        <v>Ø</v>
      </c>
      <c r="AM68" s="16">
        <v>2.0</v>
      </c>
      <c r="AN68" s="16" t="str">
        <f>IF(OR(AO68=$C68,AO68=$D68,AO68=$E68),IFNA(VLOOKUP($A68&amp;AN$1,Data!$C:$E,3,0),"Ø"),"-")</f>
        <v>×</v>
      </c>
      <c r="AO68" s="16">
        <v>2.0</v>
      </c>
      <c r="AP68" s="16" t="str">
        <f>IF(OR(AQ68=$C68,AQ68=$D68,AQ68=$E68),IFNA(VLOOKUP($A68&amp;AP$1,Data!$C:$E,3,0),"Ø"),"-")</f>
        <v>Ø</v>
      </c>
      <c r="AQ68" s="16">
        <v>2.0</v>
      </c>
      <c r="AR68" s="16" t="str">
        <f>IF(OR(AS68=$C68,AS68=$D68,AS68=$E68),IFNA(VLOOKUP($A68&amp;AR$1,Data!$C:$E,3,0),"Ø"),"-")</f>
        <v>Ø</v>
      </c>
      <c r="AS68" s="16">
        <v>2.0</v>
      </c>
      <c r="AT68" s="16" t="str">
        <f>IF(OR(AU68=$C68,AU68=$D68,AU68=$E68),IFNA(VLOOKUP($A68&amp;AT$1,Data!$C:$E,3,0),"Ø"),"-")</f>
        <v>√</v>
      </c>
      <c r="AU68" s="16">
        <v>3.0</v>
      </c>
    </row>
    <row r="69" ht="14.25" hidden="1" customHeight="1">
      <c r="A69" s="114" t="s">
        <v>319</v>
      </c>
      <c r="B69" s="9"/>
      <c r="C69" s="9" t="str">
        <f>IF(COUNTIF(Dails!A:A,Sheet1DATA!$A69)=1,1,"N")</f>
        <v>N</v>
      </c>
      <c r="D69" s="9" t="str">
        <f>IF(COUNTIF(Dails!D:D,Sheet1DATA!$A69)=1,2,"N")</f>
        <v>N</v>
      </c>
      <c r="E69" s="9" t="str">
        <f>IF(COUNTIF(Dails!G:G,Sheet1DATA!$A69)=1,3,"N")</f>
        <v>N</v>
      </c>
      <c r="F69" s="16" t="str">
        <f>IF(OR(G69=$C69,G69=$D69,G69=$E69),IFNA(VLOOKUP($A69&amp;F$1,Data!$C:$E,3,0),"Ø"),"-")</f>
        <v>-</v>
      </c>
      <c r="G69" s="16">
        <v>1.0</v>
      </c>
      <c r="H69" s="16" t="str">
        <f>IF(OR(I69=$C69,I69=$D69,I69=$E69),IFNA(VLOOKUP($A69&amp;H$1,Data!$C:$E,3,0),"Ø"),"-")</f>
        <v>-</v>
      </c>
      <c r="I69" s="16">
        <v>1.0</v>
      </c>
      <c r="J69" s="16" t="str">
        <f>IF(OR(K69=$C69,K69=$D69,K69=$E69),IFNA(VLOOKUP($A69&amp;J$1,Data!$C:$E,3,0),"Ø"),"-")</f>
        <v>-</v>
      </c>
      <c r="K69" s="16">
        <v>1.0</v>
      </c>
      <c r="L69" s="16" t="str">
        <f>IF(OR(M69=$C69,M69=$D69,M69=$E69),IFNA(VLOOKUP($A69&amp;L$1,Data!$C:$E,3,0),"Ø"),"-")</f>
        <v>-</v>
      </c>
      <c r="M69" s="16">
        <v>1.0</v>
      </c>
      <c r="N69" s="16" t="str">
        <f>IF(OR(O69=$C69,O69=$D69,O69=$E69),IFNA(VLOOKUP($A69&amp;N$1,Data!$C:$E,3,0),"Ø"),"-")</f>
        <v>-</v>
      </c>
      <c r="O69" s="16">
        <v>1.0</v>
      </c>
      <c r="P69" s="16" t="str">
        <f>IF(OR(Q69=$C69,Q69=$D69,Q69=$E69),IFNA(VLOOKUP($A69&amp;P$1,Data!$C:$E,3,0),"Ø"),"-")</f>
        <v>-</v>
      </c>
      <c r="Q69" s="16">
        <v>1.0</v>
      </c>
      <c r="R69" s="16" t="str">
        <f>IF(OR(S69=$C69,S69=$D69,S69=$E69),IFNA(VLOOKUP($A69&amp;R$1,Data!$C:$E,3,0),"Ø"),"-")</f>
        <v>-</v>
      </c>
      <c r="S69" s="16">
        <v>1.0</v>
      </c>
      <c r="T69" s="16" t="str">
        <f>IF(OR(U69=$C69,U69=$D69,U69=$E69),IFNA(VLOOKUP($A69&amp;T$1,Data!$C:$E,3,0),"Ø"),"-")</f>
        <v>-</v>
      </c>
      <c r="U69" s="16">
        <v>2.0</v>
      </c>
      <c r="V69" s="16" t="str">
        <f>IF(OR(W69=$C69,W69=$D69,W69=$E69),IFNA(VLOOKUP($A69&amp;V$1,Data!$C:$E,3,0),"Ø"),"-")</f>
        <v>-</v>
      </c>
      <c r="W69" s="16">
        <v>2.0</v>
      </c>
      <c r="X69" s="16" t="str">
        <f>IF(OR(Y69=$C69,Y69=$D69,Y69=$E69),IFNA(VLOOKUP($A69&amp;X$1,Data!$C:$E,3,0),"Ø"),"-")</f>
        <v>-</v>
      </c>
      <c r="Y69" s="16">
        <v>2.0</v>
      </c>
      <c r="Z69" s="16" t="str">
        <f>IF(OR(AA69=$C69,AA69=$D69,AA69=$E69),IFNA(VLOOKUP($A69&amp;Z$1,Data!$C:$E,3,0),"Ø"),"-")</f>
        <v>-</v>
      </c>
      <c r="AA69" s="16">
        <v>2.0</v>
      </c>
      <c r="AB69" s="16" t="str">
        <f>IF(OR(AC69=$C69,AC69=$D69,AC69=$E69),IFNA(VLOOKUP($A69&amp;AB$1,Data!$C:$E,3,0),"Ø"),"-")</f>
        <v>-</v>
      </c>
      <c r="AC69" s="16">
        <v>2.0</v>
      </c>
      <c r="AD69" s="16" t="str">
        <f>IF(OR(AE69=$C69,AE69=$D69,AE69=$E69),IFNA(VLOOKUP($A69&amp;AD$1,Data!$C:$E,3,0),"Ø"),"-")</f>
        <v>-</v>
      </c>
      <c r="AE69" s="16">
        <v>2.0</v>
      </c>
      <c r="AF69" s="16" t="str">
        <f>IF(OR(AG69=$C69,AG69=$D69,AG69=$E69),IFNA(VLOOKUP($A69&amp;AF$1,Data!$C:$E,3,0),"Ø"),"-")</f>
        <v>-</v>
      </c>
      <c r="AG69" s="16">
        <v>2.0</v>
      </c>
      <c r="AH69" s="16" t="str">
        <f>IF(OR(AI69=$C69,AI69=$D69,AI69=$E69),IFNA(VLOOKUP($A69&amp;AH$1,Data!$C:$E,3,0),"Ø"),"-")</f>
        <v>-</v>
      </c>
      <c r="AI69" s="16">
        <v>2.0</v>
      </c>
      <c r="AJ69" s="16" t="str">
        <f>IF(OR(AK69=$C69,AK69=$D69,AK69=$E69),IFNA(VLOOKUP($A69&amp;AJ$1,Data!$C:$E,3,0),"Ø"),"-")</f>
        <v>-</v>
      </c>
      <c r="AK69" s="16">
        <v>2.0</v>
      </c>
      <c r="AL69" s="16" t="str">
        <f>IF(OR(AM69=$C69,AM69=$D69,AM69=$E69),IFNA(VLOOKUP($A69&amp;AL$1,Data!$C:$E,3,0),"Ø"),"-")</f>
        <v>-</v>
      </c>
      <c r="AM69" s="16">
        <v>2.0</v>
      </c>
      <c r="AN69" s="16" t="str">
        <f>IF(OR(AO69=$C69,AO69=$D69,AO69=$E69),IFNA(VLOOKUP($A69&amp;AN$1,Data!$C:$E,3,0),"Ø"),"-")</f>
        <v>-</v>
      </c>
      <c r="AO69" s="16">
        <v>2.0</v>
      </c>
      <c r="AP69" s="16" t="str">
        <f>IF(OR(AQ69=$C69,AQ69=$D69,AQ69=$E69),IFNA(VLOOKUP($A69&amp;AP$1,Data!$C:$E,3,0),"Ø"),"-")</f>
        <v>-</v>
      </c>
      <c r="AQ69" s="16">
        <v>2.0</v>
      </c>
      <c r="AR69" s="16" t="str">
        <f>IF(OR(AS69=$C69,AS69=$D69,AS69=$E69),IFNA(VLOOKUP($A69&amp;AR$1,Data!$C:$E,3,0),"Ø"),"-")</f>
        <v>-</v>
      </c>
      <c r="AS69" s="16">
        <v>2.0</v>
      </c>
      <c r="AT69" s="16" t="str">
        <f>IF(OR(AU69=$C69,AU69=$D69,AU69=$E69),IFNA(VLOOKUP($A69&amp;AT$1,Data!$C:$E,3,0),"Ø"),"-")</f>
        <v>-</v>
      </c>
      <c r="AU69" s="16">
        <v>3.0</v>
      </c>
    </row>
    <row r="70" ht="14.25" hidden="1" customHeight="1">
      <c r="A70" s="114" t="s">
        <v>290</v>
      </c>
      <c r="B70" s="9"/>
      <c r="C70" s="9">
        <f>IF(COUNTIF(Dails!A:A,Sheet1DATA!$A70)=1,1,"N")</f>
        <v>1</v>
      </c>
      <c r="D70" s="9">
        <f>IF(COUNTIF(Dails!D:D,Sheet1DATA!$A70)=1,2,"N")</f>
        <v>2</v>
      </c>
      <c r="E70" s="9">
        <f>IF(COUNTIF(Dails!G:G,Sheet1DATA!$A70)=1,3,"N")</f>
        <v>3</v>
      </c>
      <c r="F70" s="16" t="str">
        <f>IF(OR(G70=$C70,G70=$D70,G70=$E70),IFNA(VLOOKUP($A70&amp;F$1,Data!$C:$E,3,0),"Ø"),"-")</f>
        <v>×</v>
      </c>
      <c r="G70" s="16">
        <v>1.0</v>
      </c>
      <c r="H70" s="16" t="str">
        <f>IF(OR(I70=$C70,I70=$D70,I70=$E70),IFNA(VLOOKUP($A70&amp;H$1,Data!$C:$E,3,0),"Ø"),"-")</f>
        <v>×</v>
      </c>
      <c r="I70" s="16">
        <v>1.0</v>
      </c>
      <c r="J70" s="16" t="str">
        <f>IF(OR(K70=$C70,K70=$D70,K70=$E70),IFNA(VLOOKUP($A70&amp;J$1,Data!$C:$E,3,0),"Ø"),"-")</f>
        <v>×</v>
      </c>
      <c r="K70" s="16">
        <v>1.0</v>
      </c>
      <c r="L70" s="16" t="str">
        <f>IF(OR(M70=$C70,M70=$D70,M70=$E70),IFNA(VLOOKUP($A70&amp;L$1,Data!$C:$E,3,0),"Ø"),"-")</f>
        <v>×</v>
      </c>
      <c r="M70" s="16">
        <v>1.0</v>
      </c>
      <c r="N70" s="16" t="str">
        <f>IF(OR(O70=$C70,O70=$D70,O70=$E70),IFNA(VLOOKUP($A70&amp;N$1,Data!$C:$E,3,0),"Ø"),"-")</f>
        <v>×</v>
      </c>
      <c r="O70" s="16">
        <v>1.0</v>
      </c>
      <c r="P70" s="16" t="str">
        <f>IF(OR(Q70=$C70,Q70=$D70,Q70=$E70),IFNA(VLOOKUP($A70&amp;P$1,Data!$C:$E,3,0),"Ø"),"-")</f>
        <v>×</v>
      </c>
      <c r="Q70" s="16">
        <v>1.0</v>
      </c>
      <c r="R70" s="16" t="str">
        <f>IF(OR(S70=$C70,S70=$D70,S70=$E70),IFNA(VLOOKUP($A70&amp;R$1,Data!$C:$E,3,0),"Ø"),"-")</f>
        <v>×</v>
      </c>
      <c r="S70" s="16">
        <v>1.0</v>
      </c>
      <c r="T70" s="16" t="str">
        <f>IF(OR(U70=$C70,U70=$D70,U70=$E70),IFNA(VLOOKUP($A70&amp;T$1,Data!$C:$E,3,0),"Ø"),"-")</f>
        <v>Ø</v>
      </c>
      <c r="U70" s="16">
        <v>2.0</v>
      </c>
      <c r="V70" s="16" t="str">
        <f>IF(OR(W70=$C70,W70=$D70,W70=$E70),IFNA(VLOOKUP($A70&amp;V$1,Data!$C:$E,3,0),"Ø"),"-")</f>
        <v>Ø</v>
      </c>
      <c r="W70" s="16">
        <v>2.0</v>
      </c>
      <c r="X70" s="16" t="str">
        <f>IF(OR(Y70=$C70,Y70=$D70,Y70=$E70),IFNA(VLOOKUP($A70&amp;X$1,Data!$C:$E,3,0),"Ø"),"-")</f>
        <v>Ø</v>
      </c>
      <c r="Y70" s="16">
        <v>2.0</v>
      </c>
      <c r="Z70" s="16" t="str">
        <f>IF(OR(AA70=$C70,AA70=$D70,AA70=$E70),IFNA(VLOOKUP($A70&amp;Z$1,Data!$C:$E,3,0),"Ø"),"-")</f>
        <v>Ø</v>
      </c>
      <c r="AA70" s="16">
        <v>2.0</v>
      </c>
      <c r="AB70" s="16" t="str">
        <f>IF(OR(AC70=$C70,AC70=$D70,AC70=$E70),IFNA(VLOOKUP($A70&amp;AB$1,Data!$C:$E,3,0),"Ø"),"-")</f>
        <v>Ø</v>
      </c>
      <c r="AC70" s="16">
        <v>2.0</v>
      </c>
      <c r="AD70" s="16" t="str">
        <f>IF(OR(AE70=$C70,AE70=$D70,AE70=$E70),IFNA(VLOOKUP($A70&amp;AD$1,Data!$C:$E,3,0),"Ø"),"-")</f>
        <v>Ø</v>
      </c>
      <c r="AE70" s="16">
        <v>2.0</v>
      </c>
      <c r="AF70" s="16" t="str">
        <f>IF(OR(AG70=$C70,AG70=$D70,AG70=$E70),IFNA(VLOOKUP($A70&amp;AF$1,Data!$C:$E,3,0),"Ø"),"-")</f>
        <v>Ø</v>
      </c>
      <c r="AG70" s="16">
        <v>2.0</v>
      </c>
      <c r="AH70" s="16" t="str">
        <f>IF(OR(AI70=$C70,AI70=$D70,AI70=$E70),IFNA(VLOOKUP($A70&amp;AH$1,Data!$C:$E,3,0),"Ø"),"-")</f>
        <v>×</v>
      </c>
      <c r="AI70" s="16">
        <v>2.0</v>
      </c>
      <c r="AJ70" s="16" t="str">
        <f>IF(OR(AK70=$C70,AK70=$D70,AK70=$E70),IFNA(VLOOKUP($A70&amp;AJ$1,Data!$C:$E,3,0),"Ø"),"-")</f>
        <v>Ø</v>
      </c>
      <c r="AK70" s="16">
        <v>2.0</v>
      </c>
      <c r="AL70" s="16" t="str">
        <f>IF(OR(AM70=$C70,AM70=$D70,AM70=$E70),IFNA(VLOOKUP($A70&amp;AL$1,Data!$C:$E,3,0),"Ø"),"-")</f>
        <v>Ø</v>
      </c>
      <c r="AM70" s="16">
        <v>2.0</v>
      </c>
      <c r="AN70" s="16" t="str">
        <f>IF(OR(AO70=$C70,AO70=$D70,AO70=$E70),IFNA(VLOOKUP($A70&amp;AN$1,Data!$C:$E,3,0),"Ø"),"-")</f>
        <v>Ø</v>
      </c>
      <c r="AO70" s="16">
        <v>2.0</v>
      </c>
      <c r="AP70" s="16" t="str">
        <f>IF(OR(AQ70=$C70,AQ70=$D70,AQ70=$E70),IFNA(VLOOKUP($A70&amp;AP$1,Data!$C:$E,3,0),"Ø"),"-")</f>
        <v>Ø</v>
      </c>
      <c r="AQ70" s="16">
        <v>2.0</v>
      </c>
      <c r="AR70" s="16" t="str">
        <f>IF(OR(AS70=$C70,AS70=$D70,AS70=$E70),IFNA(VLOOKUP($A70&amp;AR$1,Data!$C:$E,3,0),"Ø"),"-")</f>
        <v>Ø</v>
      </c>
      <c r="AS70" s="16">
        <v>2.0</v>
      </c>
      <c r="AT70" s="16" t="str">
        <f>IF(OR(AU70=$C70,AU70=$D70,AU70=$E70),IFNA(VLOOKUP($A70&amp;AT$1,Data!$C:$E,3,0),"Ø"),"-")</f>
        <v>Ø</v>
      </c>
      <c r="AU70" s="16">
        <v>3.0</v>
      </c>
    </row>
    <row r="71" ht="14.25" hidden="1" customHeight="1">
      <c r="A71" s="114" t="s">
        <v>896</v>
      </c>
      <c r="B71" s="9"/>
      <c r="C71" s="9">
        <f>IF(COUNTIF(Dails!A:A,Sheet1DATA!$A71)=1,1,"N")</f>
        <v>1</v>
      </c>
      <c r="D71" s="9">
        <f>IF(COUNTIF(Dails!D:D,Sheet1DATA!$A71)=1,2,"N")</f>
        <v>2</v>
      </c>
      <c r="E71" s="9" t="str">
        <f>IF(COUNTIF(Dails!G:G,Sheet1DATA!$A71)=1,3,"N")</f>
        <v>N</v>
      </c>
      <c r="F71" s="16" t="str">
        <f>IF(OR(G71=$C71,G71=$D71,G71=$E71),IFNA(VLOOKUP($A71&amp;F$1,Data!$C:$E,3,0),"Ø"),"-")</f>
        <v>√</v>
      </c>
      <c r="G71" s="16">
        <v>1.0</v>
      </c>
      <c r="H71" s="16" t="str">
        <f>IF(OR(I71=$C71,I71=$D71,I71=$E71),IFNA(VLOOKUP($A71&amp;H$1,Data!$C:$E,3,0),"Ø"),"-")</f>
        <v>√</v>
      </c>
      <c r="I71" s="16">
        <v>1.0</v>
      </c>
      <c r="J71" s="16" t="str">
        <f>IF(OR(K71=$C71,K71=$D71,K71=$E71),IFNA(VLOOKUP($A71&amp;J$1,Data!$C:$E,3,0),"Ø"),"-")</f>
        <v>Ø</v>
      </c>
      <c r="K71" s="16">
        <v>1.0</v>
      </c>
      <c r="L71" s="16" t="str">
        <f>IF(OR(M71=$C71,M71=$D71,M71=$E71),IFNA(VLOOKUP($A71&amp;L$1,Data!$C:$E,3,0),"Ø"),"-")</f>
        <v>×</v>
      </c>
      <c r="M71" s="16">
        <v>1.0</v>
      </c>
      <c r="N71" s="16" t="str">
        <f>IF(OR(O71=$C71,O71=$D71,O71=$E71),IFNA(VLOOKUP($A71&amp;N$1,Data!$C:$E,3,0),"Ø"),"-")</f>
        <v>×</v>
      </c>
      <c r="O71" s="16">
        <v>1.0</v>
      </c>
      <c r="P71" s="16" t="str">
        <f>IF(OR(Q71=$C71,Q71=$D71,Q71=$E71),IFNA(VLOOKUP($A71&amp;P$1,Data!$C:$E,3,0),"Ø"),"-")</f>
        <v>×</v>
      </c>
      <c r="Q71" s="16">
        <v>1.0</v>
      </c>
      <c r="R71" s="16" t="str">
        <f>IF(OR(S71=$C71,S71=$D71,S71=$E71),IFNA(VLOOKUP($A71&amp;R$1,Data!$C:$E,3,0),"Ø"),"-")</f>
        <v>×</v>
      </c>
      <c r="S71" s="16">
        <v>1.0</v>
      </c>
      <c r="T71" s="16" t="str">
        <f>IF(OR(U71=$C71,U71=$D71,U71=$E71),IFNA(VLOOKUP($A71&amp;T$1,Data!$C:$E,3,0),"Ø"),"-")</f>
        <v>√</v>
      </c>
      <c r="U71" s="16">
        <v>2.0</v>
      </c>
      <c r="V71" s="16" t="str">
        <f>IF(OR(W71=$C71,W71=$D71,W71=$E71),IFNA(VLOOKUP($A71&amp;V$1,Data!$C:$E,3,0),"Ø"),"-")</f>
        <v>√</v>
      </c>
      <c r="W71" s="16">
        <v>2.0</v>
      </c>
      <c r="X71" s="16" t="str">
        <f>IF(OR(Y71=$C71,Y71=$D71,Y71=$E71),IFNA(VLOOKUP($A71&amp;X$1,Data!$C:$E,3,0),"Ø"),"-")</f>
        <v>√</v>
      </c>
      <c r="Y71" s="16">
        <v>2.0</v>
      </c>
      <c r="Z71" s="16" t="str">
        <f>IF(OR(AA71=$C71,AA71=$D71,AA71=$E71),IFNA(VLOOKUP($A71&amp;Z$1,Data!$C:$E,3,0),"Ø"),"-")</f>
        <v>√</v>
      </c>
      <c r="AA71" s="16">
        <v>2.0</v>
      </c>
      <c r="AB71" s="16" t="str">
        <f>IF(OR(AC71=$C71,AC71=$D71,AC71=$E71),IFNA(VLOOKUP($A71&amp;AB$1,Data!$C:$E,3,0),"Ø"),"-")</f>
        <v>√</v>
      </c>
      <c r="AC71" s="16">
        <v>2.0</v>
      </c>
      <c r="AD71" s="16" t="str">
        <f>IF(OR(AE71=$C71,AE71=$D71,AE71=$E71),IFNA(VLOOKUP($A71&amp;AD$1,Data!$C:$E,3,0),"Ø"),"-")</f>
        <v>√</v>
      </c>
      <c r="AE71" s="16">
        <v>2.0</v>
      </c>
      <c r="AF71" s="16" t="str">
        <f>IF(OR(AG71=$C71,AG71=$D71,AG71=$E71),IFNA(VLOOKUP($A71&amp;AF$1,Data!$C:$E,3,0),"Ø"),"-")</f>
        <v>√</v>
      </c>
      <c r="AG71" s="16">
        <v>2.0</v>
      </c>
      <c r="AH71" s="16" t="str">
        <f>IF(OR(AI71=$C71,AI71=$D71,AI71=$E71),IFNA(VLOOKUP($A71&amp;AH$1,Data!$C:$E,3,0),"Ø"),"-")</f>
        <v>√</v>
      </c>
      <c r="AI71" s="16">
        <v>2.0</v>
      </c>
      <c r="AJ71" s="16" t="str">
        <f>IF(OR(AK71=$C71,AK71=$D71,AK71=$E71),IFNA(VLOOKUP($A71&amp;AJ$1,Data!$C:$E,3,0),"Ø"),"-")</f>
        <v>√</v>
      </c>
      <c r="AK71" s="16">
        <v>2.0</v>
      </c>
      <c r="AL71" s="16" t="str">
        <f>IF(OR(AM71=$C71,AM71=$D71,AM71=$E71),IFNA(VLOOKUP($A71&amp;AL$1,Data!$C:$E,3,0),"Ø"),"-")</f>
        <v>√</v>
      </c>
      <c r="AM71" s="16">
        <v>2.0</v>
      </c>
      <c r="AN71" s="16" t="str">
        <f>IF(OR(AO71=$C71,AO71=$D71,AO71=$E71),IFNA(VLOOKUP($A71&amp;AN$1,Data!$C:$E,3,0),"Ø"),"-")</f>
        <v>√</v>
      </c>
      <c r="AO71" s="16">
        <v>2.0</v>
      </c>
      <c r="AP71" s="16" t="str">
        <f>IF(OR(AQ71=$C71,AQ71=$D71,AQ71=$E71),IFNA(VLOOKUP($A71&amp;AP$1,Data!$C:$E,3,0),"Ø"),"-")</f>
        <v>√</v>
      </c>
      <c r="AQ71" s="16">
        <v>2.0</v>
      </c>
      <c r="AR71" s="16" t="str">
        <f>IF(OR(AS71=$C71,AS71=$D71,AS71=$E71),IFNA(VLOOKUP($A71&amp;AR$1,Data!$C:$E,3,0),"Ø"),"-")</f>
        <v>√</v>
      </c>
      <c r="AS71" s="16">
        <v>2.0</v>
      </c>
      <c r="AT71" s="16" t="str">
        <f>IF(OR(AU71=$C71,AU71=$D71,AU71=$E71),IFNA(VLOOKUP($A71&amp;AT$1,Data!$C:$E,3,0),"Ø"),"-")</f>
        <v>-</v>
      </c>
      <c r="AU71" s="16">
        <v>3.0</v>
      </c>
    </row>
    <row r="72" ht="14.25" hidden="1" customHeight="1">
      <c r="A72" s="114" t="s">
        <v>260</v>
      </c>
      <c r="B72" s="9"/>
      <c r="C72" s="9">
        <f>IF(COUNTIF(Dails!A:A,Sheet1DATA!$A72)=1,1,"N")</f>
        <v>1</v>
      </c>
      <c r="D72" s="9">
        <f>IF(COUNTIF(Dails!D:D,Sheet1DATA!$A72)=1,2,"N")</f>
        <v>2</v>
      </c>
      <c r="E72" s="9" t="str">
        <f>IF(COUNTIF(Dails!G:G,Sheet1DATA!$A72)=1,3,"N")</f>
        <v>N</v>
      </c>
      <c r="F72" s="16" t="str">
        <f>IF(OR(G72=$C72,G72=$D72,G72=$E72),IFNA(VLOOKUP($A72&amp;F$1,Data!$C:$E,3,0),"Ø"),"-")</f>
        <v>×</v>
      </c>
      <c r="G72" s="16">
        <v>1.0</v>
      </c>
      <c r="H72" s="16" t="str">
        <f>IF(OR(I72=$C72,I72=$D72,I72=$E72),IFNA(VLOOKUP($A72&amp;H$1,Data!$C:$E,3,0),"Ø"),"-")</f>
        <v>×</v>
      </c>
      <c r="I72" s="16">
        <v>1.0</v>
      </c>
      <c r="J72" s="16" t="str">
        <f>IF(OR(K72=$C72,K72=$D72,K72=$E72),IFNA(VLOOKUP($A72&amp;J$1,Data!$C:$E,3,0),"Ø"),"-")</f>
        <v>×</v>
      </c>
      <c r="K72" s="16">
        <v>1.0</v>
      </c>
      <c r="L72" s="16" t="str">
        <f>IF(OR(M72=$C72,M72=$D72,M72=$E72),IFNA(VLOOKUP($A72&amp;L$1,Data!$C:$E,3,0),"Ø"),"-")</f>
        <v>Ø</v>
      </c>
      <c r="M72" s="16">
        <v>1.0</v>
      </c>
      <c r="N72" s="16" t="str">
        <f>IF(OR(O72=$C72,O72=$D72,O72=$E72),IFNA(VLOOKUP($A72&amp;N$1,Data!$C:$E,3,0),"Ø"),"-")</f>
        <v>Ø</v>
      </c>
      <c r="O72" s="16">
        <v>1.0</v>
      </c>
      <c r="P72" s="16" t="str">
        <f>IF(OR(Q72=$C72,Q72=$D72,Q72=$E72),IFNA(VLOOKUP($A72&amp;P$1,Data!$C:$E,3,0),"Ø"),"-")</f>
        <v>Ø</v>
      </c>
      <c r="Q72" s="16">
        <v>1.0</v>
      </c>
      <c r="R72" s="16" t="str">
        <f>IF(OR(S72=$C72,S72=$D72,S72=$E72),IFNA(VLOOKUP($A72&amp;R$1,Data!$C:$E,3,0),"Ø"),"-")</f>
        <v>Ø</v>
      </c>
      <c r="S72" s="16">
        <v>1.0</v>
      </c>
      <c r="T72" s="16" t="str">
        <f>IF(OR(U72=$C72,U72=$D72,U72=$E72),IFNA(VLOOKUP($A72&amp;T$1,Data!$C:$E,3,0),"Ø"),"-")</f>
        <v>×</v>
      </c>
      <c r="U72" s="16">
        <v>2.0</v>
      </c>
      <c r="V72" s="16" t="str">
        <f>IF(OR(W72=$C72,W72=$D72,W72=$E72),IFNA(VLOOKUP($A72&amp;V$1,Data!$C:$E,3,0),"Ø"),"-")</f>
        <v>×</v>
      </c>
      <c r="W72" s="16">
        <v>2.0</v>
      </c>
      <c r="X72" s="16" t="str">
        <f>IF(OR(Y72=$C72,Y72=$D72,Y72=$E72),IFNA(VLOOKUP($A72&amp;X$1,Data!$C:$E,3,0),"Ø"),"-")</f>
        <v>×</v>
      </c>
      <c r="Y72" s="16">
        <v>2.0</v>
      </c>
      <c r="Z72" s="16" t="str">
        <f>IF(OR(AA72=$C72,AA72=$D72,AA72=$E72),IFNA(VLOOKUP($A72&amp;Z$1,Data!$C:$E,3,0),"Ø"),"-")</f>
        <v>×</v>
      </c>
      <c r="AA72" s="16">
        <v>2.0</v>
      </c>
      <c r="AB72" s="16" t="str">
        <f>IF(OR(AC72=$C72,AC72=$D72,AC72=$E72),IFNA(VLOOKUP($A72&amp;AB$1,Data!$C:$E,3,0),"Ø"),"-")</f>
        <v>×</v>
      </c>
      <c r="AC72" s="16">
        <v>2.0</v>
      </c>
      <c r="AD72" s="16" t="str">
        <f>IF(OR(AE72=$C72,AE72=$D72,AE72=$E72),IFNA(VLOOKUP($A72&amp;AD$1,Data!$C:$E,3,0),"Ø"),"-")</f>
        <v>×</v>
      </c>
      <c r="AE72" s="16">
        <v>2.0</v>
      </c>
      <c r="AF72" s="16" t="str">
        <f>IF(OR(AG72=$C72,AG72=$D72,AG72=$E72),IFNA(VLOOKUP($A72&amp;AF$1,Data!$C:$E,3,0),"Ø"),"-")</f>
        <v>×</v>
      </c>
      <c r="AG72" s="16">
        <v>2.0</v>
      </c>
      <c r="AH72" s="16" t="str">
        <f>IF(OR(AI72=$C72,AI72=$D72,AI72=$E72),IFNA(VLOOKUP($A72&amp;AH$1,Data!$C:$E,3,0),"Ø"),"-")</f>
        <v>×</v>
      </c>
      <c r="AI72" s="16">
        <v>2.0</v>
      </c>
      <c r="AJ72" s="16" t="str">
        <f>IF(OR(AK72=$C72,AK72=$D72,AK72=$E72),IFNA(VLOOKUP($A72&amp;AJ$1,Data!$C:$E,3,0),"Ø"),"-")</f>
        <v>×</v>
      </c>
      <c r="AK72" s="16">
        <v>2.0</v>
      </c>
      <c r="AL72" s="16" t="str">
        <f>IF(OR(AM72=$C72,AM72=$D72,AM72=$E72),IFNA(VLOOKUP($A72&amp;AL$1,Data!$C:$E,3,0),"Ø"),"-")</f>
        <v>×</v>
      </c>
      <c r="AM72" s="16">
        <v>2.0</v>
      </c>
      <c r="AN72" s="16" t="str">
        <f>IF(OR(AO72=$C72,AO72=$D72,AO72=$E72),IFNA(VLOOKUP($A72&amp;AN$1,Data!$C:$E,3,0),"Ø"),"-")</f>
        <v>Ø</v>
      </c>
      <c r="AO72" s="16">
        <v>2.0</v>
      </c>
      <c r="AP72" s="16" t="str">
        <f>IF(OR(AQ72=$C72,AQ72=$D72,AQ72=$E72),IFNA(VLOOKUP($A72&amp;AP$1,Data!$C:$E,3,0),"Ø"),"-")</f>
        <v>×</v>
      </c>
      <c r="AQ72" s="16">
        <v>2.0</v>
      </c>
      <c r="AR72" s="16" t="str">
        <f>IF(OR(AS72=$C72,AS72=$D72,AS72=$E72),IFNA(VLOOKUP($A72&amp;AR$1,Data!$C:$E,3,0),"Ø"),"-")</f>
        <v>×</v>
      </c>
      <c r="AS72" s="16">
        <v>2.0</v>
      </c>
      <c r="AT72" s="16" t="str">
        <f>IF(OR(AU72=$C72,AU72=$D72,AU72=$E72),IFNA(VLOOKUP($A72&amp;AT$1,Data!$C:$E,3,0),"Ø"),"-")</f>
        <v>-</v>
      </c>
      <c r="AU72" s="16">
        <v>3.0</v>
      </c>
    </row>
    <row r="73" ht="14.25" hidden="1" customHeight="1">
      <c r="A73" s="114" t="s">
        <v>324</v>
      </c>
      <c r="B73" s="9"/>
      <c r="C73" s="9" t="str">
        <f>IF(COUNTIF(Dails!A:A,Sheet1DATA!$A73)=1,1,"N")</f>
        <v>N</v>
      </c>
      <c r="D73" s="9" t="str">
        <f>IF(COUNTIF(Dails!D:D,Sheet1DATA!$A73)=1,2,"N")</f>
        <v>N</v>
      </c>
      <c r="E73" s="9" t="str">
        <f>IF(COUNTIF(Dails!G:G,Sheet1DATA!$A73)=1,3,"N")</f>
        <v>N</v>
      </c>
      <c r="F73" s="16" t="str">
        <f>IF(OR(G73=$C73,G73=$D73,G73=$E73),IFNA(VLOOKUP($A73&amp;F$1,Data!$C:$E,3,0),"Ø"),"-")</f>
        <v>-</v>
      </c>
      <c r="G73" s="16">
        <v>1.0</v>
      </c>
      <c r="H73" s="16" t="str">
        <f>IF(OR(I73=$C73,I73=$D73,I73=$E73),IFNA(VLOOKUP($A73&amp;H$1,Data!$C:$E,3,0),"Ø"),"-")</f>
        <v>-</v>
      </c>
      <c r="I73" s="16">
        <v>1.0</v>
      </c>
      <c r="J73" s="16" t="str">
        <f>IF(OR(K73=$C73,K73=$D73,K73=$E73),IFNA(VLOOKUP($A73&amp;J$1,Data!$C:$E,3,0),"Ø"),"-")</f>
        <v>-</v>
      </c>
      <c r="K73" s="16">
        <v>1.0</v>
      </c>
      <c r="L73" s="16" t="str">
        <f>IF(OR(M73=$C73,M73=$D73,M73=$E73),IFNA(VLOOKUP($A73&amp;L$1,Data!$C:$E,3,0),"Ø"),"-")</f>
        <v>-</v>
      </c>
      <c r="M73" s="16">
        <v>1.0</v>
      </c>
      <c r="N73" s="16" t="str">
        <f>IF(OR(O73=$C73,O73=$D73,O73=$E73),IFNA(VLOOKUP($A73&amp;N$1,Data!$C:$E,3,0),"Ø"),"-")</f>
        <v>-</v>
      </c>
      <c r="O73" s="16">
        <v>1.0</v>
      </c>
      <c r="P73" s="16" t="str">
        <f>IF(OR(Q73=$C73,Q73=$D73,Q73=$E73),IFNA(VLOOKUP($A73&amp;P$1,Data!$C:$E,3,0),"Ø"),"-")</f>
        <v>-</v>
      </c>
      <c r="Q73" s="16">
        <v>1.0</v>
      </c>
      <c r="R73" s="16" t="str">
        <f>IF(OR(S73=$C73,S73=$D73,S73=$E73),IFNA(VLOOKUP($A73&amp;R$1,Data!$C:$E,3,0),"Ø"),"-")</f>
        <v>-</v>
      </c>
      <c r="S73" s="16">
        <v>1.0</v>
      </c>
      <c r="T73" s="16" t="str">
        <f>IF(OR(U73=$C73,U73=$D73,U73=$E73),IFNA(VLOOKUP($A73&amp;T$1,Data!$C:$E,3,0),"Ø"),"-")</f>
        <v>-</v>
      </c>
      <c r="U73" s="16">
        <v>2.0</v>
      </c>
      <c r="V73" s="16" t="str">
        <f>IF(OR(W73=$C73,W73=$D73,W73=$E73),IFNA(VLOOKUP($A73&amp;V$1,Data!$C:$E,3,0),"Ø"),"-")</f>
        <v>-</v>
      </c>
      <c r="W73" s="16">
        <v>2.0</v>
      </c>
      <c r="X73" s="16" t="str">
        <f>IF(OR(Y73=$C73,Y73=$D73,Y73=$E73),IFNA(VLOOKUP($A73&amp;X$1,Data!$C:$E,3,0),"Ø"),"-")</f>
        <v>-</v>
      </c>
      <c r="Y73" s="16">
        <v>2.0</v>
      </c>
      <c r="Z73" s="16" t="str">
        <f>IF(OR(AA73=$C73,AA73=$D73,AA73=$E73),IFNA(VLOOKUP($A73&amp;Z$1,Data!$C:$E,3,0),"Ø"),"-")</f>
        <v>-</v>
      </c>
      <c r="AA73" s="16">
        <v>2.0</v>
      </c>
      <c r="AB73" s="16" t="str">
        <f>IF(OR(AC73=$C73,AC73=$D73,AC73=$E73),IFNA(VLOOKUP($A73&amp;AB$1,Data!$C:$E,3,0),"Ø"),"-")</f>
        <v>-</v>
      </c>
      <c r="AC73" s="16">
        <v>2.0</v>
      </c>
      <c r="AD73" s="16" t="str">
        <f>IF(OR(AE73=$C73,AE73=$D73,AE73=$E73),IFNA(VLOOKUP($A73&amp;AD$1,Data!$C:$E,3,0),"Ø"),"-")</f>
        <v>-</v>
      </c>
      <c r="AE73" s="16">
        <v>2.0</v>
      </c>
      <c r="AF73" s="16" t="str">
        <f>IF(OR(AG73=$C73,AG73=$D73,AG73=$E73),IFNA(VLOOKUP($A73&amp;AF$1,Data!$C:$E,3,0),"Ø"),"-")</f>
        <v>-</v>
      </c>
      <c r="AG73" s="16">
        <v>2.0</v>
      </c>
      <c r="AH73" s="16" t="str">
        <f>IF(OR(AI73=$C73,AI73=$D73,AI73=$E73),IFNA(VLOOKUP($A73&amp;AH$1,Data!$C:$E,3,0),"Ø"),"-")</f>
        <v>-</v>
      </c>
      <c r="AI73" s="16">
        <v>2.0</v>
      </c>
      <c r="AJ73" s="16" t="str">
        <f>IF(OR(AK73=$C73,AK73=$D73,AK73=$E73),IFNA(VLOOKUP($A73&amp;AJ$1,Data!$C:$E,3,0),"Ø"),"-")</f>
        <v>-</v>
      </c>
      <c r="AK73" s="16">
        <v>2.0</v>
      </c>
      <c r="AL73" s="16" t="str">
        <f>IF(OR(AM73=$C73,AM73=$D73,AM73=$E73),IFNA(VLOOKUP($A73&amp;AL$1,Data!$C:$E,3,0),"Ø"),"-")</f>
        <v>-</v>
      </c>
      <c r="AM73" s="16">
        <v>2.0</v>
      </c>
      <c r="AN73" s="16" t="str">
        <f>IF(OR(AO73=$C73,AO73=$D73,AO73=$E73),IFNA(VLOOKUP($A73&amp;AN$1,Data!$C:$E,3,0),"Ø"),"-")</f>
        <v>-</v>
      </c>
      <c r="AO73" s="16">
        <v>2.0</v>
      </c>
      <c r="AP73" s="16" t="str">
        <f>IF(OR(AQ73=$C73,AQ73=$D73,AQ73=$E73),IFNA(VLOOKUP($A73&amp;AP$1,Data!$C:$E,3,0),"Ø"),"-")</f>
        <v>-</v>
      </c>
      <c r="AQ73" s="16">
        <v>2.0</v>
      </c>
      <c r="AR73" s="16" t="str">
        <f>IF(OR(AS73=$C73,AS73=$D73,AS73=$E73),IFNA(VLOOKUP($A73&amp;AR$1,Data!$C:$E,3,0),"Ø"),"-")</f>
        <v>-</v>
      </c>
      <c r="AS73" s="16">
        <v>2.0</v>
      </c>
      <c r="AT73" s="16" t="str">
        <f>IF(OR(AU73=$C73,AU73=$D73,AU73=$E73),IFNA(VLOOKUP($A73&amp;AT$1,Data!$C:$E,3,0),"Ø"),"-")</f>
        <v>-</v>
      </c>
      <c r="AU73" s="16">
        <v>3.0</v>
      </c>
    </row>
    <row r="74" ht="14.25" hidden="1" customHeight="1">
      <c r="A74" s="114" t="s">
        <v>328</v>
      </c>
      <c r="B74" s="9"/>
      <c r="C74" s="9" t="str">
        <f>IF(COUNTIF(Dails!A:A,Sheet1DATA!$A74)=1,1,"N")</f>
        <v>N</v>
      </c>
      <c r="D74" s="9" t="str">
        <f>IF(COUNTIF(Dails!D:D,Sheet1DATA!$A74)=1,2,"N")</f>
        <v>N</v>
      </c>
      <c r="E74" s="9" t="str">
        <f>IF(COUNTIF(Dails!G:G,Sheet1DATA!$A74)=1,3,"N")</f>
        <v>N</v>
      </c>
      <c r="F74" s="16" t="str">
        <f>IF(OR(G74=$C74,G74=$D74,G74=$E74),IFNA(VLOOKUP($A74&amp;F$1,Data!$C:$E,3,0),"Ø"),"-")</f>
        <v>-</v>
      </c>
      <c r="G74" s="16">
        <v>1.0</v>
      </c>
      <c r="H74" s="16" t="str">
        <f>IF(OR(I74=$C74,I74=$D74,I74=$E74),IFNA(VLOOKUP($A74&amp;H$1,Data!$C:$E,3,0),"Ø"),"-")</f>
        <v>-</v>
      </c>
      <c r="I74" s="16">
        <v>1.0</v>
      </c>
      <c r="J74" s="16" t="str">
        <f>IF(OR(K74=$C74,K74=$D74,K74=$E74),IFNA(VLOOKUP($A74&amp;J$1,Data!$C:$E,3,0),"Ø"),"-")</f>
        <v>-</v>
      </c>
      <c r="K74" s="16">
        <v>1.0</v>
      </c>
      <c r="L74" s="16" t="str">
        <f>IF(OR(M74=$C74,M74=$D74,M74=$E74),IFNA(VLOOKUP($A74&amp;L$1,Data!$C:$E,3,0),"Ø"),"-")</f>
        <v>-</v>
      </c>
      <c r="M74" s="16">
        <v>1.0</v>
      </c>
      <c r="N74" s="16" t="str">
        <f>IF(OR(O74=$C74,O74=$D74,O74=$E74),IFNA(VLOOKUP($A74&amp;N$1,Data!$C:$E,3,0),"Ø"),"-")</f>
        <v>-</v>
      </c>
      <c r="O74" s="16">
        <v>1.0</v>
      </c>
      <c r="P74" s="16" t="str">
        <f>IF(OR(Q74=$C74,Q74=$D74,Q74=$E74),IFNA(VLOOKUP($A74&amp;P$1,Data!$C:$E,3,0),"Ø"),"-")</f>
        <v>-</v>
      </c>
      <c r="Q74" s="16">
        <v>1.0</v>
      </c>
      <c r="R74" s="16" t="str">
        <f>IF(OR(S74=$C74,S74=$D74,S74=$E74),IFNA(VLOOKUP($A74&amp;R$1,Data!$C:$E,3,0),"Ø"),"-")</f>
        <v>-</v>
      </c>
      <c r="S74" s="16">
        <v>1.0</v>
      </c>
      <c r="T74" s="16" t="str">
        <f>IF(OR(U74=$C74,U74=$D74,U74=$E74),IFNA(VLOOKUP($A74&amp;T$1,Data!$C:$E,3,0),"Ø"),"-")</f>
        <v>-</v>
      </c>
      <c r="U74" s="16">
        <v>2.0</v>
      </c>
      <c r="V74" s="16" t="str">
        <f>IF(OR(W74=$C74,W74=$D74,W74=$E74),IFNA(VLOOKUP($A74&amp;V$1,Data!$C:$E,3,0),"Ø"),"-")</f>
        <v>-</v>
      </c>
      <c r="W74" s="16">
        <v>2.0</v>
      </c>
      <c r="X74" s="16" t="str">
        <f>IF(OR(Y74=$C74,Y74=$D74,Y74=$E74),IFNA(VLOOKUP($A74&amp;X$1,Data!$C:$E,3,0),"Ø"),"-")</f>
        <v>-</v>
      </c>
      <c r="Y74" s="16">
        <v>2.0</v>
      </c>
      <c r="Z74" s="16" t="str">
        <f>IF(OR(AA74=$C74,AA74=$D74,AA74=$E74),IFNA(VLOOKUP($A74&amp;Z$1,Data!$C:$E,3,0),"Ø"),"-")</f>
        <v>-</v>
      </c>
      <c r="AA74" s="16">
        <v>2.0</v>
      </c>
      <c r="AB74" s="16" t="str">
        <f>IF(OR(AC74=$C74,AC74=$D74,AC74=$E74),IFNA(VLOOKUP($A74&amp;AB$1,Data!$C:$E,3,0),"Ø"),"-")</f>
        <v>-</v>
      </c>
      <c r="AC74" s="16">
        <v>2.0</v>
      </c>
      <c r="AD74" s="16" t="str">
        <f>IF(OR(AE74=$C74,AE74=$D74,AE74=$E74),IFNA(VLOOKUP($A74&amp;AD$1,Data!$C:$E,3,0),"Ø"),"-")</f>
        <v>-</v>
      </c>
      <c r="AE74" s="16">
        <v>2.0</v>
      </c>
      <c r="AF74" s="16" t="str">
        <f>IF(OR(AG74=$C74,AG74=$D74,AG74=$E74),IFNA(VLOOKUP($A74&amp;AF$1,Data!$C:$E,3,0),"Ø"),"-")</f>
        <v>-</v>
      </c>
      <c r="AG74" s="16">
        <v>2.0</v>
      </c>
      <c r="AH74" s="16" t="str">
        <f>IF(OR(AI74=$C74,AI74=$D74,AI74=$E74),IFNA(VLOOKUP($A74&amp;AH$1,Data!$C:$E,3,0),"Ø"),"-")</f>
        <v>-</v>
      </c>
      <c r="AI74" s="16">
        <v>2.0</v>
      </c>
      <c r="AJ74" s="16" t="str">
        <f>IF(OR(AK74=$C74,AK74=$D74,AK74=$E74),IFNA(VLOOKUP($A74&amp;AJ$1,Data!$C:$E,3,0),"Ø"),"-")</f>
        <v>-</v>
      </c>
      <c r="AK74" s="16">
        <v>2.0</v>
      </c>
      <c r="AL74" s="16" t="str">
        <f>IF(OR(AM74=$C74,AM74=$D74,AM74=$E74),IFNA(VLOOKUP($A74&amp;AL$1,Data!$C:$E,3,0),"Ø"),"-")</f>
        <v>-</v>
      </c>
      <c r="AM74" s="16">
        <v>2.0</v>
      </c>
      <c r="AN74" s="16" t="str">
        <f>IF(OR(AO74=$C74,AO74=$D74,AO74=$E74),IFNA(VLOOKUP($A74&amp;AN$1,Data!$C:$E,3,0),"Ø"),"-")</f>
        <v>-</v>
      </c>
      <c r="AO74" s="16">
        <v>2.0</v>
      </c>
      <c r="AP74" s="16" t="str">
        <f>IF(OR(AQ74=$C74,AQ74=$D74,AQ74=$E74),IFNA(VLOOKUP($A74&amp;AP$1,Data!$C:$E,3,0),"Ø"),"-")</f>
        <v>-</v>
      </c>
      <c r="AQ74" s="16">
        <v>2.0</v>
      </c>
      <c r="AR74" s="16" t="str">
        <f>IF(OR(AS74=$C74,AS74=$D74,AS74=$E74),IFNA(VLOOKUP($A74&amp;AR$1,Data!$C:$E,3,0),"Ø"),"-")</f>
        <v>-</v>
      </c>
      <c r="AS74" s="16">
        <v>2.0</v>
      </c>
      <c r="AT74" s="16" t="str">
        <f>IF(OR(AU74=$C74,AU74=$D74,AU74=$E74),IFNA(VLOOKUP($A74&amp;AT$1,Data!$C:$E,3,0),"Ø"),"-")</f>
        <v>-</v>
      </c>
      <c r="AU74" s="16">
        <v>3.0</v>
      </c>
    </row>
    <row r="75" ht="14.25" hidden="1" customHeight="1">
      <c r="A75" s="114" t="s">
        <v>336</v>
      </c>
      <c r="B75" s="9"/>
      <c r="C75" s="9" t="str">
        <f>IF(COUNTIF(Dails!A:A,Sheet1DATA!$A75)=1,1,"N")</f>
        <v>N</v>
      </c>
      <c r="D75" s="9" t="str">
        <f>IF(COUNTIF(Dails!D:D,Sheet1DATA!$A75)=1,2,"N")</f>
        <v>N</v>
      </c>
      <c r="E75" s="9" t="str">
        <f>IF(COUNTIF(Dails!G:G,Sheet1DATA!$A75)=1,3,"N")</f>
        <v>N</v>
      </c>
      <c r="F75" s="16" t="str">
        <f>IF(OR(G75=$C75,G75=$D75,G75=$E75),IFNA(VLOOKUP($A75&amp;F$1,Data!$C:$E,3,0),"Ø"),"-")</f>
        <v>-</v>
      </c>
      <c r="G75" s="16">
        <v>1.0</v>
      </c>
      <c r="H75" s="16" t="str">
        <f>IF(OR(I75=$C75,I75=$D75,I75=$E75),IFNA(VLOOKUP($A75&amp;H$1,Data!$C:$E,3,0),"Ø"),"-")</f>
        <v>-</v>
      </c>
      <c r="I75" s="16">
        <v>1.0</v>
      </c>
      <c r="J75" s="16" t="str">
        <f>IF(OR(K75=$C75,K75=$D75,K75=$E75),IFNA(VLOOKUP($A75&amp;J$1,Data!$C:$E,3,0),"Ø"),"-")</f>
        <v>-</v>
      </c>
      <c r="K75" s="16">
        <v>1.0</v>
      </c>
      <c r="L75" s="16" t="str">
        <f>IF(OR(M75=$C75,M75=$D75,M75=$E75),IFNA(VLOOKUP($A75&amp;L$1,Data!$C:$E,3,0),"Ø"),"-")</f>
        <v>-</v>
      </c>
      <c r="M75" s="16">
        <v>1.0</v>
      </c>
      <c r="N75" s="16" t="str">
        <f>IF(OR(O75=$C75,O75=$D75,O75=$E75),IFNA(VLOOKUP($A75&amp;N$1,Data!$C:$E,3,0),"Ø"),"-")</f>
        <v>-</v>
      </c>
      <c r="O75" s="16">
        <v>1.0</v>
      </c>
      <c r="P75" s="16" t="str">
        <f>IF(OR(Q75=$C75,Q75=$D75,Q75=$E75),IFNA(VLOOKUP($A75&amp;P$1,Data!$C:$E,3,0),"Ø"),"-")</f>
        <v>-</v>
      </c>
      <c r="Q75" s="16">
        <v>1.0</v>
      </c>
      <c r="R75" s="16" t="str">
        <f>IF(OR(S75=$C75,S75=$D75,S75=$E75),IFNA(VLOOKUP($A75&amp;R$1,Data!$C:$E,3,0),"Ø"),"-")</f>
        <v>-</v>
      </c>
      <c r="S75" s="16">
        <v>1.0</v>
      </c>
      <c r="T75" s="16" t="str">
        <f>IF(OR(U75=$C75,U75=$D75,U75=$E75),IFNA(VLOOKUP($A75&amp;T$1,Data!$C:$E,3,0),"Ø"),"-")</f>
        <v>-</v>
      </c>
      <c r="U75" s="16">
        <v>2.0</v>
      </c>
      <c r="V75" s="16" t="str">
        <f>IF(OR(W75=$C75,W75=$D75,W75=$E75),IFNA(VLOOKUP($A75&amp;V$1,Data!$C:$E,3,0),"Ø"),"-")</f>
        <v>-</v>
      </c>
      <c r="W75" s="16">
        <v>2.0</v>
      </c>
      <c r="X75" s="16" t="str">
        <f>IF(OR(Y75=$C75,Y75=$D75,Y75=$E75),IFNA(VLOOKUP($A75&amp;X$1,Data!$C:$E,3,0),"Ø"),"-")</f>
        <v>-</v>
      </c>
      <c r="Y75" s="16">
        <v>2.0</v>
      </c>
      <c r="Z75" s="16" t="str">
        <f>IF(OR(AA75=$C75,AA75=$D75,AA75=$E75),IFNA(VLOOKUP($A75&amp;Z$1,Data!$C:$E,3,0),"Ø"),"-")</f>
        <v>-</v>
      </c>
      <c r="AA75" s="16">
        <v>2.0</v>
      </c>
      <c r="AB75" s="16" t="str">
        <f>IF(OR(AC75=$C75,AC75=$D75,AC75=$E75),IFNA(VLOOKUP($A75&amp;AB$1,Data!$C:$E,3,0),"Ø"),"-")</f>
        <v>-</v>
      </c>
      <c r="AC75" s="16">
        <v>2.0</v>
      </c>
      <c r="AD75" s="16" t="str">
        <f>IF(OR(AE75=$C75,AE75=$D75,AE75=$E75),IFNA(VLOOKUP($A75&amp;AD$1,Data!$C:$E,3,0),"Ø"),"-")</f>
        <v>-</v>
      </c>
      <c r="AE75" s="16">
        <v>2.0</v>
      </c>
      <c r="AF75" s="16" t="str">
        <f>IF(OR(AG75=$C75,AG75=$D75,AG75=$E75),IFNA(VLOOKUP($A75&amp;AF$1,Data!$C:$E,3,0),"Ø"),"-")</f>
        <v>-</v>
      </c>
      <c r="AG75" s="16">
        <v>2.0</v>
      </c>
      <c r="AH75" s="16" t="str">
        <f>IF(OR(AI75=$C75,AI75=$D75,AI75=$E75),IFNA(VLOOKUP($A75&amp;AH$1,Data!$C:$E,3,0),"Ø"),"-")</f>
        <v>-</v>
      </c>
      <c r="AI75" s="16">
        <v>2.0</v>
      </c>
      <c r="AJ75" s="16" t="str">
        <f>IF(OR(AK75=$C75,AK75=$D75,AK75=$E75),IFNA(VLOOKUP($A75&amp;AJ$1,Data!$C:$E,3,0),"Ø"),"-")</f>
        <v>-</v>
      </c>
      <c r="AK75" s="16">
        <v>2.0</v>
      </c>
      <c r="AL75" s="16" t="str">
        <f>IF(OR(AM75=$C75,AM75=$D75,AM75=$E75),IFNA(VLOOKUP($A75&amp;AL$1,Data!$C:$E,3,0),"Ø"),"-")</f>
        <v>-</v>
      </c>
      <c r="AM75" s="16">
        <v>2.0</v>
      </c>
      <c r="AN75" s="16" t="str">
        <f>IF(OR(AO75=$C75,AO75=$D75,AO75=$E75),IFNA(VLOOKUP($A75&amp;AN$1,Data!$C:$E,3,0),"Ø"),"-")</f>
        <v>-</v>
      </c>
      <c r="AO75" s="16">
        <v>2.0</v>
      </c>
      <c r="AP75" s="16" t="str">
        <f>IF(OR(AQ75=$C75,AQ75=$D75,AQ75=$E75),IFNA(VLOOKUP($A75&amp;AP$1,Data!$C:$E,3,0),"Ø"),"-")</f>
        <v>-</v>
      </c>
      <c r="AQ75" s="16">
        <v>2.0</v>
      </c>
      <c r="AR75" s="16" t="str">
        <f>IF(OR(AS75=$C75,AS75=$D75,AS75=$E75),IFNA(VLOOKUP($A75&amp;AR$1,Data!$C:$E,3,0),"Ø"),"-")</f>
        <v>-</v>
      </c>
      <c r="AS75" s="16">
        <v>2.0</v>
      </c>
      <c r="AT75" s="16" t="str">
        <f>IF(OR(AU75=$C75,AU75=$D75,AU75=$E75),IFNA(VLOOKUP($A75&amp;AT$1,Data!$C:$E,3,0),"Ø"),"-")</f>
        <v>-</v>
      </c>
      <c r="AU75" s="16">
        <v>3.0</v>
      </c>
    </row>
    <row r="76" ht="14.25" hidden="1" customHeight="1">
      <c r="A76" s="114" t="s">
        <v>683</v>
      </c>
      <c r="B76" s="9"/>
      <c r="C76" s="9">
        <f>IF(COUNTIF(Dails!A:A,Sheet1DATA!$A76)=1,1,"N")</f>
        <v>1</v>
      </c>
      <c r="D76" s="9">
        <f>IF(COUNTIF(Dails!D:D,Sheet1DATA!$A76)=1,2,"N")</f>
        <v>2</v>
      </c>
      <c r="E76" s="9">
        <f>IF(COUNTIF(Dails!G:G,Sheet1DATA!$A76)=1,3,"N")</f>
        <v>3</v>
      </c>
      <c r="F76" s="16" t="str">
        <f>IF(OR(G76=$C76,G76=$D76,G76=$E76),IFNA(VLOOKUP($A76&amp;F$1,Data!$C:$E,3,0),"Ø"),"-")</f>
        <v>√</v>
      </c>
      <c r="G76" s="16">
        <v>1.0</v>
      </c>
      <c r="H76" s="16" t="str">
        <f>IF(OR(I76=$C76,I76=$D76,I76=$E76),IFNA(VLOOKUP($A76&amp;H$1,Data!$C:$E,3,0),"Ø"),"-")</f>
        <v>Ø</v>
      </c>
      <c r="I76" s="16">
        <v>1.0</v>
      </c>
      <c r="J76" s="16" t="str">
        <f>IF(OR(K76=$C76,K76=$D76,K76=$E76),IFNA(VLOOKUP($A76&amp;J$1,Data!$C:$E,3,0),"Ø"),"-")</f>
        <v>√</v>
      </c>
      <c r="K76" s="16">
        <v>1.0</v>
      </c>
      <c r="L76" s="16" t="str">
        <f>IF(OR(M76=$C76,M76=$D76,M76=$E76),IFNA(VLOOKUP($A76&amp;L$1,Data!$C:$E,3,0),"Ø"),"-")</f>
        <v>×</v>
      </c>
      <c r="M76" s="16">
        <v>1.0</v>
      </c>
      <c r="N76" s="16" t="str">
        <f>IF(OR(O76=$C76,O76=$D76,O76=$E76),IFNA(VLOOKUP($A76&amp;N$1,Data!$C:$E,3,0),"Ø"),"-")</f>
        <v>×</v>
      </c>
      <c r="O76" s="16">
        <v>1.0</v>
      </c>
      <c r="P76" s="16" t="str">
        <f>IF(OR(Q76=$C76,Q76=$D76,Q76=$E76),IFNA(VLOOKUP($A76&amp;P$1,Data!$C:$E,3,0),"Ø"),"-")</f>
        <v>×</v>
      </c>
      <c r="Q76" s="16">
        <v>1.0</v>
      </c>
      <c r="R76" s="16" t="str">
        <f>IF(OR(S76=$C76,S76=$D76,S76=$E76),IFNA(VLOOKUP($A76&amp;R$1,Data!$C:$E,3,0),"Ø"),"-")</f>
        <v>×</v>
      </c>
      <c r="S76" s="16">
        <v>1.0</v>
      </c>
      <c r="T76" s="16" t="str">
        <f>IF(OR(U76=$C76,U76=$D76,U76=$E76),IFNA(VLOOKUP($A76&amp;T$1,Data!$C:$E,3,0),"Ø"),"-")</f>
        <v>Ø</v>
      </c>
      <c r="U76" s="16">
        <v>2.0</v>
      </c>
      <c r="V76" s="16" t="str">
        <f>IF(OR(W76=$C76,W76=$D76,W76=$E76),IFNA(VLOOKUP($A76&amp;V$1,Data!$C:$E,3,0),"Ø"),"-")</f>
        <v>Ø</v>
      </c>
      <c r="W76" s="16">
        <v>2.0</v>
      </c>
      <c r="X76" s="16" t="str">
        <f>IF(OR(Y76=$C76,Y76=$D76,Y76=$E76),IFNA(VLOOKUP($A76&amp;X$1,Data!$C:$E,3,0),"Ø"),"-")</f>
        <v>Ø</v>
      </c>
      <c r="Y76" s="16">
        <v>2.0</v>
      </c>
      <c r="Z76" s="16" t="str">
        <f>IF(OR(AA76=$C76,AA76=$D76,AA76=$E76),IFNA(VLOOKUP($A76&amp;Z$1,Data!$C:$E,3,0),"Ø"),"-")</f>
        <v>Ø</v>
      </c>
      <c r="AA76" s="16">
        <v>2.0</v>
      </c>
      <c r="AB76" s="16" t="str">
        <f>IF(OR(AC76=$C76,AC76=$D76,AC76=$E76),IFNA(VLOOKUP($A76&amp;AB$1,Data!$C:$E,3,0),"Ø"),"-")</f>
        <v>Ø</v>
      </c>
      <c r="AC76" s="16">
        <v>2.0</v>
      </c>
      <c r="AD76" s="16" t="str">
        <f>IF(OR(AE76=$C76,AE76=$D76,AE76=$E76),IFNA(VLOOKUP($A76&amp;AD$1,Data!$C:$E,3,0),"Ø"),"-")</f>
        <v>Ø</v>
      </c>
      <c r="AE76" s="16">
        <v>2.0</v>
      </c>
      <c r="AF76" s="16" t="str">
        <f>IF(OR(AG76=$C76,AG76=$D76,AG76=$E76),IFNA(VLOOKUP($A76&amp;AF$1,Data!$C:$E,3,0),"Ø"),"-")</f>
        <v>Ø</v>
      </c>
      <c r="AG76" s="16">
        <v>2.0</v>
      </c>
      <c r="AH76" s="16" t="str">
        <f>IF(OR(AI76=$C76,AI76=$D76,AI76=$E76),IFNA(VLOOKUP($A76&amp;AH$1,Data!$C:$E,3,0),"Ø"),"-")</f>
        <v>Ø</v>
      </c>
      <c r="AI76" s="16">
        <v>2.0</v>
      </c>
      <c r="AJ76" s="16" t="str">
        <f>IF(OR(AK76=$C76,AK76=$D76,AK76=$E76),IFNA(VLOOKUP($A76&amp;AJ$1,Data!$C:$E,3,0),"Ø"),"-")</f>
        <v>√</v>
      </c>
      <c r="AK76" s="16">
        <v>2.0</v>
      </c>
      <c r="AL76" s="16" t="str">
        <f>IF(OR(AM76=$C76,AM76=$D76,AM76=$E76),IFNA(VLOOKUP($A76&amp;AL$1,Data!$C:$E,3,0),"Ø"),"-")</f>
        <v>√</v>
      </c>
      <c r="AM76" s="16">
        <v>2.0</v>
      </c>
      <c r="AN76" s="16" t="str">
        <f>IF(OR(AO76=$C76,AO76=$D76,AO76=$E76),IFNA(VLOOKUP($A76&amp;AN$1,Data!$C:$E,3,0),"Ø"),"-")</f>
        <v>Ø</v>
      </c>
      <c r="AO76" s="16">
        <v>2.0</v>
      </c>
      <c r="AP76" s="16" t="str">
        <f>IF(OR(AQ76=$C76,AQ76=$D76,AQ76=$E76),IFNA(VLOOKUP($A76&amp;AP$1,Data!$C:$E,3,0),"Ø"),"-")</f>
        <v>Ø</v>
      </c>
      <c r="AQ76" s="16">
        <v>2.0</v>
      </c>
      <c r="AR76" s="16" t="str">
        <f>IF(OR(AS76=$C76,AS76=$D76,AS76=$E76),IFNA(VLOOKUP($A76&amp;AR$1,Data!$C:$E,3,0),"Ø"),"-")</f>
        <v>√</v>
      </c>
      <c r="AS76" s="16">
        <v>2.0</v>
      </c>
      <c r="AT76" s="16" t="str">
        <f>IF(OR(AU76=$C76,AU76=$D76,AU76=$E76),IFNA(VLOOKUP($A76&amp;AT$1,Data!$C:$E,3,0),"Ø"),"-")</f>
        <v>√</v>
      </c>
      <c r="AU76" s="16">
        <v>3.0</v>
      </c>
    </row>
    <row r="77" ht="14.25" hidden="1" customHeight="1">
      <c r="A77" s="114" t="s">
        <v>340</v>
      </c>
      <c r="B77" s="9"/>
      <c r="C77" s="9" t="str">
        <f>IF(COUNTIF(Dails!A:A,Sheet1DATA!$A77)=1,1,"N")</f>
        <v>N</v>
      </c>
      <c r="D77" s="9" t="str">
        <f>IF(COUNTIF(Dails!D:D,Sheet1DATA!$A77)=1,2,"N")</f>
        <v>N</v>
      </c>
      <c r="E77" s="9" t="str">
        <f>IF(COUNTIF(Dails!G:G,Sheet1DATA!$A77)=1,3,"N")</f>
        <v>N</v>
      </c>
      <c r="F77" s="16" t="str">
        <f>IF(OR(G77=$C77,G77=$D77,G77=$E77),IFNA(VLOOKUP($A77&amp;F$1,Data!$C:$E,3,0),"Ø"),"-")</f>
        <v>-</v>
      </c>
      <c r="G77" s="16">
        <v>1.0</v>
      </c>
      <c r="H77" s="16" t="str">
        <f>IF(OR(I77=$C77,I77=$D77,I77=$E77),IFNA(VLOOKUP($A77&amp;H$1,Data!$C:$E,3,0),"Ø"),"-")</f>
        <v>-</v>
      </c>
      <c r="I77" s="16">
        <v>1.0</v>
      </c>
      <c r="J77" s="16" t="str">
        <f>IF(OR(K77=$C77,K77=$D77,K77=$E77),IFNA(VLOOKUP($A77&amp;J$1,Data!$C:$E,3,0),"Ø"),"-")</f>
        <v>-</v>
      </c>
      <c r="K77" s="16">
        <v>1.0</v>
      </c>
      <c r="L77" s="16" t="str">
        <f>IF(OR(M77=$C77,M77=$D77,M77=$E77),IFNA(VLOOKUP($A77&amp;L$1,Data!$C:$E,3,0),"Ø"),"-")</f>
        <v>-</v>
      </c>
      <c r="M77" s="16">
        <v>1.0</v>
      </c>
      <c r="N77" s="16" t="str">
        <f>IF(OR(O77=$C77,O77=$D77,O77=$E77),IFNA(VLOOKUP($A77&amp;N$1,Data!$C:$E,3,0),"Ø"),"-")</f>
        <v>-</v>
      </c>
      <c r="O77" s="16">
        <v>1.0</v>
      </c>
      <c r="P77" s="16" t="str">
        <f>IF(OR(Q77=$C77,Q77=$D77,Q77=$E77),IFNA(VLOOKUP($A77&amp;P$1,Data!$C:$E,3,0),"Ø"),"-")</f>
        <v>-</v>
      </c>
      <c r="Q77" s="16">
        <v>1.0</v>
      </c>
      <c r="R77" s="16" t="str">
        <f>IF(OR(S77=$C77,S77=$D77,S77=$E77),IFNA(VLOOKUP($A77&amp;R$1,Data!$C:$E,3,0),"Ø"),"-")</f>
        <v>-</v>
      </c>
      <c r="S77" s="16">
        <v>1.0</v>
      </c>
      <c r="T77" s="16" t="str">
        <f>IF(OR(U77=$C77,U77=$D77,U77=$E77),IFNA(VLOOKUP($A77&amp;T$1,Data!$C:$E,3,0),"Ø"),"-")</f>
        <v>-</v>
      </c>
      <c r="U77" s="16">
        <v>2.0</v>
      </c>
      <c r="V77" s="16" t="str">
        <f>IF(OR(W77=$C77,W77=$D77,W77=$E77),IFNA(VLOOKUP($A77&amp;V$1,Data!$C:$E,3,0),"Ø"),"-")</f>
        <v>-</v>
      </c>
      <c r="W77" s="16">
        <v>2.0</v>
      </c>
      <c r="X77" s="16" t="str">
        <f>IF(OR(Y77=$C77,Y77=$D77,Y77=$E77),IFNA(VLOOKUP($A77&amp;X$1,Data!$C:$E,3,0),"Ø"),"-")</f>
        <v>-</v>
      </c>
      <c r="Y77" s="16">
        <v>2.0</v>
      </c>
      <c r="Z77" s="16" t="str">
        <f>IF(OR(AA77=$C77,AA77=$D77,AA77=$E77),IFNA(VLOOKUP($A77&amp;Z$1,Data!$C:$E,3,0),"Ø"),"-")</f>
        <v>-</v>
      </c>
      <c r="AA77" s="16">
        <v>2.0</v>
      </c>
      <c r="AB77" s="16" t="str">
        <f>IF(OR(AC77=$C77,AC77=$D77,AC77=$E77),IFNA(VLOOKUP($A77&amp;AB$1,Data!$C:$E,3,0),"Ø"),"-")</f>
        <v>-</v>
      </c>
      <c r="AC77" s="16">
        <v>2.0</v>
      </c>
      <c r="AD77" s="16" t="str">
        <f>IF(OR(AE77=$C77,AE77=$D77,AE77=$E77),IFNA(VLOOKUP($A77&amp;AD$1,Data!$C:$E,3,0),"Ø"),"-")</f>
        <v>-</v>
      </c>
      <c r="AE77" s="16">
        <v>2.0</v>
      </c>
      <c r="AF77" s="16" t="str">
        <f>IF(OR(AG77=$C77,AG77=$D77,AG77=$E77),IFNA(VLOOKUP($A77&amp;AF$1,Data!$C:$E,3,0),"Ø"),"-")</f>
        <v>-</v>
      </c>
      <c r="AG77" s="16">
        <v>2.0</v>
      </c>
      <c r="AH77" s="16" t="str">
        <f>IF(OR(AI77=$C77,AI77=$D77,AI77=$E77),IFNA(VLOOKUP($A77&amp;AH$1,Data!$C:$E,3,0),"Ø"),"-")</f>
        <v>-</v>
      </c>
      <c r="AI77" s="16">
        <v>2.0</v>
      </c>
      <c r="AJ77" s="16" t="str">
        <f>IF(OR(AK77=$C77,AK77=$D77,AK77=$E77),IFNA(VLOOKUP($A77&amp;AJ$1,Data!$C:$E,3,0),"Ø"),"-")</f>
        <v>-</v>
      </c>
      <c r="AK77" s="16">
        <v>2.0</v>
      </c>
      <c r="AL77" s="16" t="str">
        <f>IF(OR(AM77=$C77,AM77=$D77,AM77=$E77),IFNA(VLOOKUP($A77&amp;AL$1,Data!$C:$E,3,0),"Ø"),"-")</f>
        <v>-</v>
      </c>
      <c r="AM77" s="16">
        <v>2.0</v>
      </c>
      <c r="AN77" s="16" t="str">
        <f>IF(OR(AO77=$C77,AO77=$D77,AO77=$E77),IFNA(VLOOKUP($A77&amp;AN$1,Data!$C:$E,3,0),"Ø"),"-")</f>
        <v>-</v>
      </c>
      <c r="AO77" s="16">
        <v>2.0</v>
      </c>
      <c r="AP77" s="16" t="str">
        <f>IF(OR(AQ77=$C77,AQ77=$D77,AQ77=$E77),IFNA(VLOOKUP($A77&amp;AP$1,Data!$C:$E,3,0),"Ø"),"-")</f>
        <v>-</v>
      </c>
      <c r="AQ77" s="16">
        <v>2.0</v>
      </c>
      <c r="AR77" s="16" t="str">
        <f>IF(OR(AS77=$C77,AS77=$D77,AS77=$E77),IFNA(VLOOKUP($A77&amp;AR$1,Data!$C:$E,3,0),"Ø"),"-")</f>
        <v>-</v>
      </c>
      <c r="AS77" s="16">
        <v>2.0</v>
      </c>
      <c r="AT77" s="16" t="str">
        <f>IF(OR(AU77=$C77,AU77=$D77,AU77=$E77),IFNA(VLOOKUP($A77&amp;AT$1,Data!$C:$E,3,0),"Ø"),"-")</f>
        <v>-</v>
      </c>
      <c r="AU77" s="16">
        <v>3.0</v>
      </c>
    </row>
    <row r="78" ht="14.25" hidden="1" customHeight="1">
      <c r="A78" s="114" t="s">
        <v>1238</v>
      </c>
      <c r="B78" s="9"/>
      <c r="C78" s="9">
        <f>IF(COUNTIF(Dails!A:A,Sheet1DATA!$A78)=1,1,"N")</f>
        <v>1</v>
      </c>
      <c r="D78" s="9" t="str">
        <f>IF(COUNTIF(Dails!D:D,Sheet1DATA!$A78)=1,2,"N")</f>
        <v>N</v>
      </c>
      <c r="E78" s="9" t="str">
        <f>IF(COUNTIF(Dails!G:G,Sheet1DATA!$A78)=1,3,"N")</f>
        <v>N</v>
      </c>
      <c r="F78" s="16" t="str">
        <f>IF(OR(G78=$C78,G78=$D78,G78=$E78),IFNA(VLOOKUP($A78&amp;F$1,Data!$C:$E,3,0),"Ø"),"-")</f>
        <v>Ø</v>
      </c>
      <c r="G78" s="16">
        <v>1.0</v>
      </c>
      <c r="H78" s="16" t="str">
        <f>IF(OR(I78=$C78,I78=$D78,I78=$E78),IFNA(VLOOKUP($A78&amp;H$1,Data!$C:$E,3,0),"Ø"),"-")</f>
        <v>√</v>
      </c>
      <c r="I78" s="16">
        <v>1.0</v>
      </c>
      <c r="J78" s="16" t="str">
        <f>IF(OR(K78=$C78,K78=$D78,K78=$E78),IFNA(VLOOKUP($A78&amp;J$1,Data!$C:$E,3,0),"Ø"),"-")</f>
        <v>√</v>
      </c>
      <c r="K78" s="16">
        <v>1.0</v>
      </c>
      <c r="L78" s="16" t="str">
        <f>IF(OR(M78=$C78,M78=$D78,M78=$E78),IFNA(VLOOKUP($A78&amp;L$1,Data!$C:$E,3,0),"Ø"),"-")</f>
        <v>Ø</v>
      </c>
      <c r="M78" s="16">
        <v>1.0</v>
      </c>
      <c r="N78" s="16" t="str">
        <f>IF(OR(O78=$C78,O78=$D78,O78=$E78),IFNA(VLOOKUP($A78&amp;N$1,Data!$C:$E,3,0),"Ø"),"-")</f>
        <v>Ø</v>
      </c>
      <c r="O78" s="16">
        <v>1.0</v>
      </c>
      <c r="P78" s="16" t="str">
        <f>IF(OR(Q78=$C78,Q78=$D78,Q78=$E78),IFNA(VLOOKUP($A78&amp;P$1,Data!$C:$E,3,0),"Ø"),"-")</f>
        <v>Ø</v>
      </c>
      <c r="Q78" s="16">
        <v>1.0</v>
      </c>
      <c r="R78" s="16" t="str">
        <f>IF(OR(S78=$C78,S78=$D78,S78=$E78),IFNA(VLOOKUP($A78&amp;R$1,Data!$C:$E,3,0),"Ø"),"-")</f>
        <v>Ø</v>
      </c>
      <c r="S78" s="16">
        <v>1.0</v>
      </c>
      <c r="T78" s="16" t="str">
        <f>IF(OR(U78=$C78,U78=$D78,U78=$E78),IFNA(VLOOKUP($A78&amp;T$1,Data!$C:$E,3,0),"Ø"),"-")</f>
        <v>-</v>
      </c>
      <c r="U78" s="16">
        <v>2.0</v>
      </c>
      <c r="V78" s="16" t="str">
        <f>IF(OR(W78=$C78,W78=$D78,W78=$E78),IFNA(VLOOKUP($A78&amp;V$1,Data!$C:$E,3,0),"Ø"),"-")</f>
        <v>-</v>
      </c>
      <c r="W78" s="16">
        <v>2.0</v>
      </c>
      <c r="X78" s="16" t="str">
        <f>IF(OR(Y78=$C78,Y78=$D78,Y78=$E78),IFNA(VLOOKUP($A78&amp;X$1,Data!$C:$E,3,0),"Ø"),"-")</f>
        <v>-</v>
      </c>
      <c r="Y78" s="16">
        <v>2.0</v>
      </c>
      <c r="Z78" s="16" t="str">
        <f>IF(OR(AA78=$C78,AA78=$D78,AA78=$E78),IFNA(VLOOKUP($A78&amp;Z$1,Data!$C:$E,3,0),"Ø"),"-")</f>
        <v>-</v>
      </c>
      <c r="AA78" s="16">
        <v>2.0</v>
      </c>
      <c r="AB78" s="16" t="str">
        <f>IF(OR(AC78=$C78,AC78=$D78,AC78=$E78),IFNA(VLOOKUP($A78&amp;AB$1,Data!$C:$E,3,0),"Ø"),"-")</f>
        <v>-</v>
      </c>
      <c r="AC78" s="16">
        <v>2.0</v>
      </c>
      <c r="AD78" s="16" t="str">
        <f>IF(OR(AE78=$C78,AE78=$D78,AE78=$E78),IFNA(VLOOKUP($A78&amp;AD$1,Data!$C:$E,3,0),"Ø"),"-")</f>
        <v>-</v>
      </c>
      <c r="AE78" s="16">
        <v>2.0</v>
      </c>
      <c r="AF78" s="16" t="str">
        <f>IF(OR(AG78=$C78,AG78=$D78,AG78=$E78),IFNA(VLOOKUP($A78&amp;AF$1,Data!$C:$E,3,0),"Ø"),"-")</f>
        <v>-</v>
      </c>
      <c r="AG78" s="16">
        <v>2.0</v>
      </c>
      <c r="AH78" s="16" t="str">
        <f>IF(OR(AI78=$C78,AI78=$D78,AI78=$E78),IFNA(VLOOKUP($A78&amp;AH$1,Data!$C:$E,3,0),"Ø"),"-")</f>
        <v>-</v>
      </c>
      <c r="AI78" s="16">
        <v>2.0</v>
      </c>
      <c r="AJ78" s="16" t="str">
        <f>IF(OR(AK78=$C78,AK78=$D78,AK78=$E78),IFNA(VLOOKUP($A78&amp;AJ$1,Data!$C:$E,3,0),"Ø"),"-")</f>
        <v>-</v>
      </c>
      <c r="AK78" s="16">
        <v>2.0</v>
      </c>
      <c r="AL78" s="16" t="str">
        <f>IF(OR(AM78=$C78,AM78=$D78,AM78=$E78),IFNA(VLOOKUP($A78&amp;AL$1,Data!$C:$E,3,0),"Ø"),"-")</f>
        <v>-</v>
      </c>
      <c r="AM78" s="16">
        <v>2.0</v>
      </c>
      <c r="AN78" s="16" t="str">
        <f>IF(OR(AO78=$C78,AO78=$D78,AO78=$E78),IFNA(VLOOKUP($A78&amp;AN$1,Data!$C:$E,3,0),"Ø"),"-")</f>
        <v>-</v>
      </c>
      <c r="AO78" s="16">
        <v>2.0</v>
      </c>
      <c r="AP78" s="16" t="str">
        <f>IF(OR(AQ78=$C78,AQ78=$D78,AQ78=$E78),IFNA(VLOOKUP($A78&amp;AP$1,Data!$C:$E,3,0),"Ø"),"-")</f>
        <v>-</v>
      </c>
      <c r="AQ78" s="16">
        <v>2.0</v>
      </c>
      <c r="AR78" s="16" t="str">
        <f>IF(OR(AS78=$C78,AS78=$D78,AS78=$E78),IFNA(VLOOKUP($A78&amp;AR$1,Data!$C:$E,3,0),"Ø"),"-")</f>
        <v>-</v>
      </c>
      <c r="AS78" s="16">
        <v>2.0</v>
      </c>
      <c r="AT78" s="16" t="str">
        <f>IF(OR(AU78=$C78,AU78=$D78,AU78=$E78),IFNA(VLOOKUP($A78&amp;AT$1,Data!$C:$E,3,0),"Ø"),"-")</f>
        <v>-</v>
      </c>
      <c r="AU78" s="16">
        <v>3.0</v>
      </c>
    </row>
    <row r="79" ht="14.25" hidden="1" customHeight="1">
      <c r="A79" s="114" t="s">
        <v>345</v>
      </c>
      <c r="B79" s="9"/>
      <c r="C79" s="9" t="str">
        <f>IF(COUNTIF(Dails!A:A,Sheet1DATA!$A79)=1,1,"N")</f>
        <v>N</v>
      </c>
      <c r="D79" s="9" t="str">
        <f>IF(COUNTIF(Dails!D:D,Sheet1DATA!$A79)=1,2,"N")</f>
        <v>N</v>
      </c>
      <c r="E79" s="9" t="str">
        <f>IF(COUNTIF(Dails!G:G,Sheet1DATA!$A79)=1,3,"N")</f>
        <v>N</v>
      </c>
      <c r="F79" s="16" t="str">
        <f>IF(OR(G79=$C79,G79=$D79,G79=$E79),IFNA(VLOOKUP($A79&amp;F$1,Data!$C:$E,3,0),"Ø"),"-")</f>
        <v>-</v>
      </c>
      <c r="G79" s="16">
        <v>1.0</v>
      </c>
      <c r="H79" s="16" t="str">
        <f>IF(OR(I79=$C79,I79=$D79,I79=$E79),IFNA(VLOOKUP($A79&amp;H$1,Data!$C:$E,3,0),"Ø"),"-")</f>
        <v>-</v>
      </c>
      <c r="I79" s="16">
        <v>1.0</v>
      </c>
      <c r="J79" s="16" t="str">
        <f>IF(OR(K79=$C79,K79=$D79,K79=$E79),IFNA(VLOOKUP($A79&amp;J$1,Data!$C:$E,3,0),"Ø"),"-")</f>
        <v>-</v>
      </c>
      <c r="K79" s="16">
        <v>1.0</v>
      </c>
      <c r="L79" s="16" t="str">
        <f>IF(OR(M79=$C79,M79=$D79,M79=$E79),IFNA(VLOOKUP($A79&amp;L$1,Data!$C:$E,3,0),"Ø"),"-")</f>
        <v>-</v>
      </c>
      <c r="M79" s="16">
        <v>1.0</v>
      </c>
      <c r="N79" s="16" t="str">
        <f>IF(OR(O79=$C79,O79=$D79,O79=$E79),IFNA(VLOOKUP($A79&amp;N$1,Data!$C:$E,3,0),"Ø"),"-")</f>
        <v>-</v>
      </c>
      <c r="O79" s="16">
        <v>1.0</v>
      </c>
      <c r="P79" s="16" t="str">
        <f>IF(OR(Q79=$C79,Q79=$D79,Q79=$E79),IFNA(VLOOKUP($A79&amp;P$1,Data!$C:$E,3,0),"Ø"),"-")</f>
        <v>-</v>
      </c>
      <c r="Q79" s="16">
        <v>1.0</v>
      </c>
      <c r="R79" s="16" t="str">
        <f>IF(OR(S79=$C79,S79=$D79,S79=$E79),IFNA(VLOOKUP($A79&amp;R$1,Data!$C:$E,3,0),"Ø"),"-")</f>
        <v>-</v>
      </c>
      <c r="S79" s="16">
        <v>1.0</v>
      </c>
      <c r="T79" s="16" t="str">
        <f>IF(OR(U79=$C79,U79=$D79,U79=$E79),IFNA(VLOOKUP($A79&amp;T$1,Data!$C:$E,3,0),"Ø"),"-")</f>
        <v>-</v>
      </c>
      <c r="U79" s="16">
        <v>2.0</v>
      </c>
      <c r="V79" s="16" t="str">
        <f>IF(OR(W79=$C79,W79=$D79,W79=$E79),IFNA(VLOOKUP($A79&amp;V$1,Data!$C:$E,3,0),"Ø"),"-")</f>
        <v>-</v>
      </c>
      <c r="W79" s="16">
        <v>2.0</v>
      </c>
      <c r="X79" s="16" t="str">
        <f>IF(OR(Y79=$C79,Y79=$D79,Y79=$E79),IFNA(VLOOKUP($A79&amp;X$1,Data!$C:$E,3,0),"Ø"),"-")</f>
        <v>-</v>
      </c>
      <c r="Y79" s="16">
        <v>2.0</v>
      </c>
      <c r="Z79" s="16" t="str">
        <f>IF(OR(AA79=$C79,AA79=$D79,AA79=$E79),IFNA(VLOOKUP($A79&amp;Z$1,Data!$C:$E,3,0),"Ø"),"-")</f>
        <v>-</v>
      </c>
      <c r="AA79" s="16">
        <v>2.0</v>
      </c>
      <c r="AB79" s="16" t="str">
        <f>IF(OR(AC79=$C79,AC79=$D79,AC79=$E79),IFNA(VLOOKUP($A79&amp;AB$1,Data!$C:$E,3,0),"Ø"),"-")</f>
        <v>-</v>
      </c>
      <c r="AC79" s="16">
        <v>2.0</v>
      </c>
      <c r="AD79" s="16" t="str">
        <f>IF(OR(AE79=$C79,AE79=$D79,AE79=$E79),IFNA(VLOOKUP($A79&amp;AD$1,Data!$C:$E,3,0),"Ø"),"-")</f>
        <v>-</v>
      </c>
      <c r="AE79" s="16">
        <v>2.0</v>
      </c>
      <c r="AF79" s="16" t="str">
        <f>IF(OR(AG79=$C79,AG79=$D79,AG79=$E79),IFNA(VLOOKUP($A79&amp;AF$1,Data!$C:$E,3,0),"Ø"),"-")</f>
        <v>-</v>
      </c>
      <c r="AG79" s="16">
        <v>2.0</v>
      </c>
      <c r="AH79" s="16" t="str">
        <f>IF(OR(AI79=$C79,AI79=$D79,AI79=$E79),IFNA(VLOOKUP($A79&amp;AH$1,Data!$C:$E,3,0),"Ø"),"-")</f>
        <v>-</v>
      </c>
      <c r="AI79" s="16">
        <v>2.0</v>
      </c>
      <c r="AJ79" s="16" t="str">
        <f>IF(OR(AK79=$C79,AK79=$D79,AK79=$E79),IFNA(VLOOKUP($A79&amp;AJ$1,Data!$C:$E,3,0),"Ø"),"-")</f>
        <v>-</v>
      </c>
      <c r="AK79" s="16">
        <v>2.0</v>
      </c>
      <c r="AL79" s="16" t="str">
        <f>IF(OR(AM79=$C79,AM79=$D79,AM79=$E79),IFNA(VLOOKUP($A79&amp;AL$1,Data!$C:$E,3,0),"Ø"),"-")</f>
        <v>-</v>
      </c>
      <c r="AM79" s="16">
        <v>2.0</v>
      </c>
      <c r="AN79" s="16" t="str">
        <f>IF(OR(AO79=$C79,AO79=$D79,AO79=$E79),IFNA(VLOOKUP($A79&amp;AN$1,Data!$C:$E,3,0),"Ø"),"-")</f>
        <v>-</v>
      </c>
      <c r="AO79" s="16">
        <v>2.0</v>
      </c>
      <c r="AP79" s="16" t="str">
        <f>IF(OR(AQ79=$C79,AQ79=$D79,AQ79=$E79),IFNA(VLOOKUP($A79&amp;AP$1,Data!$C:$E,3,0),"Ø"),"-")</f>
        <v>-</v>
      </c>
      <c r="AQ79" s="16">
        <v>2.0</v>
      </c>
      <c r="AR79" s="16" t="str">
        <f>IF(OR(AS79=$C79,AS79=$D79,AS79=$E79),IFNA(VLOOKUP($A79&amp;AR$1,Data!$C:$E,3,0),"Ø"),"-")</f>
        <v>-</v>
      </c>
      <c r="AS79" s="16">
        <v>2.0</v>
      </c>
      <c r="AT79" s="16" t="str">
        <f>IF(OR(AU79=$C79,AU79=$D79,AU79=$E79),IFNA(VLOOKUP($A79&amp;AT$1,Data!$C:$E,3,0),"Ø"),"-")</f>
        <v>-</v>
      </c>
      <c r="AU79" s="16">
        <v>3.0</v>
      </c>
    </row>
    <row r="80" ht="14.25" hidden="1" customHeight="1">
      <c r="A80" s="114" t="s">
        <v>445</v>
      </c>
      <c r="B80" s="9"/>
      <c r="C80" s="9">
        <f>IF(COUNTIF(Dails!A:A,Sheet1DATA!$A80)=1,1,"N")</f>
        <v>1</v>
      </c>
      <c r="D80" s="9" t="str">
        <f>IF(COUNTIF(Dails!D:D,Sheet1DATA!$A80)=1,2,"N")</f>
        <v>N</v>
      </c>
      <c r="E80" s="9">
        <f>IF(COUNTIF(Dails!G:G,Sheet1DATA!$A80)=1,3,"N")</f>
        <v>3</v>
      </c>
      <c r="F80" s="16" t="str">
        <f>IF(OR(G80=$C80,G80=$D80,G80=$E80),IFNA(VLOOKUP($A80&amp;F$1,Data!$C:$E,3,0),"Ø"),"-")</f>
        <v>√</v>
      </c>
      <c r="G80" s="16">
        <v>1.0</v>
      </c>
      <c r="H80" s="16" t="str">
        <f>IF(OR(I80=$C80,I80=$D80,I80=$E80),IFNA(VLOOKUP($A80&amp;H$1,Data!$C:$E,3,0),"Ø"),"-")</f>
        <v>√</v>
      </c>
      <c r="I80" s="16">
        <v>1.0</v>
      </c>
      <c r="J80" s="16" t="str">
        <f>IF(OR(K80=$C80,K80=$D80,K80=$E80),IFNA(VLOOKUP($A80&amp;J$1,Data!$C:$E,3,0),"Ø"),"-")</f>
        <v>√</v>
      </c>
      <c r="K80" s="16">
        <v>1.0</v>
      </c>
      <c r="L80" s="16" t="str">
        <f>IF(OR(M80=$C80,M80=$D80,M80=$E80),IFNA(VLOOKUP($A80&amp;L$1,Data!$C:$E,3,0),"Ø"),"-")</f>
        <v>×</v>
      </c>
      <c r="M80" s="16">
        <v>1.0</v>
      </c>
      <c r="N80" s="16" t="str">
        <f>IF(OR(O80=$C80,O80=$D80,O80=$E80),IFNA(VLOOKUP($A80&amp;N$1,Data!$C:$E,3,0),"Ø"),"-")</f>
        <v>×</v>
      </c>
      <c r="O80" s="16">
        <v>1.0</v>
      </c>
      <c r="P80" s="16" t="str">
        <f>IF(OR(Q80=$C80,Q80=$D80,Q80=$E80),IFNA(VLOOKUP($A80&amp;P$1,Data!$C:$E,3,0),"Ø"),"-")</f>
        <v>×</v>
      </c>
      <c r="Q80" s="16">
        <v>1.0</v>
      </c>
      <c r="R80" s="16" t="str">
        <f>IF(OR(S80=$C80,S80=$D80,S80=$E80),IFNA(VLOOKUP($A80&amp;R$1,Data!$C:$E,3,0),"Ø"),"-")</f>
        <v>×</v>
      </c>
      <c r="S80" s="16">
        <v>1.0</v>
      </c>
      <c r="T80" s="16" t="str">
        <f>IF(OR(U80=$C80,U80=$D80,U80=$E80),IFNA(VLOOKUP($A80&amp;T$1,Data!$C:$E,3,0),"Ø"),"-")</f>
        <v>-</v>
      </c>
      <c r="U80" s="16">
        <v>2.0</v>
      </c>
      <c r="V80" s="16" t="str">
        <f>IF(OR(W80=$C80,W80=$D80,W80=$E80),IFNA(VLOOKUP($A80&amp;V$1,Data!$C:$E,3,0),"Ø"),"-")</f>
        <v>-</v>
      </c>
      <c r="W80" s="16">
        <v>2.0</v>
      </c>
      <c r="X80" s="16" t="str">
        <f>IF(OR(Y80=$C80,Y80=$D80,Y80=$E80),IFNA(VLOOKUP($A80&amp;X$1,Data!$C:$E,3,0),"Ø"),"-")</f>
        <v>-</v>
      </c>
      <c r="Y80" s="16">
        <v>2.0</v>
      </c>
      <c r="Z80" s="16" t="str">
        <f>IF(OR(AA80=$C80,AA80=$D80,AA80=$E80),IFNA(VLOOKUP($A80&amp;Z$1,Data!$C:$E,3,0),"Ø"),"-")</f>
        <v>-</v>
      </c>
      <c r="AA80" s="16">
        <v>2.0</v>
      </c>
      <c r="AB80" s="16" t="str">
        <f>IF(OR(AC80=$C80,AC80=$D80,AC80=$E80),IFNA(VLOOKUP($A80&amp;AB$1,Data!$C:$E,3,0),"Ø"),"-")</f>
        <v>-</v>
      </c>
      <c r="AC80" s="16">
        <v>2.0</v>
      </c>
      <c r="AD80" s="16" t="str">
        <f>IF(OR(AE80=$C80,AE80=$D80,AE80=$E80),IFNA(VLOOKUP($A80&amp;AD$1,Data!$C:$E,3,0),"Ø"),"-")</f>
        <v>-</v>
      </c>
      <c r="AE80" s="16">
        <v>2.0</v>
      </c>
      <c r="AF80" s="16" t="str">
        <f>IF(OR(AG80=$C80,AG80=$D80,AG80=$E80),IFNA(VLOOKUP($A80&amp;AF$1,Data!$C:$E,3,0),"Ø"),"-")</f>
        <v>-</v>
      </c>
      <c r="AG80" s="16">
        <v>2.0</v>
      </c>
      <c r="AH80" s="16" t="str">
        <f>IF(OR(AI80=$C80,AI80=$D80,AI80=$E80),IFNA(VLOOKUP($A80&amp;AH$1,Data!$C:$E,3,0),"Ø"),"-")</f>
        <v>-</v>
      </c>
      <c r="AI80" s="16">
        <v>2.0</v>
      </c>
      <c r="AJ80" s="16" t="str">
        <f>IF(OR(AK80=$C80,AK80=$D80,AK80=$E80),IFNA(VLOOKUP($A80&amp;AJ$1,Data!$C:$E,3,0),"Ø"),"-")</f>
        <v>-</v>
      </c>
      <c r="AK80" s="16">
        <v>2.0</v>
      </c>
      <c r="AL80" s="16" t="str">
        <f>IF(OR(AM80=$C80,AM80=$D80,AM80=$E80),IFNA(VLOOKUP($A80&amp;AL$1,Data!$C:$E,3,0),"Ø"),"-")</f>
        <v>-</v>
      </c>
      <c r="AM80" s="16">
        <v>2.0</v>
      </c>
      <c r="AN80" s="16" t="str">
        <f>IF(OR(AO80=$C80,AO80=$D80,AO80=$E80),IFNA(VLOOKUP($A80&amp;AN$1,Data!$C:$E,3,0),"Ø"),"-")</f>
        <v>-</v>
      </c>
      <c r="AO80" s="16">
        <v>2.0</v>
      </c>
      <c r="AP80" s="16" t="str">
        <f>IF(OR(AQ80=$C80,AQ80=$D80,AQ80=$E80),IFNA(VLOOKUP($A80&amp;AP$1,Data!$C:$E,3,0),"Ø"),"-")</f>
        <v>-</v>
      </c>
      <c r="AQ80" s="16">
        <v>2.0</v>
      </c>
      <c r="AR80" s="16" t="str">
        <f>IF(OR(AS80=$C80,AS80=$D80,AS80=$E80),IFNA(VLOOKUP($A80&amp;AR$1,Data!$C:$E,3,0),"Ø"),"-")</f>
        <v>-</v>
      </c>
      <c r="AS80" s="16">
        <v>2.0</v>
      </c>
      <c r="AT80" s="16" t="str">
        <f>IF(OR(AU80=$C80,AU80=$D80,AU80=$E80),IFNA(VLOOKUP($A80&amp;AT$1,Data!$C:$E,3,0),"Ø"),"-")</f>
        <v>×</v>
      </c>
      <c r="AU80" s="16">
        <v>3.0</v>
      </c>
    </row>
    <row r="81" ht="14.25" hidden="1" customHeight="1">
      <c r="A81" s="114" t="s">
        <v>355</v>
      </c>
      <c r="B81" s="9"/>
      <c r="C81" s="9" t="str">
        <f>IF(COUNTIF(Dails!A:A,Sheet1DATA!$A81)=1,1,"N")</f>
        <v>N</v>
      </c>
      <c r="D81" s="9" t="str">
        <f>IF(COUNTIF(Dails!D:D,Sheet1DATA!$A81)=1,2,"N")</f>
        <v>N</v>
      </c>
      <c r="E81" s="9" t="str">
        <f>IF(COUNTIF(Dails!G:G,Sheet1DATA!$A81)=1,3,"N")</f>
        <v>N</v>
      </c>
      <c r="F81" s="16" t="str">
        <f>IF(OR(G81=$C81,G81=$D81,G81=$E81),IFNA(VLOOKUP($A81&amp;F$1,Data!$C:$E,3,0),"Ø"),"-")</f>
        <v>-</v>
      </c>
      <c r="G81" s="16">
        <v>1.0</v>
      </c>
      <c r="H81" s="16" t="str">
        <f>IF(OR(I81=$C81,I81=$D81,I81=$E81),IFNA(VLOOKUP($A81&amp;H$1,Data!$C:$E,3,0),"Ø"),"-")</f>
        <v>-</v>
      </c>
      <c r="I81" s="16">
        <v>1.0</v>
      </c>
      <c r="J81" s="16" t="str">
        <f>IF(OR(K81=$C81,K81=$D81,K81=$E81),IFNA(VLOOKUP($A81&amp;J$1,Data!$C:$E,3,0),"Ø"),"-")</f>
        <v>-</v>
      </c>
      <c r="K81" s="16">
        <v>1.0</v>
      </c>
      <c r="L81" s="16" t="str">
        <f>IF(OR(M81=$C81,M81=$D81,M81=$E81),IFNA(VLOOKUP($A81&amp;L$1,Data!$C:$E,3,0),"Ø"),"-")</f>
        <v>-</v>
      </c>
      <c r="M81" s="16">
        <v>1.0</v>
      </c>
      <c r="N81" s="16" t="str">
        <f>IF(OR(O81=$C81,O81=$D81,O81=$E81),IFNA(VLOOKUP($A81&amp;N$1,Data!$C:$E,3,0),"Ø"),"-")</f>
        <v>-</v>
      </c>
      <c r="O81" s="16">
        <v>1.0</v>
      </c>
      <c r="P81" s="16" t="str">
        <f>IF(OR(Q81=$C81,Q81=$D81,Q81=$E81),IFNA(VLOOKUP($A81&amp;P$1,Data!$C:$E,3,0),"Ø"),"-")</f>
        <v>-</v>
      </c>
      <c r="Q81" s="16">
        <v>1.0</v>
      </c>
      <c r="R81" s="16" t="str">
        <f>IF(OR(S81=$C81,S81=$D81,S81=$E81),IFNA(VLOOKUP($A81&amp;R$1,Data!$C:$E,3,0),"Ø"),"-")</f>
        <v>-</v>
      </c>
      <c r="S81" s="16">
        <v>1.0</v>
      </c>
      <c r="T81" s="16" t="str">
        <f>IF(OR(U81=$C81,U81=$D81,U81=$E81),IFNA(VLOOKUP($A81&amp;T$1,Data!$C:$E,3,0),"Ø"),"-")</f>
        <v>-</v>
      </c>
      <c r="U81" s="16">
        <v>2.0</v>
      </c>
      <c r="V81" s="16" t="str">
        <f>IF(OR(W81=$C81,W81=$D81,W81=$E81),IFNA(VLOOKUP($A81&amp;V$1,Data!$C:$E,3,0),"Ø"),"-")</f>
        <v>-</v>
      </c>
      <c r="W81" s="16">
        <v>2.0</v>
      </c>
      <c r="X81" s="16" t="str">
        <f>IF(OR(Y81=$C81,Y81=$D81,Y81=$E81),IFNA(VLOOKUP($A81&amp;X$1,Data!$C:$E,3,0),"Ø"),"-")</f>
        <v>-</v>
      </c>
      <c r="Y81" s="16">
        <v>2.0</v>
      </c>
      <c r="Z81" s="16" t="str">
        <f>IF(OR(AA81=$C81,AA81=$D81,AA81=$E81),IFNA(VLOOKUP($A81&amp;Z$1,Data!$C:$E,3,0),"Ø"),"-")</f>
        <v>-</v>
      </c>
      <c r="AA81" s="16">
        <v>2.0</v>
      </c>
      <c r="AB81" s="16" t="str">
        <f>IF(OR(AC81=$C81,AC81=$D81,AC81=$E81),IFNA(VLOOKUP($A81&amp;AB$1,Data!$C:$E,3,0),"Ø"),"-")</f>
        <v>-</v>
      </c>
      <c r="AC81" s="16">
        <v>2.0</v>
      </c>
      <c r="AD81" s="16" t="str">
        <f>IF(OR(AE81=$C81,AE81=$D81,AE81=$E81),IFNA(VLOOKUP($A81&amp;AD$1,Data!$C:$E,3,0),"Ø"),"-")</f>
        <v>-</v>
      </c>
      <c r="AE81" s="16">
        <v>2.0</v>
      </c>
      <c r="AF81" s="16" t="str">
        <f>IF(OR(AG81=$C81,AG81=$D81,AG81=$E81),IFNA(VLOOKUP($A81&amp;AF$1,Data!$C:$E,3,0),"Ø"),"-")</f>
        <v>-</v>
      </c>
      <c r="AG81" s="16">
        <v>2.0</v>
      </c>
      <c r="AH81" s="16" t="str">
        <f>IF(OR(AI81=$C81,AI81=$D81,AI81=$E81),IFNA(VLOOKUP($A81&amp;AH$1,Data!$C:$E,3,0),"Ø"),"-")</f>
        <v>-</v>
      </c>
      <c r="AI81" s="16">
        <v>2.0</v>
      </c>
      <c r="AJ81" s="16" t="str">
        <f>IF(OR(AK81=$C81,AK81=$D81,AK81=$E81),IFNA(VLOOKUP($A81&amp;AJ$1,Data!$C:$E,3,0),"Ø"),"-")</f>
        <v>-</v>
      </c>
      <c r="AK81" s="16">
        <v>2.0</v>
      </c>
      <c r="AL81" s="16" t="str">
        <f>IF(OR(AM81=$C81,AM81=$D81,AM81=$E81),IFNA(VLOOKUP($A81&amp;AL$1,Data!$C:$E,3,0),"Ø"),"-")</f>
        <v>-</v>
      </c>
      <c r="AM81" s="16">
        <v>2.0</v>
      </c>
      <c r="AN81" s="16" t="str">
        <f>IF(OR(AO81=$C81,AO81=$D81,AO81=$E81),IFNA(VLOOKUP($A81&amp;AN$1,Data!$C:$E,3,0),"Ø"),"-")</f>
        <v>-</v>
      </c>
      <c r="AO81" s="16">
        <v>2.0</v>
      </c>
      <c r="AP81" s="16" t="str">
        <f>IF(OR(AQ81=$C81,AQ81=$D81,AQ81=$E81),IFNA(VLOOKUP($A81&amp;AP$1,Data!$C:$E,3,0),"Ø"),"-")</f>
        <v>-</v>
      </c>
      <c r="AQ81" s="16">
        <v>2.0</v>
      </c>
      <c r="AR81" s="16" t="str">
        <f>IF(OR(AS81=$C81,AS81=$D81,AS81=$E81),IFNA(VLOOKUP($A81&amp;AR$1,Data!$C:$E,3,0),"Ø"),"-")</f>
        <v>-</v>
      </c>
      <c r="AS81" s="16">
        <v>2.0</v>
      </c>
      <c r="AT81" s="16" t="str">
        <f>IF(OR(AU81=$C81,AU81=$D81,AU81=$E81),IFNA(VLOOKUP($A81&amp;AT$1,Data!$C:$E,3,0),"Ø"),"-")</f>
        <v>-</v>
      </c>
      <c r="AU81" s="16">
        <v>3.0</v>
      </c>
    </row>
    <row r="82" ht="14.25" hidden="1" customHeight="1">
      <c r="A82" s="114" t="s">
        <v>372</v>
      </c>
      <c r="B82" s="9"/>
      <c r="C82" s="9" t="str">
        <f>IF(COUNTIF(Dails!A:A,Sheet1DATA!$A82)=1,1,"N")</f>
        <v>N</v>
      </c>
      <c r="D82" s="9" t="str">
        <f>IF(COUNTIF(Dails!D:D,Sheet1DATA!$A82)=1,2,"N")</f>
        <v>N</v>
      </c>
      <c r="E82" s="9" t="str">
        <f>IF(COUNTIF(Dails!G:G,Sheet1DATA!$A82)=1,3,"N")</f>
        <v>N</v>
      </c>
      <c r="F82" s="16" t="str">
        <f>IF(OR(G82=$C82,G82=$D82,G82=$E82),IFNA(VLOOKUP($A82&amp;F$1,Data!$C:$E,3,0),"Ø"),"-")</f>
        <v>-</v>
      </c>
      <c r="G82" s="16">
        <v>1.0</v>
      </c>
      <c r="H82" s="16" t="str">
        <f>IF(OR(I82=$C82,I82=$D82,I82=$E82),IFNA(VLOOKUP($A82&amp;H$1,Data!$C:$E,3,0),"Ø"),"-")</f>
        <v>-</v>
      </c>
      <c r="I82" s="16">
        <v>1.0</v>
      </c>
      <c r="J82" s="16" t="str">
        <f>IF(OR(K82=$C82,K82=$D82,K82=$E82),IFNA(VLOOKUP($A82&amp;J$1,Data!$C:$E,3,0),"Ø"),"-")</f>
        <v>-</v>
      </c>
      <c r="K82" s="16">
        <v>1.0</v>
      </c>
      <c r="L82" s="16" t="str">
        <f>IF(OR(M82=$C82,M82=$D82,M82=$E82),IFNA(VLOOKUP($A82&amp;L$1,Data!$C:$E,3,0),"Ø"),"-")</f>
        <v>-</v>
      </c>
      <c r="M82" s="16">
        <v>1.0</v>
      </c>
      <c r="N82" s="16" t="str">
        <f>IF(OR(O82=$C82,O82=$D82,O82=$E82),IFNA(VLOOKUP($A82&amp;N$1,Data!$C:$E,3,0),"Ø"),"-")</f>
        <v>-</v>
      </c>
      <c r="O82" s="16">
        <v>1.0</v>
      </c>
      <c r="P82" s="16" t="str">
        <f>IF(OR(Q82=$C82,Q82=$D82,Q82=$E82),IFNA(VLOOKUP($A82&amp;P$1,Data!$C:$E,3,0),"Ø"),"-")</f>
        <v>-</v>
      </c>
      <c r="Q82" s="16">
        <v>1.0</v>
      </c>
      <c r="R82" s="16" t="str">
        <f>IF(OR(S82=$C82,S82=$D82,S82=$E82),IFNA(VLOOKUP($A82&amp;R$1,Data!$C:$E,3,0),"Ø"),"-")</f>
        <v>-</v>
      </c>
      <c r="S82" s="16">
        <v>1.0</v>
      </c>
      <c r="T82" s="16" t="str">
        <f>IF(OR(U82=$C82,U82=$D82,U82=$E82),IFNA(VLOOKUP($A82&amp;T$1,Data!$C:$E,3,0),"Ø"),"-")</f>
        <v>-</v>
      </c>
      <c r="U82" s="16">
        <v>2.0</v>
      </c>
      <c r="V82" s="16" t="str">
        <f>IF(OR(W82=$C82,W82=$D82,W82=$E82),IFNA(VLOOKUP($A82&amp;V$1,Data!$C:$E,3,0),"Ø"),"-")</f>
        <v>-</v>
      </c>
      <c r="W82" s="16">
        <v>2.0</v>
      </c>
      <c r="X82" s="16" t="str">
        <f>IF(OR(Y82=$C82,Y82=$D82,Y82=$E82),IFNA(VLOOKUP($A82&amp;X$1,Data!$C:$E,3,0),"Ø"),"-")</f>
        <v>-</v>
      </c>
      <c r="Y82" s="16">
        <v>2.0</v>
      </c>
      <c r="Z82" s="16" t="str">
        <f>IF(OR(AA82=$C82,AA82=$D82,AA82=$E82),IFNA(VLOOKUP($A82&amp;Z$1,Data!$C:$E,3,0),"Ø"),"-")</f>
        <v>-</v>
      </c>
      <c r="AA82" s="16">
        <v>2.0</v>
      </c>
      <c r="AB82" s="16" t="str">
        <f>IF(OR(AC82=$C82,AC82=$D82,AC82=$E82),IFNA(VLOOKUP($A82&amp;AB$1,Data!$C:$E,3,0),"Ø"),"-")</f>
        <v>-</v>
      </c>
      <c r="AC82" s="16">
        <v>2.0</v>
      </c>
      <c r="AD82" s="16" t="str">
        <f>IF(OR(AE82=$C82,AE82=$D82,AE82=$E82),IFNA(VLOOKUP($A82&amp;AD$1,Data!$C:$E,3,0),"Ø"),"-")</f>
        <v>-</v>
      </c>
      <c r="AE82" s="16">
        <v>2.0</v>
      </c>
      <c r="AF82" s="16" t="str">
        <f>IF(OR(AG82=$C82,AG82=$D82,AG82=$E82),IFNA(VLOOKUP($A82&amp;AF$1,Data!$C:$E,3,0),"Ø"),"-")</f>
        <v>-</v>
      </c>
      <c r="AG82" s="16">
        <v>2.0</v>
      </c>
      <c r="AH82" s="16" t="str">
        <f>IF(OR(AI82=$C82,AI82=$D82,AI82=$E82),IFNA(VLOOKUP($A82&amp;AH$1,Data!$C:$E,3,0),"Ø"),"-")</f>
        <v>-</v>
      </c>
      <c r="AI82" s="16">
        <v>2.0</v>
      </c>
      <c r="AJ82" s="16" t="str">
        <f>IF(OR(AK82=$C82,AK82=$D82,AK82=$E82),IFNA(VLOOKUP($A82&amp;AJ$1,Data!$C:$E,3,0),"Ø"),"-")</f>
        <v>-</v>
      </c>
      <c r="AK82" s="16">
        <v>2.0</v>
      </c>
      <c r="AL82" s="16" t="str">
        <f>IF(OR(AM82=$C82,AM82=$D82,AM82=$E82),IFNA(VLOOKUP($A82&amp;AL$1,Data!$C:$E,3,0),"Ø"),"-")</f>
        <v>-</v>
      </c>
      <c r="AM82" s="16">
        <v>2.0</v>
      </c>
      <c r="AN82" s="16" t="str">
        <f>IF(OR(AO82=$C82,AO82=$D82,AO82=$E82),IFNA(VLOOKUP($A82&amp;AN$1,Data!$C:$E,3,0),"Ø"),"-")</f>
        <v>-</v>
      </c>
      <c r="AO82" s="16">
        <v>2.0</v>
      </c>
      <c r="AP82" s="16" t="str">
        <f>IF(OR(AQ82=$C82,AQ82=$D82,AQ82=$E82),IFNA(VLOOKUP($A82&amp;AP$1,Data!$C:$E,3,0),"Ø"),"-")</f>
        <v>-</v>
      </c>
      <c r="AQ82" s="16">
        <v>2.0</v>
      </c>
      <c r="AR82" s="16" t="str">
        <f>IF(OR(AS82=$C82,AS82=$D82,AS82=$E82),IFNA(VLOOKUP($A82&amp;AR$1,Data!$C:$E,3,0),"Ø"),"-")</f>
        <v>-</v>
      </c>
      <c r="AS82" s="16">
        <v>2.0</v>
      </c>
      <c r="AT82" s="16" t="str">
        <f>IF(OR(AU82=$C82,AU82=$D82,AU82=$E82),IFNA(VLOOKUP($A82&amp;AT$1,Data!$C:$E,3,0),"Ø"),"-")</f>
        <v>-</v>
      </c>
      <c r="AU82" s="16">
        <v>3.0</v>
      </c>
    </row>
    <row r="83" ht="14.25" hidden="1" customHeight="1">
      <c r="A83" s="114" t="s">
        <v>379</v>
      </c>
      <c r="B83" s="9"/>
      <c r="C83" s="9" t="str">
        <f>IF(COUNTIF(Dails!A:A,Sheet1DATA!$A83)=1,1,"N")</f>
        <v>N</v>
      </c>
      <c r="D83" s="9" t="str">
        <f>IF(COUNTIF(Dails!D:D,Sheet1DATA!$A83)=1,2,"N")</f>
        <v>N</v>
      </c>
      <c r="E83" s="9" t="str">
        <f>IF(COUNTIF(Dails!G:G,Sheet1DATA!$A83)=1,3,"N")</f>
        <v>N</v>
      </c>
      <c r="F83" s="16" t="str">
        <f>IF(OR(G83=$C83,G83=$D83,G83=$E83),IFNA(VLOOKUP($A83&amp;F$1,Data!$C:$E,3,0),"Ø"),"-")</f>
        <v>-</v>
      </c>
      <c r="G83" s="16">
        <v>1.0</v>
      </c>
      <c r="H83" s="16" t="str">
        <f>IF(OR(I83=$C83,I83=$D83,I83=$E83),IFNA(VLOOKUP($A83&amp;H$1,Data!$C:$E,3,0),"Ø"),"-")</f>
        <v>-</v>
      </c>
      <c r="I83" s="16">
        <v>1.0</v>
      </c>
      <c r="J83" s="16" t="str">
        <f>IF(OR(K83=$C83,K83=$D83,K83=$E83),IFNA(VLOOKUP($A83&amp;J$1,Data!$C:$E,3,0),"Ø"),"-")</f>
        <v>-</v>
      </c>
      <c r="K83" s="16">
        <v>1.0</v>
      </c>
      <c r="L83" s="16" t="str">
        <f>IF(OR(M83=$C83,M83=$D83,M83=$E83),IFNA(VLOOKUP($A83&amp;L$1,Data!$C:$E,3,0),"Ø"),"-")</f>
        <v>-</v>
      </c>
      <c r="M83" s="16">
        <v>1.0</v>
      </c>
      <c r="N83" s="16" t="str">
        <f>IF(OR(O83=$C83,O83=$D83,O83=$E83),IFNA(VLOOKUP($A83&amp;N$1,Data!$C:$E,3,0),"Ø"),"-")</f>
        <v>-</v>
      </c>
      <c r="O83" s="16">
        <v>1.0</v>
      </c>
      <c r="P83" s="16" t="str">
        <f>IF(OR(Q83=$C83,Q83=$D83,Q83=$E83),IFNA(VLOOKUP($A83&amp;P$1,Data!$C:$E,3,0),"Ø"),"-")</f>
        <v>-</v>
      </c>
      <c r="Q83" s="16">
        <v>1.0</v>
      </c>
      <c r="R83" s="16" t="str">
        <f>IF(OR(S83=$C83,S83=$D83,S83=$E83),IFNA(VLOOKUP($A83&amp;R$1,Data!$C:$E,3,0),"Ø"),"-")</f>
        <v>-</v>
      </c>
      <c r="S83" s="16">
        <v>1.0</v>
      </c>
      <c r="T83" s="16" t="str">
        <f>IF(OR(U83=$C83,U83=$D83,U83=$E83),IFNA(VLOOKUP($A83&amp;T$1,Data!$C:$E,3,0),"Ø"),"-")</f>
        <v>-</v>
      </c>
      <c r="U83" s="16">
        <v>2.0</v>
      </c>
      <c r="V83" s="16" t="str">
        <f>IF(OR(W83=$C83,W83=$D83,W83=$E83),IFNA(VLOOKUP($A83&amp;V$1,Data!$C:$E,3,0),"Ø"),"-")</f>
        <v>-</v>
      </c>
      <c r="W83" s="16">
        <v>2.0</v>
      </c>
      <c r="X83" s="16" t="str">
        <f>IF(OR(Y83=$C83,Y83=$D83,Y83=$E83),IFNA(VLOOKUP($A83&amp;X$1,Data!$C:$E,3,0),"Ø"),"-")</f>
        <v>-</v>
      </c>
      <c r="Y83" s="16">
        <v>2.0</v>
      </c>
      <c r="Z83" s="16" t="str">
        <f>IF(OR(AA83=$C83,AA83=$D83,AA83=$E83),IFNA(VLOOKUP($A83&amp;Z$1,Data!$C:$E,3,0),"Ø"),"-")</f>
        <v>-</v>
      </c>
      <c r="AA83" s="16">
        <v>2.0</v>
      </c>
      <c r="AB83" s="16" t="str">
        <f>IF(OR(AC83=$C83,AC83=$D83,AC83=$E83),IFNA(VLOOKUP($A83&amp;AB$1,Data!$C:$E,3,0),"Ø"),"-")</f>
        <v>-</v>
      </c>
      <c r="AC83" s="16">
        <v>2.0</v>
      </c>
      <c r="AD83" s="16" t="str">
        <f>IF(OR(AE83=$C83,AE83=$D83,AE83=$E83),IFNA(VLOOKUP($A83&amp;AD$1,Data!$C:$E,3,0),"Ø"),"-")</f>
        <v>-</v>
      </c>
      <c r="AE83" s="16">
        <v>2.0</v>
      </c>
      <c r="AF83" s="16" t="str">
        <f>IF(OR(AG83=$C83,AG83=$D83,AG83=$E83),IFNA(VLOOKUP($A83&amp;AF$1,Data!$C:$E,3,0),"Ø"),"-")</f>
        <v>-</v>
      </c>
      <c r="AG83" s="16">
        <v>2.0</v>
      </c>
      <c r="AH83" s="16" t="str">
        <f>IF(OR(AI83=$C83,AI83=$D83,AI83=$E83),IFNA(VLOOKUP($A83&amp;AH$1,Data!$C:$E,3,0),"Ø"),"-")</f>
        <v>-</v>
      </c>
      <c r="AI83" s="16">
        <v>2.0</v>
      </c>
      <c r="AJ83" s="16" t="str">
        <f>IF(OR(AK83=$C83,AK83=$D83,AK83=$E83),IFNA(VLOOKUP($A83&amp;AJ$1,Data!$C:$E,3,0),"Ø"),"-")</f>
        <v>-</v>
      </c>
      <c r="AK83" s="16">
        <v>2.0</v>
      </c>
      <c r="AL83" s="16" t="str">
        <f>IF(OR(AM83=$C83,AM83=$D83,AM83=$E83),IFNA(VLOOKUP($A83&amp;AL$1,Data!$C:$E,3,0),"Ø"),"-")</f>
        <v>-</v>
      </c>
      <c r="AM83" s="16">
        <v>2.0</v>
      </c>
      <c r="AN83" s="16" t="str">
        <f>IF(OR(AO83=$C83,AO83=$D83,AO83=$E83),IFNA(VLOOKUP($A83&amp;AN$1,Data!$C:$E,3,0),"Ø"),"-")</f>
        <v>-</v>
      </c>
      <c r="AO83" s="16">
        <v>2.0</v>
      </c>
      <c r="AP83" s="16" t="str">
        <f>IF(OR(AQ83=$C83,AQ83=$D83,AQ83=$E83),IFNA(VLOOKUP($A83&amp;AP$1,Data!$C:$E,3,0),"Ø"),"-")</f>
        <v>-</v>
      </c>
      <c r="AQ83" s="16">
        <v>2.0</v>
      </c>
      <c r="AR83" s="16" t="str">
        <f>IF(OR(AS83=$C83,AS83=$D83,AS83=$E83),IFNA(VLOOKUP($A83&amp;AR$1,Data!$C:$E,3,0),"Ø"),"-")</f>
        <v>-</v>
      </c>
      <c r="AS83" s="16">
        <v>2.0</v>
      </c>
      <c r="AT83" s="16" t="str">
        <f>IF(OR(AU83=$C83,AU83=$D83,AU83=$E83),IFNA(VLOOKUP($A83&amp;AT$1,Data!$C:$E,3,0),"Ø"),"-")</f>
        <v>-</v>
      </c>
      <c r="AU83" s="16">
        <v>3.0</v>
      </c>
    </row>
    <row r="84" ht="14.25" hidden="1" customHeight="1">
      <c r="A84" s="114" t="s">
        <v>377</v>
      </c>
      <c r="B84" s="9"/>
      <c r="C84" s="9" t="str">
        <f>IF(COUNTIF(Dails!A:A,Sheet1DATA!$A84)=1,1,"N")</f>
        <v>N</v>
      </c>
      <c r="D84" s="9" t="str">
        <f>IF(COUNTIF(Dails!D:D,Sheet1DATA!$A84)=1,2,"N")</f>
        <v>N</v>
      </c>
      <c r="E84" s="9" t="str">
        <f>IF(COUNTIF(Dails!G:G,Sheet1DATA!$A84)=1,3,"N")</f>
        <v>N</v>
      </c>
      <c r="F84" s="16" t="str">
        <f>IF(OR(G84=$C84,G84=$D84,G84=$E84),IFNA(VLOOKUP($A84&amp;F$1,Data!$C:$E,3,0),"Ø"),"-")</f>
        <v>-</v>
      </c>
      <c r="G84" s="16">
        <v>1.0</v>
      </c>
      <c r="H84" s="16" t="str">
        <f>IF(OR(I84=$C84,I84=$D84,I84=$E84),IFNA(VLOOKUP($A84&amp;H$1,Data!$C:$E,3,0),"Ø"),"-")</f>
        <v>-</v>
      </c>
      <c r="I84" s="16">
        <v>1.0</v>
      </c>
      <c r="J84" s="16" t="str">
        <f>IF(OR(K84=$C84,K84=$D84,K84=$E84),IFNA(VLOOKUP($A84&amp;J$1,Data!$C:$E,3,0),"Ø"),"-")</f>
        <v>-</v>
      </c>
      <c r="K84" s="16">
        <v>1.0</v>
      </c>
      <c r="L84" s="16" t="str">
        <f>IF(OR(M84=$C84,M84=$D84,M84=$E84),IFNA(VLOOKUP($A84&amp;L$1,Data!$C:$E,3,0),"Ø"),"-")</f>
        <v>-</v>
      </c>
      <c r="M84" s="16">
        <v>1.0</v>
      </c>
      <c r="N84" s="16" t="str">
        <f>IF(OR(O84=$C84,O84=$D84,O84=$E84),IFNA(VLOOKUP($A84&amp;N$1,Data!$C:$E,3,0),"Ø"),"-")</f>
        <v>-</v>
      </c>
      <c r="O84" s="16">
        <v>1.0</v>
      </c>
      <c r="P84" s="16" t="str">
        <f>IF(OR(Q84=$C84,Q84=$D84,Q84=$E84),IFNA(VLOOKUP($A84&amp;P$1,Data!$C:$E,3,0),"Ø"),"-")</f>
        <v>-</v>
      </c>
      <c r="Q84" s="16">
        <v>1.0</v>
      </c>
      <c r="R84" s="16" t="str">
        <f>IF(OR(S84=$C84,S84=$D84,S84=$E84),IFNA(VLOOKUP($A84&amp;R$1,Data!$C:$E,3,0),"Ø"),"-")</f>
        <v>-</v>
      </c>
      <c r="S84" s="16">
        <v>1.0</v>
      </c>
      <c r="T84" s="16" t="str">
        <f>IF(OR(U84=$C84,U84=$D84,U84=$E84),IFNA(VLOOKUP($A84&amp;T$1,Data!$C:$E,3,0),"Ø"),"-")</f>
        <v>-</v>
      </c>
      <c r="U84" s="16">
        <v>2.0</v>
      </c>
      <c r="V84" s="16" t="str">
        <f>IF(OR(W84=$C84,W84=$D84,W84=$E84),IFNA(VLOOKUP($A84&amp;V$1,Data!$C:$E,3,0),"Ø"),"-")</f>
        <v>-</v>
      </c>
      <c r="W84" s="16">
        <v>2.0</v>
      </c>
      <c r="X84" s="16" t="str">
        <f>IF(OR(Y84=$C84,Y84=$D84,Y84=$E84),IFNA(VLOOKUP($A84&amp;X$1,Data!$C:$E,3,0),"Ø"),"-")</f>
        <v>-</v>
      </c>
      <c r="Y84" s="16">
        <v>2.0</v>
      </c>
      <c r="Z84" s="16" t="str">
        <f>IF(OR(AA84=$C84,AA84=$D84,AA84=$E84),IFNA(VLOOKUP($A84&amp;Z$1,Data!$C:$E,3,0),"Ø"),"-")</f>
        <v>-</v>
      </c>
      <c r="AA84" s="16">
        <v>2.0</v>
      </c>
      <c r="AB84" s="16" t="str">
        <f>IF(OR(AC84=$C84,AC84=$D84,AC84=$E84),IFNA(VLOOKUP($A84&amp;AB$1,Data!$C:$E,3,0),"Ø"),"-")</f>
        <v>-</v>
      </c>
      <c r="AC84" s="16">
        <v>2.0</v>
      </c>
      <c r="AD84" s="16" t="str">
        <f>IF(OR(AE84=$C84,AE84=$D84,AE84=$E84),IFNA(VLOOKUP($A84&amp;AD$1,Data!$C:$E,3,0),"Ø"),"-")</f>
        <v>-</v>
      </c>
      <c r="AE84" s="16">
        <v>2.0</v>
      </c>
      <c r="AF84" s="16" t="str">
        <f>IF(OR(AG84=$C84,AG84=$D84,AG84=$E84),IFNA(VLOOKUP($A84&amp;AF$1,Data!$C:$E,3,0),"Ø"),"-")</f>
        <v>-</v>
      </c>
      <c r="AG84" s="16">
        <v>2.0</v>
      </c>
      <c r="AH84" s="16" t="str">
        <f>IF(OR(AI84=$C84,AI84=$D84,AI84=$E84),IFNA(VLOOKUP($A84&amp;AH$1,Data!$C:$E,3,0),"Ø"),"-")</f>
        <v>-</v>
      </c>
      <c r="AI84" s="16">
        <v>2.0</v>
      </c>
      <c r="AJ84" s="16" t="str">
        <f>IF(OR(AK84=$C84,AK84=$D84,AK84=$E84),IFNA(VLOOKUP($A84&amp;AJ$1,Data!$C:$E,3,0),"Ø"),"-")</f>
        <v>-</v>
      </c>
      <c r="AK84" s="16">
        <v>2.0</v>
      </c>
      <c r="AL84" s="16" t="str">
        <f>IF(OR(AM84=$C84,AM84=$D84,AM84=$E84),IFNA(VLOOKUP($A84&amp;AL$1,Data!$C:$E,3,0),"Ø"),"-")</f>
        <v>-</v>
      </c>
      <c r="AM84" s="16">
        <v>2.0</v>
      </c>
      <c r="AN84" s="16" t="str">
        <f>IF(OR(AO84=$C84,AO84=$D84,AO84=$E84),IFNA(VLOOKUP($A84&amp;AN$1,Data!$C:$E,3,0),"Ø"),"-")</f>
        <v>-</v>
      </c>
      <c r="AO84" s="16">
        <v>2.0</v>
      </c>
      <c r="AP84" s="16" t="str">
        <f>IF(OR(AQ84=$C84,AQ84=$D84,AQ84=$E84),IFNA(VLOOKUP($A84&amp;AP$1,Data!$C:$E,3,0),"Ø"),"-")</f>
        <v>-</v>
      </c>
      <c r="AQ84" s="16">
        <v>2.0</v>
      </c>
      <c r="AR84" s="16" t="str">
        <f>IF(OR(AS84=$C84,AS84=$D84,AS84=$E84),IFNA(VLOOKUP($A84&amp;AR$1,Data!$C:$E,3,0),"Ø"),"-")</f>
        <v>-</v>
      </c>
      <c r="AS84" s="16">
        <v>2.0</v>
      </c>
      <c r="AT84" s="16" t="str">
        <f>IF(OR(AU84=$C84,AU84=$D84,AU84=$E84),IFNA(VLOOKUP($A84&amp;AT$1,Data!$C:$E,3,0),"Ø"),"-")</f>
        <v>-</v>
      </c>
      <c r="AU84" s="16">
        <v>3.0</v>
      </c>
    </row>
    <row r="85" ht="14.25" hidden="1" customHeight="1">
      <c r="A85" s="114" t="s">
        <v>1260</v>
      </c>
      <c r="B85" s="9"/>
      <c r="C85" s="9">
        <f>IF(COUNTIF(Dails!A:A,Sheet1DATA!$A85)=1,1,"N")</f>
        <v>1</v>
      </c>
      <c r="D85" s="9" t="str">
        <f>IF(COUNTIF(Dails!D:D,Sheet1DATA!$A85)=1,2,"N")</f>
        <v>N</v>
      </c>
      <c r="E85" s="9" t="str">
        <f>IF(COUNTIF(Dails!G:G,Sheet1DATA!$A85)=1,3,"N")</f>
        <v>N</v>
      </c>
      <c r="F85" s="16" t="str">
        <f>IF(OR(G85=$C85,G85=$D85,G85=$E85),IFNA(VLOOKUP($A85&amp;F$1,Data!$C:$E,3,0),"Ø"),"-")</f>
        <v>×</v>
      </c>
      <c r="G85" s="16">
        <v>1.0</v>
      </c>
      <c r="H85" s="16" t="str">
        <f>IF(OR(I85=$C85,I85=$D85,I85=$E85),IFNA(VLOOKUP($A85&amp;H$1,Data!$C:$E,3,0),"Ø"),"-")</f>
        <v>×</v>
      </c>
      <c r="I85" s="16">
        <v>1.0</v>
      </c>
      <c r="J85" s="16" t="str">
        <f>IF(OR(K85=$C85,K85=$D85,K85=$E85),IFNA(VLOOKUP($A85&amp;J$1,Data!$C:$E,3,0),"Ø"),"-")</f>
        <v>×</v>
      </c>
      <c r="K85" s="16">
        <v>1.0</v>
      </c>
      <c r="L85" s="16" t="str">
        <f>IF(OR(M85=$C85,M85=$D85,M85=$E85),IFNA(VLOOKUP($A85&amp;L$1,Data!$C:$E,3,0),"Ø"),"-")</f>
        <v>×</v>
      </c>
      <c r="M85" s="16">
        <v>1.0</v>
      </c>
      <c r="N85" s="16" t="str">
        <f>IF(OR(O85=$C85,O85=$D85,O85=$E85),IFNA(VLOOKUP($A85&amp;N$1,Data!$C:$E,3,0),"Ø"),"-")</f>
        <v>×</v>
      </c>
      <c r="O85" s="16">
        <v>1.0</v>
      </c>
      <c r="P85" s="16" t="str">
        <f>IF(OR(Q85=$C85,Q85=$D85,Q85=$E85),IFNA(VLOOKUP($A85&amp;P$1,Data!$C:$E,3,0),"Ø"),"-")</f>
        <v>×</v>
      </c>
      <c r="Q85" s="16">
        <v>1.0</v>
      </c>
      <c r="R85" s="16" t="str">
        <f>IF(OR(S85=$C85,S85=$D85,S85=$E85),IFNA(VLOOKUP($A85&amp;R$1,Data!$C:$E,3,0),"Ø"),"-")</f>
        <v>×</v>
      </c>
      <c r="S85" s="16">
        <v>1.0</v>
      </c>
      <c r="T85" s="16" t="str">
        <f>IF(OR(U85=$C85,U85=$D85,U85=$E85),IFNA(VLOOKUP($A85&amp;T$1,Data!$C:$E,3,0),"Ø"),"-")</f>
        <v>-</v>
      </c>
      <c r="U85" s="16">
        <v>2.0</v>
      </c>
      <c r="V85" s="16" t="str">
        <f>IF(OR(W85=$C85,W85=$D85,W85=$E85),IFNA(VLOOKUP($A85&amp;V$1,Data!$C:$E,3,0),"Ø"),"-")</f>
        <v>-</v>
      </c>
      <c r="W85" s="16">
        <v>2.0</v>
      </c>
      <c r="X85" s="16" t="str">
        <f>IF(OR(Y85=$C85,Y85=$D85,Y85=$E85),IFNA(VLOOKUP($A85&amp;X$1,Data!$C:$E,3,0),"Ø"),"-")</f>
        <v>-</v>
      </c>
      <c r="Y85" s="16">
        <v>2.0</v>
      </c>
      <c r="Z85" s="16" t="str">
        <f>IF(OR(AA85=$C85,AA85=$D85,AA85=$E85),IFNA(VLOOKUP($A85&amp;Z$1,Data!$C:$E,3,0),"Ø"),"-")</f>
        <v>-</v>
      </c>
      <c r="AA85" s="16">
        <v>2.0</v>
      </c>
      <c r="AB85" s="16" t="str">
        <f>IF(OR(AC85=$C85,AC85=$D85,AC85=$E85),IFNA(VLOOKUP($A85&amp;AB$1,Data!$C:$E,3,0),"Ø"),"-")</f>
        <v>-</v>
      </c>
      <c r="AC85" s="16">
        <v>2.0</v>
      </c>
      <c r="AD85" s="16" t="str">
        <f>IF(OR(AE85=$C85,AE85=$D85,AE85=$E85),IFNA(VLOOKUP($A85&amp;AD$1,Data!$C:$E,3,0),"Ø"),"-")</f>
        <v>-</v>
      </c>
      <c r="AE85" s="16">
        <v>2.0</v>
      </c>
      <c r="AF85" s="16" t="str">
        <f>IF(OR(AG85=$C85,AG85=$D85,AG85=$E85),IFNA(VLOOKUP($A85&amp;AF$1,Data!$C:$E,3,0),"Ø"),"-")</f>
        <v>-</v>
      </c>
      <c r="AG85" s="16">
        <v>2.0</v>
      </c>
      <c r="AH85" s="16" t="str">
        <f>IF(OR(AI85=$C85,AI85=$D85,AI85=$E85),IFNA(VLOOKUP($A85&amp;AH$1,Data!$C:$E,3,0),"Ø"),"-")</f>
        <v>-</v>
      </c>
      <c r="AI85" s="16">
        <v>2.0</v>
      </c>
      <c r="AJ85" s="16" t="str">
        <f>IF(OR(AK85=$C85,AK85=$D85,AK85=$E85),IFNA(VLOOKUP($A85&amp;AJ$1,Data!$C:$E,3,0),"Ø"),"-")</f>
        <v>-</v>
      </c>
      <c r="AK85" s="16">
        <v>2.0</v>
      </c>
      <c r="AL85" s="16" t="str">
        <f>IF(OR(AM85=$C85,AM85=$D85,AM85=$E85),IFNA(VLOOKUP($A85&amp;AL$1,Data!$C:$E,3,0),"Ø"),"-")</f>
        <v>-</v>
      </c>
      <c r="AM85" s="16">
        <v>2.0</v>
      </c>
      <c r="AN85" s="16" t="str">
        <f>IF(OR(AO85=$C85,AO85=$D85,AO85=$E85),IFNA(VLOOKUP($A85&amp;AN$1,Data!$C:$E,3,0),"Ø"),"-")</f>
        <v>-</v>
      </c>
      <c r="AO85" s="16">
        <v>2.0</v>
      </c>
      <c r="AP85" s="16" t="str">
        <f>IF(OR(AQ85=$C85,AQ85=$D85,AQ85=$E85),IFNA(VLOOKUP($A85&amp;AP$1,Data!$C:$E,3,0),"Ø"),"-")</f>
        <v>-</v>
      </c>
      <c r="AQ85" s="16">
        <v>2.0</v>
      </c>
      <c r="AR85" s="16" t="str">
        <f>IF(OR(AS85=$C85,AS85=$D85,AS85=$E85),IFNA(VLOOKUP($A85&amp;AR$1,Data!$C:$E,3,0),"Ø"),"-")</f>
        <v>-</v>
      </c>
      <c r="AS85" s="16">
        <v>2.0</v>
      </c>
      <c r="AT85" s="16" t="str">
        <f>IF(OR(AU85=$C85,AU85=$D85,AU85=$E85),IFNA(VLOOKUP($A85&amp;AT$1,Data!$C:$E,3,0),"Ø"),"-")</f>
        <v>-</v>
      </c>
      <c r="AU85" s="16">
        <v>3.0</v>
      </c>
    </row>
    <row r="86" ht="14.25" hidden="1" customHeight="1">
      <c r="A86" s="114" t="s">
        <v>383</v>
      </c>
      <c r="B86" s="9"/>
      <c r="C86" s="9" t="str">
        <f>IF(COUNTIF(Dails!A:A,Sheet1DATA!$A86)=1,1,"N")</f>
        <v>N</v>
      </c>
      <c r="D86" s="9" t="str">
        <f>IF(COUNTIF(Dails!D:D,Sheet1DATA!$A86)=1,2,"N")</f>
        <v>N</v>
      </c>
      <c r="E86" s="9" t="str">
        <f>IF(COUNTIF(Dails!G:G,Sheet1DATA!$A86)=1,3,"N")</f>
        <v>N</v>
      </c>
      <c r="F86" s="16" t="str">
        <f>IF(OR(G86=$C86,G86=$D86,G86=$E86),IFNA(VLOOKUP($A86&amp;F$1,Data!$C:$E,3,0),"Ø"),"-")</f>
        <v>-</v>
      </c>
      <c r="G86" s="16">
        <v>1.0</v>
      </c>
      <c r="H86" s="16" t="str">
        <f>IF(OR(I86=$C86,I86=$D86,I86=$E86),IFNA(VLOOKUP($A86&amp;H$1,Data!$C:$E,3,0),"Ø"),"-")</f>
        <v>-</v>
      </c>
      <c r="I86" s="16">
        <v>1.0</v>
      </c>
      <c r="J86" s="16" t="str">
        <f>IF(OR(K86=$C86,K86=$D86,K86=$E86),IFNA(VLOOKUP($A86&amp;J$1,Data!$C:$E,3,0),"Ø"),"-")</f>
        <v>-</v>
      </c>
      <c r="K86" s="16">
        <v>1.0</v>
      </c>
      <c r="L86" s="16" t="str">
        <f>IF(OR(M86=$C86,M86=$D86,M86=$E86),IFNA(VLOOKUP($A86&amp;L$1,Data!$C:$E,3,0),"Ø"),"-")</f>
        <v>-</v>
      </c>
      <c r="M86" s="16">
        <v>1.0</v>
      </c>
      <c r="N86" s="16" t="str">
        <f>IF(OR(O86=$C86,O86=$D86,O86=$E86),IFNA(VLOOKUP($A86&amp;N$1,Data!$C:$E,3,0),"Ø"),"-")</f>
        <v>-</v>
      </c>
      <c r="O86" s="16">
        <v>1.0</v>
      </c>
      <c r="P86" s="16" t="str">
        <f>IF(OR(Q86=$C86,Q86=$D86,Q86=$E86),IFNA(VLOOKUP($A86&amp;P$1,Data!$C:$E,3,0),"Ø"),"-")</f>
        <v>-</v>
      </c>
      <c r="Q86" s="16">
        <v>1.0</v>
      </c>
      <c r="R86" s="16" t="str">
        <f>IF(OR(S86=$C86,S86=$D86,S86=$E86),IFNA(VLOOKUP($A86&amp;R$1,Data!$C:$E,3,0),"Ø"),"-")</f>
        <v>-</v>
      </c>
      <c r="S86" s="16">
        <v>1.0</v>
      </c>
      <c r="T86" s="16" t="str">
        <f>IF(OR(U86=$C86,U86=$D86,U86=$E86),IFNA(VLOOKUP($A86&amp;T$1,Data!$C:$E,3,0),"Ø"),"-")</f>
        <v>-</v>
      </c>
      <c r="U86" s="16">
        <v>2.0</v>
      </c>
      <c r="V86" s="16" t="str">
        <f>IF(OR(W86=$C86,W86=$D86,W86=$E86),IFNA(VLOOKUP($A86&amp;V$1,Data!$C:$E,3,0),"Ø"),"-")</f>
        <v>-</v>
      </c>
      <c r="W86" s="16">
        <v>2.0</v>
      </c>
      <c r="X86" s="16" t="str">
        <f>IF(OR(Y86=$C86,Y86=$D86,Y86=$E86),IFNA(VLOOKUP($A86&amp;X$1,Data!$C:$E,3,0),"Ø"),"-")</f>
        <v>-</v>
      </c>
      <c r="Y86" s="16">
        <v>2.0</v>
      </c>
      <c r="Z86" s="16" t="str">
        <f>IF(OR(AA86=$C86,AA86=$D86,AA86=$E86),IFNA(VLOOKUP($A86&amp;Z$1,Data!$C:$E,3,0),"Ø"),"-")</f>
        <v>-</v>
      </c>
      <c r="AA86" s="16">
        <v>2.0</v>
      </c>
      <c r="AB86" s="16" t="str">
        <f>IF(OR(AC86=$C86,AC86=$D86,AC86=$E86),IFNA(VLOOKUP($A86&amp;AB$1,Data!$C:$E,3,0),"Ø"),"-")</f>
        <v>-</v>
      </c>
      <c r="AC86" s="16">
        <v>2.0</v>
      </c>
      <c r="AD86" s="16" t="str">
        <f>IF(OR(AE86=$C86,AE86=$D86,AE86=$E86),IFNA(VLOOKUP($A86&amp;AD$1,Data!$C:$E,3,0),"Ø"),"-")</f>
        <v>-</v>
      </c>
      <c r="AE86" s="16">
        <v>2.0</v>
      </c>
      <c r="AF86" s="16" t="str">
        <f>IF(OR(AG86=$C86,AG86=$D86,AG86=$E86),IFNA(VLOOKUP($A86&amp;AF$1,Data!$C:$E,3,0),"Ø"),"-")</f>
        <v>-</v>
      </c>
      <c r="AG86" s="16">
        <v>2.0</v>
      </c>
      <c r="AH86" s="16" t="str">
        <f>IF(OR(AI86=$C86,AI86=$D86,AI86=$E86),IFNA(VLOOKUP($A86&amp;AH$1,Data!$C:$E,3,0),"Ø"),"-")</f>
        <v>-</v>
      </c>
      <c r="AI86" s="16">
        <v>2.0</v>
      </c>
      <c r="AJ86" s="16" t="str">
        <f>IF(OR(AK86=$C86,AK86=$D86,AK86=$E86),IFNA(VLOOKUP($A86&amp;AJ$1,Data!$C:$E,3,0),"Ø"),"-")</f>
        <v>-</v>
      </c>
      <c r="AK86" s="16">
        <v>2.0</v>
      </c>
      <c r="AL86" s="16" t="str">
        <f>IF(OR(AM86=$C86,AM86=$D86,AM86=$E86),IFNA(VLOOKUP($A86&amp;AL$1,Data!$C:$E,3,0),"Ø"),"-")</f>
        <v>-</v>
      </c>
      <c r="AM86" s="16">
        <v>2.0</v>
      </c>
      <c r="AN86" s="16" t="str">
        <f>IF(OR(AO86=$C86,AO86=$D86,AO86=$E86),IFNA(VLOOKUP($A86&amp;AN$1,Data!$C:$E,3,0),"Ø"),"-")</f>
        <v>-</v>
      </c>
      <c r="AO86" s="16">
        <v>2.0</v>
      </c>
      <c r="AP86" s="16" t="str">
        <f>IF(OR(AQ86=$C86,AQ86=$D86,AQ86=$E86),IFNA(VLOOKUP($A86&amp;AP$1,Data!$C:$E,3,0),"Ø"),"-")</f>
        <v>-</v>
      </c>
      <c r="AQ86" s="16">
        <v>2.0</v>
      </c>
      <c r="AR86" s="16" t="str">
        <f>IF(OR(AS86=$C86,AS86=$D86,AS86=$E86),IFNA(VLOOKUP($A86&amp;AR$1,Data!$C:$E,3,0),"Ø"),"-")</f>
        <v>-</v>
      </c>
      <c r="AS86" s="16">
        <v>2.0</v>
      </c>
      <c r="AT86" s="16" t="str">
        <f>IF(OR(AU86=$C86,AU86=$D86,AU86=$E86),IFNA(VLOOKUP($A86&amp;AT$1,Data!$C:$E,3,0),"Ø"),"-")</f>
        <v>-</v>
      </c>
      <c r="AU86" s="16">
        <v>3.0</v>
      </c>
    </row>
    <row r="87" ht="14.25" hidden="1" customHeight="1">
      <c r="A87" s="114" t="s">
        <v>391</v>
      </c>
      <c r="B87" s="9"/>
      <c r="C87" s="9" t="str">
        <f>IF(COUNTIF(Dails!A:A,Sheet1DATA!$A87)=1,1,"N")</f>
        <v>N</v>
      </c>
      <c r="D87" s="9" t="str">
        <f>IF(COUNTIF(Dails!D:D,Sheet1DATA!$A87)=1,2,"N")</f>
        <v>N</v>
      </c>
      <c r="E87" s="9" t="str">
        <f>IF(COUNTIF(Dails!G:G,Sheet1DATA!$A87)=1,3,"N")</f>
        <v>N</v>
      </c>
      <c r="F87" s="16" t="str">
        <f>IF(OR(G87=$C87,G87=$D87,G87=$E87),IFNA(VLOOKUP($A87&amp;F$1,Data!$C:$E,3,0),"Ø"),"-")</f>
        <v>-</v>
      </c>
      <c r="G87" s="16">
        <v>1.0</v>
      </c>
      <c r="H87" s="16" t="str">
        <f>IF(OR(I87=$C87,I87=$D87,I87=$E87),IFNA(VLOOKUP($A87&amp;H$1,Data!$C:$E,3,0),"Ø"),"-")</f>
        <v>-</v>
      </c>
      <c r="I87" s="16">
        <v>1.0</v>
      </c>
      <c r="J87" s="16" t="str">
        <f>IF(OR(K87=$C87,K87=$D87,K87=$E87),IFNA(VLOOKUP($A87&amp;J$1,Data!$C:$E,3,0),"Ø"),"-")</f>
        <v>-</v>
      </c>
      <c r="K87" s="16">
        <v>1.0</v>
      </c>
      <c r="L87" s="16" t="str">
        <f>IF(OR(M87=$C87,M87=$D87,M87=$E87),IFNA(VLOOKUP($A87&amp;L$1,Data!$C:$E,3,0),"Ø"),"-")</f>
        <v>-</v>
      </c>
      <c r="M87" s="16">
        <v>1.0</v>
      </c>
      <c r="N87" s="16" t="str">
        <f>IF(OR(O87=$C87,O87=$D87,O87=$E87),IFNA(VLOOKUP($A87&amp;N$1,Data!$C:$E,3,0),"Ø"),"-")</f>
        <v>-</v>
      </c>
      <c r="O87" s="16">
        <v>1.0</v>
      </c>
      <c r="P87" s="16" t="str">
        <f>IF(OR(Q87=$C87,Q87=$D87,Q87=$E87),IFNA(VLOOKUP($A87&amp;P$1,Data!$C:$E,3,0),"Ø"),"-")</f>
        <v>-</v>
      </c>
      <c r="Q87" s="16">
        <v>1.0</v>
      </c>
      <c r="R87" s="16" t="str">
        <f>IF(OR(S87=$C87,S87=$D87,S87=$E87),IFNA(VLOOKUP($A87&amp;R$1,Data!$C:$E,3,0),"Ø"),"-")</f>
        <v>-</v>
      </c>
      <c r="S87" s="16">
        <v>1.0</v>
      </c>
      <c r="T87" s="16" t="str">
        <f>IF(OR(U87=$C87,U87=$D87,U87=$E87),IFNA(VLOOKUP($A87&amp;T$1,Data!$C:$E,3,0),"Ø"),"-")</f>
        <v>-</v>
      </c>
      <c r="U87" s="16">
        <v>2.0</v>
      </c>
      <c r="V87" s="16" t="str">
        <f>IF(OR(W87=$C87,W87=$D87,W87=$E87),IFNA(VLOOKUP($A87&amp;V$1,Data!$C:$E,3,0),"Ø"),"-")</f>
        <v>-</v>
      </c>
      <c r="W87" s="16">
        <v>2.0</v>
      </c>
      <c r="X87" s="16" t="str">
        <f>IF(OR(Y87=$C87,Y87=$D87,Y87=$E87),IFNA(VLOOKUP($A87&amp;X$1,Data!$C:$E,3,0),"Ø"),"-")</f>
        <v>-</v>
      </c>
      <c r="Y87" s="16">
        <v>2.0</v>
      </c>
      <c r="Z87" s="16" t="str">
        <f>IF(OR(AA87=$C87,AA87=$D87,AA87=$E87),IFNA(VLOOKUP($A87&amp;Z$1,Data!$C:$E,3,0),"Ø"),"-")</f>
        <v>-</v>
      </c>
      <c r="AA87" s="16">
        <v>2.0</v>
      </c>
      <c r="AB87" s="16" t="str">
        <f>IF(OR(AC87=$C87,AC87=$D87,AC87=$E87),IFNA(VLOOKUP($A87&amp;AB$1,Data!$C:$E,3,0),"Ø"),"-")</f>
        <v>-</v>
      </c>
      <c r="AC87" s="16">
        <v>2.0</v>
      </c>
      <c r="AD87" s="16" t="str">
        <f>IF(OR(AE87=$C87,AE87=$D87,AE87=$E87),IFNA(VLOOKUP($A87&amp;AD$1,Data!$C:$E,3,0),"Ø"),"-")</f>
        <v>-</v>
      </c>
      <c r="AE87" s="16">
        <v>2.0</v>
      </c>
      <c r="AF87" s="16" t="str">
        <f>IF(OR(AG87=$C87,AG87=$D87,AG87=$E87),IFNA(VLOOKUP($A87&amp;AF$1,Data!$C:$E,3,0),"Ø"),"-")</f>
        <v>-</v>
      </c>
      <c r="AG87" s="16">
        <v>2.0</v>
      </c>
      <c r="AH87" s="16" t="str">
        <f>IF(OR(AI87=$C87,AI87=$D87,AI87=$E87),IFNA(VLOOKUP($A87&amp;AH$1,Data!$C:$E,3,0),"Ø"),"-")</f>
        <v>-</v>
      </c>
      <c r="AI87" s="16">
        <v>2.0</v>
      </c>
      <c r="AJ87" s="16" t="str">
        <f>IF(OR(AK87=$C87,AK87=$D87,AK87=$E87),IFNA(VLOOKUP($A87&amp;AJ$1,Data!$C:$E,3,0),"Ø"),"-")</f>
        <v>-</v>
      </c>
      <c r="AK87" s="16">
        <v>2.0</v>
      </c>
      <c r="AL87" s="16" t="str">
        <f>IF(OR(AM87=$C87,AM87=$D87,AM87=$E87),IFNA(VLOOKUP($A87&amp;AL$1,Data!$C:$E,3,0),"Ø"),"-")</f>
        <v>-</v>
      </c>
      <c r="AM87" s="16">
        <v>2.0</v>
      </c>
      <c r="AN87" s="16" t="str">
        <f>IF(OR(AO87=$C87,AO87=$D87,AO87=$E87),IFNA(VLOOKUP($A87&amp;AN$1,Data!$C:$E,3,0),"Ø"),"-")</f>
        <v>-</v>
      </c>
      <c r="AO87" s="16">
        <v>2.0</v>
      </c>
      <c r="AP87" s="16" t="str">
        <f>IF(OR(AQ87=$C87,AQ87=$D87,AQ87=$E87),IFNA(VLOOKUP($A87&amp;AP$1,Data!$C:$E,3,0),"Ø"),"-")</f>
        <v>-</v>
      </c>
      <c r="AQ87" s="16">
        <v>2.0</v>
      </c>
      <c r="AR87" s="16" t="str">
        <f>IF(OR(AS87=$C87,AS87=$D87,AS87=$E87),IFNA(VLOOKUP($A87&amp;AR$1,Data!$C:$E,3,0),"Ø"),"-")</f>
        <v>-</v>
      </c>
      <c r="AS87" s="16">
        <v>2.0</v>
      </c>
      <c r="AT87" s="16" t="str">
        <f>IF(OR(AU87=$C87,AU87=$D87,AU87=$E87),IFNA(VLOOKUP($A87&amp;AT$1,Data!$C:$E,3,0),"Ø"),"-")</f>
        <v>-</v>
      </c>
      <c r="AU87" s="16">
        <v>3.0</v>
      </c>
    </row>
    <row r="88" ht="14.25" hidden="1" customHeight="1">
      <c r="A88" s="114" t="s">
        <v>399</v>
      </c>
      <c r="B88" s="9"/>
      <c r="C88" s="9" t="str">
        <f>IF(COUNTIF(Dails!A:A,Sheet1DATA!$A88)=1,1,"N")</f>
        <v>N</v>
      </c>
      <c r="D88" s="9" t="str">
        <f>IF(COUNTIF(Dails!D:D,Sheet1DATA!$A88)=1,2,"N")</f>
        <v>N</v>
      </c>
      <c r="E88" s="9" t="str">
        <f>IF(COUNTIF(Dails!G:G,Sheet1DATA!$A88)=1,3,"N")</f>
        <v>N</v>
      </c>
      <c r="F88" s="16" t="str">
        <f>IF(OR(G88=$C88,G88=$D88,G88=$E88),IFNA(VLOOKUP($A88&amp;F$1,Data!$C:$E,3,0),"Ø"),"-")</f>
        <v>-</v>
      </c>
      <c r="G88" s="16">
        <v>1.0</v>
      </c>
      <c r="H88" s="16" t="str">
        <f>IF(OR(I88=$C88,I88=$D88,I88=$E88),IFNA(VLOOKUP($A88&amp;H$1,Data!$C:$E,3,0),"Ø"),"-")</f>
        <v>-</v>
      </c>
      <c r="I88" s="16">
        <v>1.0</v>
      </c>
      <c r="J88" s="16" t="str">
        <f>IF(OR(K88=$C88,K88=$D88,K88=$E88),IFNA(VLOOKUP($A88&amp;J$1,Data!$C:$E,3,0),"Ø"),"-")</f>
        <v>-</v>
      </c>
      <c r="K88" s="16">
        <v>1.0</v>
      </c>
      <c r="L88" s="16" t="str">
        <f>IF(OR(M88=$C88,M88=$D88,M88=$E88),IFNA(VLOOKUP($A88&amp;L$1,Data!$C:$E,3,0),"Ø"),"-")</f>
        <v>-</v>
      </c>
      <c r="M88" s="16">
        <v>1.0</v>
      </c>
      <c r="N88" s="16" t="str">
        <f>IF(OR(O88=$C88,O88=$D88,O88=$E88),IFNA(VLOOKUP($A88&amp;N$1,Data!$C:$E,3,0),"Ø"),"-")</f>
        <v>-</v>
      </c>
      <c r="O88" s="16">
        <v>1.0</v>
      </c>
      <c r="P88" s="16" t="str">
        <f>IF(OR(Q88=$C88,Q88=$D88,Q88=$E88),IFNA(VLOOKUP($A88&amp;P$1,Data!$C:$E,3,0),"Ø"),"-")</f>
        <v>-</v>
      </c>
      <c r="Q88" s="16">
        <v>1.0</v>
      </c>
      <c r="R88" s="16" t="str">
        <f>IF(OR(S88=$C88,S88=$D88,S88=$E88),IFNA(VLOOKUP($A88&amp;R$1,Data!$C:$E,3,0),"Ø"),"-")</f>
        <v>-</v>
      </c>
      <c r="S88" s="16">
        <v>1.0</v>
      </c>
      <c r="T88" s="16" t="str">
        <f>IF(OR(U88=$C88,U88=$D88,U88=$E88),IFNA(VLOOKUP($A88&amp;T$1,Data!$C:$E,3,0),"Ø"),"-")</f>
        <v>-</v>
      </c>
      <c r="U88" s="16">
        <v>2.0</v>
      </c>
      <c r="V88" s="16" t="str">
        <f>IF(OR(W88=$C88,W88=$D88,W88=$E88),IFNA(VLOOKUP($A88&amp;V$1,Data!$C:$E,3,0),"Ø"),"-")</f>
        <v>-</v>
      </c>
      <c r="W88" s="16">
        <v>2.0</v>
      </c>
      <c r="X88" s="16" t="str">
        <f>IF(OR(Y88=$C88,Y88=$D88,Y88=$E88),IFNA(VLOOKUP($A88&amp;X$1,Data!$C:$E,3,0),"Ø"),"-")</f>
        <v>-</v>
      </c>
      <c r="Y88" s="16">
        <v>2.0</v>
      </c>
      <c r="Z88" s="16" t="str">
        <f>IF(OR(AA88=$C88,AA88=$D88,AA88=$E88),IFNA(VLOOKUP($A88&amp;Z$1,Data!$C:$E,3,0),"Ø"),"-")</f>
        <v>-</v>
      </c>
      <c r="AA88" s="16">
        <v>2.0</v>
      </c>
      <c r="AB88" s="16" t="str">
        <f>IF(OR(AC88=$C88,AC88=$D88,AC88=$E88),IFNA(VLOOKUP($A88&amp;AB$1,Data!$C:$E,3,0),"Ø"),"-")</f>
        <v>-</v>
      </c>
      <c r="AC88" s="16">
        <v>2.0</v>
      </c>
      <c r="AD88" s="16" t="str">
        <f>IF(OR(AE88=$C88,AE88=$D88,AE88=$E88),IFNA(VLOOKUP($A88&amp;AD$1,Data!$C:$E,3,0),"Ø"),"-")</f>
        <v>-</v>
      </c>
      <c r="AE88" s="16">
        <v>2.0</v>
      </c>
      <c r="AF88" s="16" t="str">
        <f>IF(OR(AG88=$C88,AG88=$D88,AG88=$E88),IFNA(VLOOKUP($A88&amp;AF$1,Data!$C:$E,3,0),"Ø"),"-")</f>
        <v>-</v>
      </c>
      <c r="AG88" s="16">
        <v>2.0</v>
      </c>
      <c r="AH88" s="16" t="str">
        <f>IF(OR(AI88=$C88,AI88=$D88,AI88=$E88),IFNA(VLOOKUP($A88&amp;AH$1,Data!$C:$E,3,0),"Ø"),"-")</f>
        <v>-</v>
      </c>
      <c r="AI88" s="16">
        <v>2.0</v>
      </c>
      <c r="AJ88" s="16" t="str">
        <f>IF(OR(AK88=$C88,AK88=$D88,AK88=$E88),IFNA(VLOOKUP($A88&amp;AJ$1,Data!$C:$E,3,0),"Ø"),"-")</f>
        <v>-</v>
      </c>
      <c r="AK88" s="16">
        <v>2.0</v>
      </c>
      <c r="AL88" s="16" t="str">
        <f>IF(OR(AM88=$C88,AM88=$D88,AM88=$E88),IFNA(VLOOKUP($A88&amp;AL$1,Data!$C:$E,3,0),"Ø"),"-")</f>
        <v>-</v>
      </c>
      <c r="AM88" s="16">
        <v>2.0</v>
      </c>
      <c r="AN88" s="16" t="str">
        <f>IF(OR(AO88=$C88,AO88=$D88,AO88=$E88),IFNA(VLOOKUP($A88&amp;AN$1,Data!$C:$E,3,0),"Ø"),"-")</f>
        <v>-</v>
      </c>
      <c r="AO88" s="16">
        <v>2.0</v>
      </c>
      <c r="AP88" s="16" t="str">
        <f>IF(OR(AQ88=$C88,AQ88=$D88,AQ88=$E88),IFNA(VLOOKUP($A88&amp;AP$1,Data!$C:$E,3,0),"Ø"),"-")</f>
        <v>-</v>
      </c>
      <c r="AQ88" s="16">
        <v>2.0</v>
      </c>
      <c r="AR88" s="16" t="str">
        <f>IF(OR(AS88=$C88,AS88=$D88,AS88=$E88),IFNA(VLOOKUP($A88&amp;AR$1,Data!$C:$E,3,0),"Ø"),"-")</f>
        <v>-</v>
      </c>
      <c r="AS88" s="16">
        <v>2.0</v>
      </c>
      <c r="AT88" s="16" t="str">
        <f>IF(OR(AU88=$C88,AU88=$D88,AU88=$E88),IFNA(VLOOKUP($A88&amp;AT$1,Data!$C:$E,3,0),"Ø"),"-")</f>
        <v>-</v>
      </c>
      <c r="AU88" s="16">
        <v>3.0</v>
      </c>
    </row>
    <row r="89" ht="14.25" hidden="1" customHeight="1">
      <c r="A89" s="114" t="s">
        <v>32</v>
      </c>
      <c r="B89" s="9"/>
      <c r="C89" s="9">
        <f>IF(COUNTIF(Dails!A:A,Sheet1DATA!$A89)=1,1,"N")</f>
        <v>1</v>
      </c>
      <c r="D89" s="9">
        <f>IF(COUNTIF(Dails!D:D,Sheet1DATA!$A89)=1,2,"N")</f>
        <v>2</v>
      </c>
      <c r="E89" s="9" t="str">
        <f>IF(COUNTIF(Dails!G:G,Sheet1DATA!$A89)=1,3,"N")</f>
        <v>N</v>
      </c>
      <c r="F89" s="16" t="str">
        <f>IF(OR(G89=$C89,G89=$D89,G89=$E89),IFNA(VLOOKUP($A89&amp;F$1,Data!$C:$E,3,0),"Ø"),"-")</f>
        <v>×</v>
      </c>
      <c r="G89" s="16">
        <v>1.0</v>
      </c>
      <c r="H89" s="16" t="str">
        <f>IF(OR(I89=$C89,I89=$D89,I89=$E89),IFNA(VLOOKUP($A89&amp;H$1,Data!$C:$E,3,0),"Ø"),"-")</f>
        <v>×</v>
      </c>
      <c r="I89" s="16">
        <v>1.0</v>
      </c>
      <c r="J89" s="16" t="str">
        <f>IF(OR(K89=$C89,K89=$D89,K89=$E89),IFNA(VLOOKUP($A89&amp;J$1,Data!$C:$E,3,0),"Ø"),"-")</f>
        <v>×</v>
      </c>
      <c r="K89" s="16">
        <v>1.0</v>
      </c>
      <c r="L89" s="16" t="str">
        <f>IF(OR(M89=$C89,M89=$D89,M89=$E89),IFNA(VLOOKUP($A89&amp;L$1,Data!$C:$E,3,0),"Ø"),"-")</f>
        <v>Ø</v>
      </c>
      <c r="M89" s="16">
        <v>1.0</v>
      </c>
      <c r="N89" s="16" t="str">
        <f>IF(OR(O89=$C89,O89=$D89,O89=$E89),IFNA(VLOOKUP($A89&amp;N$1,Data!$C:$E,3,0),"Ø"),"-")</f>
        <v>Ø</v>
      </c>
      <c r="O89" s="16">
        <v>1.0</v>
      </c>
      <c r="P89" s="16" t="str">
        <f>IF(OR(Q89=$C89,Q89=$D89,Q89=$E89),IFNA(VLOOKUP($A89&amp;P$1,Data!$C:$E,3,0),"Ø"),"-")</f>
        <v>Ø</v>
      </c>
      <c r="Q89" s="16">
        <v>1.0</v>
      </c>
      <c r="R89" s="16" t="str">
        <f>IF(OR(S89=$C89,S89=$D89,S89=$E89),IFNA(VLOOKUP($A89&amp;R$1,Data!$C:$E,3,0),"Ø"),"-")</f>
        <v>×</v>
      </c>
      <c r="S89" s="16">
        <v>1.0</v>
      </c>
      <c r="T89" s="16" t="str">
        <f>IF(OR(U89=$C89,U89=$D89,U89=$E89),IFNA(VLOOKUP($A89&amp;T$1,Data!$C:$E,3,0),"Ø"),"-")</f>
        <v>Ø</v>
      </c>
      <c r="U89" s="16">
        <v>2.0</v>
      </c>
      <c r="V89" s="16" t="str">
        <f>IF(OR(W89=$C89,W89=$D89,W89=$E89),IFNA(VLOOKUP($A89&amp;V$1,Data!$C:$E,3,0),"Ø"),"-")</f>
        <v>×</v>
      </c>
      <c r="W89" s="16">
        <v>2.0</v>
      </c>
      <c r="X89" s="16" t="str">
        <f>IF(OR(Y89=$C89,Y89=$D89,Y89=$E89),IFNA(VLOOKUP($A89&amp;X$1,Data!$C:$E,3,0),"Ø"),"-")</f>
        <v>×</v>
      </c>
      <c r="Y89" s="16">
        <v>2.0</v>
      </c>
      <c r="Z89" s="16" t="str">
        <f>IF(OR(AA89=$C89,AA89=$D89,AA89=$E89),IFNA(VLOOKUP($A89&amp;Z$1,Data!$C:$E,3,0),"Ø"),"-")</f>
        <v>×</v>
      </c>
      <c r="AA89" s="16">
        <v>2.0</v>
      </c>
      <c r="AB89" s="16" t="str">
        <f>IF(OR(AC89=$C89,AC89=$D89,AC89=$E89),IFNA(VLOOKUP($A89&amp;AB$1,Data!$C:$E,3,0),"Ø"),"-")</f>
        <v>×</v>
      </c>
      <c r="AC89" s="16">
        <v>2.0</v>
      </c>
      <c r="AD89" s="16" t="str">
        <f>IF(OR(AE89=$C89,AE89=$D89,AE89=$E89),IFNA(VLOOKUP($A89&amp;AD$1,Data!$C:$E,3,0),"Ø"),"-")</f>
        <v>×</v>
      </c>
      <c r="AE89" s="16">
        <v>2.0</v>
      </c>
      <c r="AF89" s="16" t="str">
        <f>IF(OR(AG89=$C89,AG89=$D89,AG89=$E89),IFNA(VLOOKUP($A89&amp;AF$1,Data!$C:$E,3,0),"Ø"),"-")</f>
        <v>Ø</v>
      </c>
      <c r="AG89" s="16">
        <v>2.0</v>
      </c>
      <c r="AH89" s="16" t="str">
        <f>IF(OR(AI89=$C89,AI89=$D89,AI89=$E89),IFNA(VLOOKUP($A89&amp;AH$1,Data!$C:$E,3,0),"Ø"),"-")</f>
        <v>×</v>
      </c>
      <c r="AI89" s="16">
        <v>2.0</v>
      </c>
      <c r="AJ89" s="16" t="str">
        <f>IF(OR(AK89=$C89,AK89=$D89,AK89=$E89),IFNA(VLOOKUP($A89&amp;AJ$1,Data!$C:$E,3,0),"Ø"),"-")</f>
        <v>×</v>
      </c>
      <c r="AK89" s="16">
        <v>2.0</v>
      </c>
      <c r="AL89" s="16" t="str">
        <f>IF(OR(AM89=$C89,AM89=$D89,AM89=$E89),IFNA(VLOOKUP($A89&amp;AL$1,Data!$C:$E,3,0),"Ø"),"-")</f>
        <v>×</v>
      </c>
      <c r="AM89" s="16">
        <v>2.0</v>
      </c>
      <c r="AN89" s="16" t="str">
        <f>IF(OR(AO89=$C89,AO89=$D89,AO89=$E89),IFNA(VLOOKUP($A89&amp;AN$1,Data!$C:$E,3,0),"Ø"),"-")</f>
        <v>×</v>
      </c>
      <c r="AO89" s="16">
        <v>2.0</v>
      </c>
      <c r="AP89" s="16" t="str">
        <f>IF(OR(AQ89=$C89,AQ89=$D89,AQ89=$E89),IFNA(VLOOKUP($A89&amp;AP$1,Data!$C:$E,3,0),"Ø"),"-")</f>
        <v>×</v>
      </c>
      <c r="AQ89" s="16">
        <v>2.0</v>
      </c>
      <c r="AR89" s="16" t="str">
        <f>IF(OR(AS89=$C89,AS89=$D89,AS89=$E89),IFNA(VLOOKUP($A89&amp;AR$1,Data!$C:$E,3,0),"Ø"),"-")</f>
        <v>×</v>
      </c>
      <c r="AS89" s="16">
        <v>2.0</v>
      </c>
      <c r="AT89" s="16" t="str">
        <f>IF(OR(AU89=$C89,AU89=$D89,AU89=$E89),IFNA(VLOOKUP($A89&amp;AT$1,Data!$C:$E,3,0),"Ø"),"-")</f>
        <v>-</v>
      </c>
      <c r="AU89" s="16">
        <v>3.0</v>
      </c>
    </row>
    <row r="90" ht="14.25" hidden="1" customHeight="1">
      <c r="A90" s="114" t="s">
        <v>403</v>
      </c>
      <c r="B90" s="9"/>
      <c r="C90" s="9" t="str">
        <f>IF(COUNTIF(Dails!A:A,Sheet1DATA!$A90)=1,1,"N")</f>
        <v>N</v>
      </c>
      <c r="D90" s="9" t="str">
        <f>IF(COUNTIF(Dails!D:D,Sheet1DATA!$A90)=1,2,"N")</f>
        <v>N</v>
      </c>
      <c r="E90" s="9" t="str">
        <f>IF(COUNTIF(Dails!G:G,Sheet1DATA!$A90)=1,3,"N")</f>
        <v>N</v>
      </c>
      <c r="F90" s="16" t="str">
        <f>IF(OR(G90=$C90,G90=$D90,G90=$E90),IFNA(VLOOKUP($A90&amp;F$1,Data!$C:$E,3,0),"Ø"),"-")</f>
        <v>-</v>
      </c>
      <c r="G90" s="16">
        <v>1.0</v>
      </c>
      <c r="H90" s="16" t="str">
        <f>IF(OR(I90=$C90,I90=$D90,I90=$E90),IFNA(VLOOKUP($A90&amp;H$1,Data!$C:$E,3,0),"Ø"),"-")</f>
        <v>-</v>
      </c>
      <c r="I90" s="16">
        <v>1.0</v>
      </c>
      <c r="J90" s="16" t="str">
        <f>IF(OR(K90=$C90,K90=$D90,K90=$E90),IFNA(VLOOKUP($A90&amp;J$1,Data!$C:$E,3,0),"Ø"),"-")</f>
        <v>-</v>
      </c>
      <c r="K90" s="16">
        <v>1.0</v>
      </c>
      <c r="L90" s="16" t="str">
        <f>IF(OR(M90=$C90,M90=$D90,M90=$E90),IFNA(VLOOKUP($A90&amp;L$1,Data!$C:$E,3,0),"Ø"),"-")</f>
        <v>-</v>
      </c>
      <c r="M90" s="16">
        <v>1.0</v>
      </c>
      <c r="N90" s="16" t="str">
        <f>IF(OR(O90=$C90,O90=$D90,O90=$E90),IFNA(VLOOKUP($A90&amp;N$1,Data!$C:$E,3,0),"Ø"),"-")</f>
        <v>-</v>
      </c>
      <c r="O90" s="16">
        <v>1.0</v>
      </c>
      <c r="P90" s="16" t="str">
        <f>IF(OR(Q90=$C90,Q90=$D90,Q90=$E90),IFNA(VLOOKUP($A90&amp;P$1,Data!$C:$E,3,0),"Ø"),"-")</f>
        <v>-</v>
      </c>
      <c r="Q90" s="16">
        <v>1.0</v>
      </c>
      <c r="R90" s="16" t="str">
        <f>IF(OR(S90=$C90,S90=$D90,S90=$E90),IFNA(VLOOKUP($A90&amp;R$1,Data!$C:$E,3,0),"Ø"),"-")</f>
        <v>-</v>
      </c>
      <c r="S90" s="16">
        <v>1.0</v>
      </c>
      <c r="T90" s="16" t="str">
        <f>IF(OR(U90=$C90,U90=$D90,U90=$E90),IFNA(VLOOKUP($A90&amp;T$1,Data!$C:$E,3,0),"Ø"),"-")</f>
        <v>-</v>
      </c>
      <c r="U90" s="16">
        <v>2.0</v>
      </c>
      <c r="V90" s="16" t="str">
        <f>IF(OR(W90=$C90,W90=$D90,W90=$E90),IFNA(VLOOKUP($A90&amp;V$1,Data!$C:$E,3,0),"Ø"),"-")</f>
        <v>-</v>
      </c>
      <c r="W90" s="16">
        <v>2.0</v>
      </c>
      <c r="X90" s="16" t="str">
        <f>IF(OR(Y90=$C90,Y90=$D90,Y90=$E90),IFNA(VLOOKUP($A90&amp;X$1,Data!$C:$E,3,0),"Ø"),"-")</f>
        <v>-</v>
      </c>
      <c r="Y90" s="16">
        <v>2.0</v>
      </c>
      <c r="Z90" s="16" t="str">
        <f>IF(OR(AA90=$C90,AA90=$D90,AA90=$E90),IFNA(VLOOKUP($A90&amp;Z$1,Data!$C:$E,3,0),"Ø"),"-")</f>
        <v>-</v>
      </c>
      <c r="AA90" s="16">
        <v>2.0</v>
      </c>
      <c r="AB90" s="16" t="str">
        <f>IF(OR(AC90=$C90,AC90=$D90,AC90=$E90),IFNA(VLOOKUP($A90&amp;AB$1,Data!$C:$E,3,0),"Ø"),"-")</f>
        <v>-</v>
      </c>
      <c r="AC90" s="16">
        <v>2.0</v>
      </c>
      <c r="AD90" s="16" t="str">
        <f>IF(OR(AE90=$C90,AE90=$D90,AE90=$E90),IFNA(VLOOKUP($A90&amp;AD$1,Data!$C:$E,3,0),"Ø"),"-")</f>
        <v>-</v>
      </c>
      <c r="AE90" s="16">
        <v>2.0</v>
      </c>
      <c r="AF90" s="16" t="str">
        <f>IF(OR(AG90=$C90,AG90=$D90,AG90=$E90),IFNA(VLOOKUP($A90&amp;AF$1,Data!$C:$E,3,0),"Ø"),"-")</f>
        <v>-</v>
      </c>
      <c r="AG90" s="16">
        <v>2.0</v>
      </c>
      <c r="AH90" s="16" t="str">
        <f>IF(OR(AI90=$C90,AI90=$D90,AI90=$E90),IFNA(VLOOKUP($A90&amp;AH$1,Data!$C:$E,3,0),"Ø"),"-")</f>
        <v>-</v>
      </c>
      <c r="AI90" s="16">
        <v>2.0</v>
      </c>
      <c r="AJ90" s="16" t="str">
        <f>IF(OR(AK90=$C90,AK90=$D90,AK90=$E90),IFNA(VLOOKUP($A90&amp;AJ$1,Data!$C:$E,3,0),"Ø"),"-")</f>
        <v>-</v>
      </c>
      <c r="AK90" s="16">
        <v>2.0</v>
      </c>
      <c r="AL90" s="16" t="str">
        <f>IF(OR(AM90=$C90,AM90=$D90,AM90=$E90),IFNA(VLOOKUP($A90&amp;AL$1,Data!$C:$E,3,0),"Ø"),"-")</f>
        <v>-</v>
      </c>
      <c r="AM90" s="16">
        <v>2.0</v>
      </c>
      <c r="AN90" s="16" t="str">
        <f>IF(OR(AO90=$C90,AO90=$D90,AO90=$E90),IFNA(VLOOKUP($A90&amp;AN$1,Data!$C:$E,3,0),"Ø"),"-")</f>
        <v>-</v>
      </c>
      <c r="AO90" s="16">
        <v>2.0</v>
      </c>
      <c r="AP90" s="16" t="str">
        <f>IF(OR(AQ90=$C90,AQ90=$D90,AQ90=$E90),IFNA(VLOOKUP($A90&amp;AP$1,Data!$C:$E,3,0),"Ø"),"-")</f>
        <v>-</v>
      </c>
      <c r="AQ90" s="16">
        <v>2.0</v>
      </c>
      <c r="AR90" s="16" t="str">
        <f>IF(OR(AS90=$C90,AS90=$D90,AS90=$E90),IFNA(VLOOKUP($A90&amp;AR$1,Data!$C:$E,3,0),"Ø"),"-")</f>
        <v>-</v>
      </c>
      <c r="AS90" s="16">
        <v>2.0</v>
      </c>
      <c r="AT90" s="16" t="str">
        <f>IF(OR(AU90=$C90,AU90=$D90,AU90=$E90),IFNA(VLOOKUP($A90&amp;AT$1,Data!$C:$E,3,0),"Ø"),"-")</f>
        <v>-</v>
      </c>
      <c r="AU90" s="16">
        <v>3.0</v>
      </c>
    </row>
    <row r="91" ht="14.25" hidden="1" customHeight="1">
      <c r="A91" s="114" t="s">
        <v>413</v>
      </c>
      <c r="B91" s="9"/>
      <c r="C91" s="9" t="str">
        <f>IF(COUNTIF(Dails!A:A,Sheet1DATA!$A91)=1,1,"N")</f>
        <v>N</v>
      </c>
      <c r="D91" s="9" t="str">
        <f>IF(COUNTIF(Dails!D:D,Sheet1DATA!$A91)=1,2,"N")</f>
        <v>N</v>
      </c>
      <c r="E91" s="9" t="str">
        <f>IF(COUNTIF(Dails!G:G,Sheet1DATA!$A91)=1,3,"N")</f>
        <v>N</v>
      </c>
      <c r="F91" s="16" t="str">
        <f>IF(OR(G91=$C91,G91=$D91,G91=$E91),IFNA(VLOOKUP($A91&amp;F$1,Data!$C:$E,3,0),"Ø"),"-")</f>
        <v>-</v>
      </c>
      <c r="G91" s="16">
        <v>1.0</v>
      </c>
      <c r="H91" s="16" t="str">
        <f>IF(OR(I91=$C91,I91=$D91,I91=$E91),IFNA(VLOOKUP($A91&amp;H$1,Data!$C:$E,3,0),"Ø"),"-")</f>
        <v>-</v>
      </c>
      <c r="I91" s="16">
        <v>1.0</v>
      </c>
      <c r="J91" s="16" t="str">
        <f>IF(OR(K91=$C91,K91=$D91,K91=$E91),IFNA(VLOOKUP($A91&amp;J$1,Data!$C:$E,3,0),"Ø"),"-")</f>
        <v>-</v>
      </c>
      <c r="K91" s="16">
        <v>1.0</v>
      </c>
      <c r="L91" s="16" t="str">
        <f>IF(OR(M91=$C91,M91=$D91,M91=$E91),IFNA(VLOOKUP($A91&amp;L$1,Data!$C:$E,3,0),"Ø"),"-")</f>
        <v>-</v>
      </c>
      <c r="M91" s="16">
        <v>1.0</v>
      </c>
      <c r="N91" s="16" t="str">
        <f>IF(OR(O91=$C91,O91=$D91,O91=$E91),IFNA(VLOOKUP($A91&amp;N$1,Data!$C:$E,3,0),"Ø"),"-")</f>
        <v>-</v>
      </c>
      <c r="O91" s="16">
        <v>1.0</v>
      </c>
      <c r="P91" s="16" t="str">
        <f>IF(OR(Q91=$C91,Q91=$D91,Q91=$E91),IFNA(VLOOKUP($A91&amp;P$1,Data!$C:$E,3,0),"Ø"),"-")</f>
        <v>-</v>
      </c>
      <c r="Q91" s="16">
        <v>1.0</v>
      </c>
      <c r="R91" s="16" t="str">
        <f>IF(OR(S91=$C91,S91=$D91,S91=$E91),IFNA(VLOOKUP($A91&amp;R$1,Data!$C:$E,3,0),"Ø"),"-")</f>
        <v>-</v>
      </c>
      <c r="S91" s="16">
        <v>1.0</v>
      </c>
      <c r="T91" s="16" t="str">
        <f>IF(OR(U91=$C91,U91=$D91,U91=$E91),IFNA(VLOOKUP($A91&amp;T$1,Data!$C:$E,3,0),"Ø"),"-")</f>
        <v>-</v>
      </c>
      <c r="U91" s="16">
        <v>2.0</v>
      </c>
      <c r="V91" s="16" t="str">
        <f>IF(OR(W91=$C91,W91=$D91,W91=$E91),IFNA(VLOOKUP($A91&amp;V$1,Data!$C:$E,3,0),"Ø"),"-")</f>
        <v>-</v>
      </c>
      <c r="W91" s="16">
        <v>2.0</v>
      </c>
      <c r="X91" s="16" t="str">
        <f>IF(OR(Y91=$C91,Y91=$D91,Y91=$E91),IFNA(VLOOKUP($A91&amp;X$1,Data!$C:$E,3,0),"Ø"),"-")</f>
        <v>-</v>
      </c>
      <c r="Y91" s="16">
        <v>2.0</v>
      </c>
      <c r="Z91" s="16" t="str">
        <f>IF(OR(AA91=$C91,AA91=$D91,AA91=$E91),IFNA(VLOOKUP($A91&amp;Z$1,Data!$C:$E,3,0),"Ø"),"-")</f>
        <v>-</v>
      </c>
      <c r="AA91" s="16">
        <v>2.0</v>
      </c>
      <c r="AB91" s="16" t="str">
        <f>IF(OR(AC91=$C91,AC91=$D91,AC91=$E91),IFNA(VLOOKUP($A91&amp;AB$1,Data!$C:$E,3,0),"Ø"),"-")</f>
        <v>-</v>
      </c>
      <c r="AC91" s="16">
        <v>2.0</v>
      </c>
      <c r="AD91" s="16" t="str">
        <f>IF(OR(AE91=$C91,AE91=$D91,AE91=$E91),IFNA(VLOOKUP($A91&amp;AD$1,Data!$C:$E,3,0),"Ø"),"-")</f>
        <v>-</v>
      </c>
      <c r="AE91" s="16">
        <v>2.0</v>
      </c>
      <c r="AF91" s="16" t="str">
        <f>IF(OR(AG91=$C91,AG91=$D91,AG91=$E91),IFNA(VLOOKUP($A91&amp;AF$1,Data!$C:$E,3,0),"Ø"),"-")</f>
        <v>-</v>
      </c>
      <c r="AG91" s="16">
        <v>2.0</v>
      </c>
      <c r="AH91" s="16" t="str">
        <f>IF(OR(AI91=$C91,AI91=$D91,AI91=$E91),IFNA(VLOOKUP($A91&amp;AH$1,Data!$C:$E,3,0),"Ø"),"-")</f>
        <v>-</v>
      </c>
      <c r="AI91" s="16">
        <v>2.0</v>
      </c>
      <c r="AJ91" s="16" t="str">
        <f>IF(OR(AK91=$C91,AK91=$D91,AK91=$E91),IFNA(VLOOKUP($A91&amp;AJ$1,Data!$C:$E,3,0),"Ø"),"-")</f>
        <v>-</v>
      </c>
      <c r="AK91" s="16">
        <v>2.0</v>
      </c>
      <c r="AL91" s="16" t="str">
        <f>IF(OR(AM91=$C91,AM91=$D91,AM91=$E91),IFNA(VLOOKUP($A91&amp;AL$1,Data!$C:$E,3,0),"Ø"),"-")</f>
        <v>-</v>
      </c>
      <c r="AM91" s="16">
        <v>2.0</v>
      </c>
      <c r="AN91" s="16" t="str">
        <f>IF(OR(AO91=$C91,AO91=$D91,AO91=$E91),IFNA(VLOOKUP($A91&amp;AN$1,Data!$C:$E,3,0),"Ø"),"-")</f>
        <v>-</v>
      </c>
      <c r="AO91" s="16">
        <v>2.0</v>
      </c>
      <c r="AP91" s="16" t="str">
        <f>IF(OR(AQ91=$C91,AQ91=$D91,AQ91=$E91),IFNA(VLOOKUP($A91&amp;AP$1,Data!$C:$E,3,0),"Ø"),"-")</f>
        <v>-</v>
      </c>
      <c r="AQ91" s="16">
        <v>2.0</v>
      </c>
      <c r="AR91" s="16" t="str">
        <f>IF(OR(AS91=$C91,AS91=$D91,AS91=$E91),IFNA(VLOOKUP($A91&amp;AR$1,Data!$C:$E,3,0),"Ø"),"-")</f>
        <v>-</v>
      </c>
      <c r="AS91" s="16">
        <v>2.0</v>
      </c>
      <c r="AT91" s="16" t="str">
        <f>IF(OR(AU91=$C91,AU91=$D91,AU91=$E91),IFNA(VLOOKUP($A91&amp;AT$1,Data!$C:$E,3,0),"Ø"),"-")</f>
        <v>-</v>
      </c>
      <c r="AU91" s="16">
        <v>3.0</v>
      </c>
    </row>
    <row r="92" ht="14.25" hidden="1" customHeight="1">
      <c r="A92" s="114" t="s">
        <v>418</v>
      </c>
      <c r="B92" s="9"/>
      <c r="C92" s="9" t="str">
        <f>IF(COUNTIF(Dails!A:A,Sheet1DATA!$A92)=1,1,"N")</f>
        <v>N</v>
      </c>
      <c r="D92" s="9" t="str">
        <f>IF(COUNTIF(Dails!D:D,Sheet1DATA!$A92)=1,2,"N")</f>
        <v>N</v>
      </c>
      <c r="E92" s="9" t="str">
        <f>IF(COUNTIF(Dails!G:G,Sheet1DATA!$A92)=1,3,"N")</f>
        <v>N</v>
      </c>
      <c r="F92" s="16" t="str">
        <f>IF(OR(G92=$C92,G92=$D92,G92=$E92),IFNA(VLOOKUP($A92&amp;F$1,Data!$C:$E,3,0),"Ø"),"-")</f>
        <v>-</v>
      </c>
      <c r="G92" s="16">
        <v>1.0</v>
      </c>
      <c r="H92" s="16" t="str">
        <f>IF(OR(I92=$C92,I92=$D92,I92=$E92),IFNA(VLOOKUP($A92&amp;H$1,Data!$C:$E,3,0),"Ø"),"-")</f>
        <v>-</v>
      </c>
      <c r="I92" s="16">
        <v>1.0</v>
      </c>
      <c r="J92" s="16" t="str">
        <f>IF(OR(K92=$C92,K92=$D92,K92=$E92),IFNA(VLOOKUP($A92&amp;J$1,Data!$C:$E,3,0),"Ø"),"-")</f>
        <v>-</v>
      </c>
      <c r="K92" s="16">
        <v>1.0</v>
      </c>
      <c r="L92" s="16" t="str">
        <f>IF(OR(M92=$C92,M92=$D92,M92=$E92),IFNA(VLOOKUP($A92&amp;L$1,Data!$C:$E,3,0),"Ø"),"-")</f>
        <v>-</v>
      </c>
      <c r="M92" s="16">
        <v>1.0</v>
      </c>
      <c r="N92" s="16" t="str">
        <f>IF(OR(O92=$C92,O92=$D92,O92=$E92),IFNA(VLOOKUP($A92&amp;N$1,Data!$C:$E,3,0),"Ø"),"-")</f>
        <v>-</v>
      </c>
      <c r="O92" s="16">
        <v>1.0</v>
      </c>
      <c r="P92" s="16" t="str">
        <f>IF(OR(Q92=$C92,Q92=$D92,Q92=$E92),IFNA(VLOOKUP($A92&amp;P$1,Data!$C:$E,3,0),"Ø"),"-")</f>
        <v>-</v>
      </c>
      <c r="Q92" s="16">
        <v>1.0</v>
      </c>
      <c r="R92" s="16" t="str">
        <f>IF(OR(S92=$C92,S92=$D92,S92=$E92),IFNA(VLOOKUP($A92&amp;R$1,Data!$C:$E,3,0),"Ø"),"-")</f>
        <v>-</v>
      </c>
      <c r="S92" s="16">
        <v>1.0</v>
      </c>
      <c r="T92" s="16" t="str">
        <f>IF(OR(U92=$C92,U92=$D92,U92=$E92),IFNA(VLOOKUP($A92&amp;T$1,Data!$C:$E,3,0),"Ø"),"-")</f>
        <v>-</v>
      </c>
      <c r="U92" s="16">
        <v>2.0</v>
      </c>
      <c r="V92" s="16" t="str">
        <f>IF(OR(W92=$C92,W92=$D92,W92=$E92),IFNA(VLOOKUP($A92&amp;V$1,Data!$C:$E,3,0),"Ø"),"-")</f>
        <v>-</v>
      </c>
      <c r="W92" s="16">
        <v>2.0</v>
      </c>
      <c r="X92" s="16" t="str">
        <f>IF(OR(Y92=$C92,Y92=$D92,Y92=$E92),IFNA(VLOOKUP($A92&amp;X$1,Data!$C:$E,3,0),"Ø"),"-")</f>
        <v>-</v>
      </c>
      <c r="Y92" s="16">
        <v>2.0</v>
      </c>
      <c r="Z92" s="16" t="str">
        <f>IF(OR(AA92=$C92,AA92=$D92,AA92=$E92),IFNA(VLOOKUP($A92&amp;Z$1,Data!$C:$E,3,0),"Ø"),"-")</f>
        <v>-</v>
      </c>
      <c r="AA92" s="16">
        <v>2.0</v>
      </c>
      <c r="AB92" s="16" t="str">
        <f>IF(OR(AC92=$C92,AC92=$D92,AC92=$E92),IFNA(VLOOKUP($A92&amp;AB$1,Data!$C:$E,3,0),"Ø"),"-")</f>
        <v>-</v>
      </c>
      <c r="AC92" s="16">
        <v>2.0</v>
      </c>
      <c r="AD92" s="16" t="str">
        <f>IF(OR(AE92=$C92,AE92=$D92,AE92=$E92),IFNA(VLOOKUP($A92&amp;AD$1,Data!$C:$E,3,0),"Ø"),"-")</f>
        <v>-</v>
      </c>
      <c r="AE92" s="16">
        <v>2.0</v>
      </c>
      <c r="AF92" s="16" t="str">
        <f>IF(OR(AG92=$C92,AG92=$D92,AG92=$E92),IFNA(VLOOKUP($A92&amp;AF$1,Data!$C:$E,3,0),"Ø"),"-")</f>
        <v>-</v>
      </c>
      <c r="AG92" s="16">
        <v>2.0</v>
      </c>
      <c r="AH92" s="16" t="str">
        <f>IF(OR(AI92=$C92,AI92=$D92,AI92=$E92),IFNA(VLOOKUP($A92&amp;AH$1,Data!$C:$E,3,0),"Ø"),"-")</f>
        <v>-</v>
      </c>
      <c r="AI92" s="16">
        <v>2.0</v>
      </c>
      <c r="AJ92" s="16" t="str">
        <f>IF(OR(AK92=$C92,AK92=$D92,AK92=$E92),IFNA(VLOOKUP($A92&amp;AJ$1,Data!$C:$E,3,0),"Ø"),"-")</f>
        <v>-</v>
      </c>
      <c r="AK92" s="16">
        <v>2.0</v>
      </c>
      <c r="AL92" s="16" t="str">
        <f>IF(OR(AM92=$C92,AM92=$D92,AM92=$E92),IFNA(VLOOKUP($A92&amp;AL$1,Data!$C:$E,3,0),"Ø"),"-")</f>
        <v>-</v>
      </c>
      <c r="AM92" s="16">
        <v>2.0</v>
      </c>
      <c r="AN92" s="16" t="str">
        <f>IF(OR(AO92=$C92,AO92=$D92,AO92=$E92),IFNA(VLOOKUP($A92&amp;AN$1,Data!$C:$E,3,0),"Ø"),"-")</f>
        <v>-</v>
      </c>
      <c r="AO92" s="16">
        <v>2.0</v>
      </c>
      <c r="AP92" s="16" t="str">
        <f>IF(OR(AQ92=$C92,AQ92=$D92,AQ92=$E92),IFNA(VLOOKUP($A92&amp;AP$1,Data!$C:$E,3,0),"Ø"),"-")</f>
        <v>-</v>
      </c>
      <c r="AQ92" s="16">
        <v>2.0</v>
      </c>
      <c r="AR92" s="16" t="str">
        <f>IF(OR(AS92=$C92,AS92=$D92,AS92=$E92),IFNA(VLOOKUP($A92&amp;AR$1,Data!$C:$E,3,0),"Ø"),"-")</f>
        <v>-</v>
      </c>
      <c r="AS92" s="16">
        <v>2.0</v>
      </c>
      <c r="AT92" s="16" t="str">
        <f>IF(OR(AU92=$C92,AU92=$D92,AU92=$E92),IFNA(VLOOKUP($A92&amp;AT$1,Data!$C:$E,3,0),"Ø"),"-")</f>
        <v>-</v>
      </c>
      <c r="AU92" s="16">
        <v>3.0</v>
      </c>
    </row>
    <row r="93" ht="14.25" hidden="1" customHeight="1">
      <c r="A93" s="114" t="s">
        <v>368</v>
      </c>
      <c r="B93" s="9"/>
      <c r="C93" s="9">
        <f>IF(COUNTIF(Dails!A:A,Sheet1DATA!$A93)=1,1,"N")</f>
        <v>1</v>
      </c>
      <c r="D93" s="9">
        <f>IF(COUNTIF(Dails!D:D,Sheet1DATA!$A93)=1,2,"N")</f>
        <v>2</v>
      </c>
      <c r="E93" s="9" t="str">
        <f>IF(COUNTIF(Dails!G:G,Sheet1DATA!$A93)=1,3,"N")</f>
        <v>N</v>
      </c>
      <c r="F93" s="16" t="str">
        <f>IF(OR(G93=$C93,G93=$D93,G93=$E93),IFNA(VLOOKUP($A93&amp;F$1,Data!$C:$E,3,0),"Ø"),"-")</f>
        <v>√</v>
      </c>
      <c r="G93" s="16">
        <v>1.0</v>
      </c>
      <c r="H93" s="16" t="str">
        <f>IF(OR(I93=$C93,I93=$D93,I93=$E93),IFNA(VLOOKUP($A93&amp;H$1,Data!$C:$E,3,0),"Ø"),"-")</f>
        <v>√</v>
      </c>
      <c r="I93" s="16">
        <v>1.0</v>
      </c>
      <c r="J93" s="16" t="str">
        <f>IF(OR(K93=$C93,K93=$D93,K93=$E93),IFNA(VLOOKUP($A93&amp;J$1,Data!$C:$E,3,0),"Ø"),"-")</f>
        <v>√</v>
      </c>
      <c r="K93" s="16">
        <v>1.0</v>
      </c>
      <c r="L93" s="16" t="str">
        <f>IF(OR(M93=$C93,M93=$D93,M93=$E93),IFNA(VLOOKUP($A93&amp;L$1,Data!$C:$E,3,0),"Ø"),"-")</f>
        <v>Ø</v>
      </c>
      <c r="M93" s="16">
        <v>1.0</v>
      </c>
      <c r="N93" s="16" t="str">
        <f>IF(OR(O93=$C93,O93=$D93,O93=$E93),IFNA(VLOOKUP($A93&amp;N$1,Data!$C:$E,3,0),"Ø"),"-")</f>
        <v>Ø</v>
      </c>
      <c r="O93" s="16">
        <v>1.0</v>
      </c>
      <c r="P93" s="16" t="str">
        <f>IF(OR(Q93=$C93,Q93=$D93,Q93=$E93),IFNA(VLOOKUP($A93&amp;P$1,Data!$C:$E,3,0),"Ø"),"-")</f>
        <v>Ø</v>
      </c>
      <c r="Q93" s="16">
        <v>1.0</v>
      </c>
      <c r="R93" s="16" t="str">
        <f>IF(OR(S93=$C93,S93=$D93,S93=$E93),IFNA(VLOOKUP($A93&amp;R$1,Data!$C:$E,3,0),"Ø"),"-")</f>
        <v>Ø</v>
      </c>
      <c r="S93" s="16">
        <v>1.0</v>
      </c>
      <c r="T93" s="16" t="str">
        <f>IF(OR(U93=$C93,U93=$D93,U93=$E93),IFNA(VLOOKUP($A93&amp;T$1,Data!$C:$E,3,0),"Ø"),"-")</f>
        <v>√</v>
      </c>
      <c r="U93" s="16">
        <v>2.0</v>
      </c>
      <c r="V93" s="16" t="str">
        <f>IF(OR(W93=$C93,W93=$D93,W93=$E93),IFNA(VLOOKUP($A93&amp;V$1,Data!$C:$E,3,0),"Ø"),"-")</f>
        <v>√</v>
      </c>
      <c r="W93" s="16">
        <v>2.0</v>
      </c>
      <c r="X93" s="16" t="str">
        <f>IF(OR(Y93=$C93,Y93=$D93,Y93=$E93),IFNA(VLOOKUP($A93&amp;X$1,Data!$C:$E,3,0),"Ø"),"-")</f>
        <v>√</v>
      </c>
      <c r="Y93" s="16">
        <v>2.0</v>
      </c>
      <c r="Z93" s="16" t="str">
        <f>IF(OR(AA93=$C93,AA93=$D93,AA93=$E93),IFNA(VLOOKUP($A93&amp;Z$1,Data!$C:$E,3,0),"Ø"),"-")</f>
        <v>√</v>
      </c>
      <c r="AA93" s="16">
        <v>2.0</v>
      </c>
      <c r="AB93" s="16" t="str">
        <f>IF(OR(AC93=$C93,AC93=$D93,AC93=$E93),IFNA(VLOOKUP($A93&amp;AB$1,Data!$C:$E,3,0),"Ø"),"-")</f>
        <v>√</v>
      </c>
      <c r="AC93" s="16">
        <v>2.0</v>
      </c>
      <c r="AD93" s="16" t="str">
        <f>IF(OR(AE93=$C93,AE93=$D93,AE93=$E93),IFNA(VLOOKUP($A93&amp;AD$1,Data!$C:$E,3,0),"Ø"),"-")</f>
        <v>√</v>
      </c>
      <c r="AE93" s="16">
        <v>2.0</v>
      </c>
      <c r="AF93" s="16" t="str">
        <f>IF(OR(AG93=$C93,AG93=$D93,AG93=$E93),IFNA(VLOOKUP($A93&amp;AF$1,Data!$C:$E,3,0),"Ø"),"-")</f>
        <v>√</v>
      </c>
      <c r="AG93" s="16">
        <v>2.0</v>
      </c>
      <c r="AH93" s="16" t="str">
        <f>IF(OR(AI93=$C93,AI93=$D93,AI93=$E93),IFNA(VLOOKUP($A93&amp;AH$1,Data!$C:$E,3,0),"Ø"),"-")</f>
        <v>Ø</v>
      </c>
      <c r="AI93" s="16">
        <v>2.0</v>
      </c>
      <c r="AJ93" s="16" t="str">
        <f>IF(OR(AK93=$C93,AK93=$D93,AK93=$E93),IFNA(VLOOKUP($A93&amp;AJ$1,Data!$C:$E,3,0),"Ø"),"-")</f>
        <v>√</v>
      </c>
      <c r="AK93" s="16">
        <v>2.0</v>
      </c>
      <c r="AL93" s="16" t="str">
        <f>IF(OR(AM93=$C93,AM93=$D93,AM93=$E93),IFNA(VLOOKUP($A93&amp;AL$1,Data!$C:$E,3,0),"Ø"),"-")</f>
        <v>√</v>
      </c>
      <c r="AM93" s="16">
        <v>2.0</v>
      </c>
      <c r="AN93" s="16" t="str">
        <f>IF(OR(AO93=$C93,AO93=$D93,AO93=$E93),IFNA(VLOOKUP($A93&amp;AN$1,Data!$C:$E,3,0),"Ø"),"-")</f>
        <v>√</v>
      </c>
      <c r="AO93" s="16">
        <v>2.0</v>
      </c>
      <c r="AP93" s="16" t="str">
        <f>IF(OR(AQ93=$C93,AQ93=$D93,AQ93=$E93),IFNA(VLOOKUP($A93&amp;AP$1,Data!$C:$E,3,0),"Ø"),"-")</f>
        <v>Ø</v>
      </c>
      <c r="AQ93" s="16">
        <v>2.0</v>
      </c>
      <c r="AR93" s="16" t="str">
        <f>IF(OR(AS93=$C93,AS93=$D93,AS93=$E93),IFNA(VLOOKUP($A93&amp;AR$1,Data!$C:$E,3,0),"Ø"),"-")</f>
        <v>√</v>
      </c>
      <c r="AS93" s="16">
        <v>2.0</v>
      </c>
      <c r="AT93" s="16" t="str">
        <f>IF(OR(AU93=$C93,AU93=$D93,AU93=$E93),IFNA(VLOOKUP($A93&amp;AT$1,Data!$C:$E,3,0),"Ø"),"-")</f>
        <v>-</v>
      </c>
      <c r="AU93" s="16">
        <v>3.0</v>
      </c>
    </row>
    <row r="94" ht="14.25" hidden="1" customHeight="1">
      <c r="A94" s="114" t="s">
        <v>1081</v>
      </c>
      <c r="B94" s="9"/>
      <c r="C94" s="9">
        <f>IF(COUNTIF(Dails!A:A,Sheet1DATA!$A94)=1,1,"N")</f>
        <v>1</v>
      </c>
      <c r="D94" s="9">
        <f>IF(COUNTIF(Dails!D:D,Sheet1DATA!$A94)=1,2,"N")</f>
        <v>2</v>
      </c>
      <c r="E94" s="9" t="str">
        <f>IF(COUNTIF(Dails!G:G,Sheet1DATA!$A94)=1,3,"N")</f>
        <v>N</v>
      </c>
      <c r="F94" s="16" t="str">
        <f>IF(OR(G94=$C94,G94=$D94,G94=$E94),IFNA(VLOOKUP($A94&amp;F$1,Data!$C:$E,3,0),"Ø"),"-")</f>
        <v>×</v>
      </c>
      <c r="G94" s="16">
        <v>1.0</v>
      </c>
      <c r="H94" s="16" t="str">
        <f>IF(OR(I94=$C94,I94=$D94,I94=$E94),IFNA(VLOOKUP($A94&amp;H$1,Data!$C:$E,3,0),"Ø"),"-")</f>
        <v>×</v>
      </c>
      <c r="I94" s="16">
        <v>1.0</v>
      </c>
      <c r="J94" s="16" t="str">
        <f>IF(OR(K94=$C94,K94=$D94,K94=$E94),IFNA(VLOOKUP($A94&amp;J$1,Data!$C:$E,3,0),"Ø"),"-")</f>
        <v>×</v>
      </c>
      <c r="K94" s="16">
        <v>1.0</v>
      </c>
      <c r="L94" s="16" t="str">
        <f>IF(OR(M94=$C94,M94=$D94,M94=$E94),IFNA(VLOOKUP($A94&amp;L$1,Data!$C:$E,3,0),"Ø"),"-")</f>
        <v>Ø</v>
      </c>
      <c r="M94" s="16">
        <v>1.0</v>
      </c>
      <c r="N94" s="16" t="str">
        <f>IF(OR(O94=$C94,O94=$D94,O94=$E94),IFNA(VLOOKUP($A94&amp;N$1,Data!$C:$E,3,0),"Ø"),"-")</f>
        <v>Ø</v>
      </c>
      <c r="O94" s="16">
        <v>1.0</v>
      </c>
      <c r="P94" s="16" t="str">
        <f>IF(OR(Q94=$C94,Q94=$D94,Q94=$E94),IFNA(VLOOKUP($A94&amp;P$1,Data!$C:$E,3,0),"Ø"),"-")</f>
        <v>Ø</v>
      </c>
      <c r="Q94" s="16">
        <v>1.0</v>
      </c>
      <c r="R94" s="16" t="str">
        <f>IF(OR(S94=$C94,S94=$D94,S94=$E94),IFNA(VLOOKUP($A94&amp;R$1,Data!$C:$E,3,0),"Ø"),"-")</f>
        <v>Ø</v>
      </c>
      <c r="S94" s="16">
        <v>1.0</v>
      </c>
      <c r="T94" s="16" t="str">
        <f>IF(OR(U94=$C94,U94=$D94,U94=$E94),IFNA(VLOOKUP($A94&amp;T$1,Data!$C:$E,3,0),"Ø"),"-")</f>
        <v>×</v>
      </c>
      <c r="U94" s="16">
        <v>2.0</v>
      </c>
      <c r="V94" s="16" t="str">
        <f>IF(OR(W94=$C94,W94=$D94,W94=$E94),IFNA(VLOOKUP($A94&amp;V$1,Data!$C:$E,3,0),"Ø"),"-")</f>
        <v>Ø</v>
      </c>
      <c r="W94" s="16">
        <v>2.0</v>
      </c>
      <c r="X94" s="16" t="str">
        <f>IF(OR(Y94=$C94,Y94=$D94,Y94=$E94),IFNA(VLOOKUP($A94&amp;X$1,Data!$C:$E,3,0),"Ø"),"-")</f>
        <v>×</v>
      </c>
      <c r="Y94" s="16">
        <v>2.0</v>
      </c>
      <c r="Z94" s="16" t="str">
        <f>IF(OR(AA94=$C94,AA94=$D94,AA94=$E94),IFNA(VLOOKUP($A94&amp;Z$1,Data!$C:$E,3,0),"Ø"),"-")</f>
        <v>×</v>
      </c>
      <c r="AA94" s="16">
        <v>2.0</v>
      </c>
      <c r="AB94" s="16" t="str">
        <f>IF(OR(AC94=$C94,AC94=$D94,AC94=$E94),IFNA(VLOOKUP($A94&amp;AB$1,Data!$C:$E,3,0),"Ø"),"-")</f>
        <v>×</v>
      </c>
      <c r="AC94" s="16">
        <v>2.0</v>
      </c>
      <c r="AD94" s="16" t="str">
        <f>IF(OR(AE94=$C94,AE94=$D94,AE94=$E94),IFNA(VLOOKUP($A94&amp;AD$1,Data!$C:$E,3,0),"Ø"),"-")</f>
        <v>×</v>
      </c>
      <c r="AE94" s="16">
        <v>2.0</v>
      </c>
      <c r="AF94" s="16" t="str">
        <f>IF(OR(AG94=$C94,AG94=$D94,AG94=$E94),IFNA(VLOOKUP($A94&amp;AF$1,Data!$C:$E,3,0),"Ø"),"-")</f>
        <v>×</v>
      </c>
      <c r="AG94" s="16">
        <v>2.0</v>
      </c>
      <c r="AH94" s="16" t="str">
        <f>IF(OR(AI94=$C94,AI94=$D94,AI94=$E94),IFNA(VLOOKUP($A94&amp;AH$1,Data!$C:$E,3,0),"Ø"),"-")</f>
        <v>Ø</v>
      </c>
      <c r="AI94" s="16">
        <v>2.0</v>
      </c>
      <c r="AJ94" s="16" t="str">
        <f>IF(OR(AK94=$C94,AK94=$D94,AK94=$E94),IFNA(VLOOKUP($A94&amp;AJ$1,Data!$C:$E,3,0),"Ø"),"-")</f>
        <v>×</v>
      </c>
      <c r="AK94" s="16">
        <v>2.0</v>
      </c>
      <c r="AL94" s="16" t="str">
        <f>IF(OR(AM94=$C94,AM94=$D94,AM94=$E94),IFNA(VLOOKUP($A94&amp;AL$1,Data!$C:$E,3,0),"Ø"),"-")</f>
        <v>×</v>
      </c>
      <c r="AM94" s="16">
        <v>2.0</v>
      </c>
      <c r="AN94" s="16" t="str">
        <f>IF(OR(AO94=$C94,AO94=$D94,AO94=$E94),IFNA(VLOOKUP($A94&amp;AN$1,Data!$C:$E,3,0),"Ø"),"-")</f>
        <v>×</v>
      </c>
      <c r="AO94" s="16">
        <v>2.0</v>
      </c>
      <c r="AP94" s="16" t="str">
        <f>IF(OR(AQ94=$C94,AQ94=$D94,AQ94=$E94),IFNA(VLOOKUP($A94&amp;AP$1,Data!$C:$E,3,0),"Ø"),"-")</f>
        <v>×</v>
      </c>
      <c r="AQ94" s="16">
        <v>2.0</v>
      </c>
      <c r="AR94" s="16" t="str">
        <f>IF(OR(AS94=$C94,AS94=$D94,AS94=$E94),IFNA(VLOOKUP($A94&amp;AR$1,Data!$C:$E,3,0),"Ø"),"-")</f>
        <v>×</v>
      </c>
      <c r="AS94" s="16">
        <v>2.0</v>
      </c>
      <c r="AT94" s="16" t="str">
        <f>IF(OR(AU94=$C94,AU94=$D94,AU94=$E94),IFNA(VLOOKUP($A94&amp;AT$1,Data!$C:$E,3,0),"Ø"),"-")</f>
        <v>-</v>
      </c>
      <c r="AU94" s="16">
        <v>3.0</v>
      </c>
    </row>
    <row r="95" ht="14.25" hidden="1" customHeight="1">
      <c r="A95" s="114" t="s">
        <v>424</v>
      </c>
      <c r="B95" s="9"/>
      <c r="C95" s="9" t="str">
        <f>IF(COUNTIF(Dails!A:A,Sheet1DATA!$A95)=1,1,"N")</f>
        <v>N</v>
      </c>
      <c r="D95" s="9" t="str">
        <f>IF(COUNTIF(Dails!D:D,Sheet1DATA!$A95)=1,2,"N")</f>
        <v>N</v>
      </c>
      <c r="E95" s="9" t="str">
        <f>IF(COUNTIF(Dails!G:G,Sheet1DATA!$A95)=1,3,"N")</f>
        <v>N</v>
      </c>
      <c r="F95" s="16" t="str">
        <f>IF(OR(G95=$C95,G95=$D95,G95=$E95),IFNA(VLOOKUP($A95&amp;F$1,Data!$C:$E,3,0),"Ø"),"-")</f>
        <v>-</v>
      </c>
      <c r="G95" s="16">
        <v>1.0</v>
      </c>
      <c r="H95" s="16" t="str">
        <f>IF(OR(I95=$C95,I95=$D95,I95=$E95),IFNA(VLOOKUP($A95&amp;H$1,Data!$C:$E,3,0),"Ø"),"-")</f>
        <v>-</v>
      </c>
      <c r="I95" s="16">
        <v>1.0</v>
      </c>
      <c r="J95" s="16" t="str">
        <f>IF(OR(K95=$C95,K95=$D95,K95=$E95),IFNA(VLOOKUP($A95&amp;J$1,Data!$C:$E,3,0),"Ø"),"-")</f>
        <v>-</v>
      </c>
      <c r="K95" s="16">
        <v>1.0</v>
      </c>
      <c r="L95" s="16" t="str">
        <f>IF(OR(M95=$C95,M95=$D95,M95=$E95),IFNA(VLOOKUP($A95&amp;L$1,Data!$C:$E,3,0),"Ø"),"-")</f>
        <v>-</v>
      </c>
      <c r="M95" s="16">
        <v>1.0</v>
      </c>
      <c r="N95" s="16" t="str">
        <f>IF(OR(O95=$C95,O95=$D95,O95=$E95),IFNA(VLOOKUP($A95&amp;N$1,Data!$C:$E,3,0),"Ø"),"-")</f>
        <v>-</v>
      </c>
      <c r="O95" s="16">
        <v>1.0</v>
      </c>
      <c r="P95" s="16" t="str">
        <f>IF(OR(Q95=$C95,Q95=$D95,Q95=$E95),IFNA(VLOOKUP($A95&amp;P$1,Data!$C:$E,3,0),"Ø"),"-")</f>
        <v>-</v>
      </c>
      <c r="Q95" s="16">
        <v>1.0</v>
      </c>
      <c r="R95" s="16" t="str">
        <f>IF(OR(S95=$C95,S95=$D95,S95=$E95),IFNA(VLOOKUP($A95&amp;R$1,Data!$C:$E,3,0),"Ø"),"-")</f>
        <v>-</v>
      </c>
      <c r="S95" s="16">
        <v>1.0</v>
      </c>
      <c r="T95" s="16" t="str">
        <f>IF(OR(U95=$C95,U95=$D95,U95=$E95),IFNA(VLOOKUP($A95&amp;T$1,Data!$C:$E,3,0),"Ø"),"-")</f>
        <v>-</v>
      </c>
      <c r="U95" s="16">
        <v>2.0</v>
      </c>
      <c r="V95" s="16" t="str">
        <f>IF(OR(W95=$C95,W95=$D95,W95=$E95),IFNA(VLOOKUP($A95&amp;V$1,Data!$C:$E,3,0),"Ø"),"-")</f>
        <v>-</v>
      </c>
      <c r="W95" s="16">
        <v>2.0</v>
      </c>
      <c r="X95" s="16" t="str">
        <f>IF(OR(Y95=$C95,Y95=$D95,Y95=$E95),IFNA(VLOOKUP($A95&amp;X$1,Data!$C:$E,3,0),"Ø"),"-")</f>
        <v>-</v>
      </c>
      <c r="Y95" s="16">
        <v>2.0</v>
      </c>
      <c r="Z95" s="16" t="str">
        <f>IF(OR(AA95=$C95,AA95=$D95,AA95=$E95),IFNA(VLOOKUP($A95&amp;Z$1,Data!$C:$E,3,0),"Ø"),"-")</f>
        <v>-</v>
      </c>
      <c r="AA95" s="16">
        <v>2.0</v>
      </c>
      <c r="AB95" s="16" t="str">
        <f>IF(OR(AC95=$C95,AC95=$D95,AC95=$E95),IFNA(VLOOKUP($A95&amp;AB$1,Data!$C:$E,3,0),"Ø"),"-")</f>
        <v>-</v>
      </c>
      <c r="AC95" s="16">
        <v>2.0</v>
      </c>
      <c r="AD95" s="16" t="str">
        <f>IF(OR(AE95=$C95,AE95=$D95,AE95=$E95),IFNA(VLOOKUP($A95&amp;AD$1,Data!$C:$E,3,0),"Ø"),"-")</f>
        <v>-</v>
      </c>
      <c r="AE95" s="16">
        <v>2.0</v>
      </c>
      <c r="AF95" s="16" t="str">
        <f>IF(OR(AG95=$C95,AG95=$D95,AG95=$E95),IFNA(VLOOKUP($A95&amp;AF$1,Data!$C:$E,3,0),"Ø"),"-")</f>
        <v>-</v>
      </c>
      <c r="AG95" s="16">
        <v>2.0</v>
      </c>
      <c r="AH95" s="16" t="str">
        <f>IF(OR(AI95=$C95,AI95=$D95,AI95=$E95),IFNA(VLOOKUP($A95&amp;AH$1,Data!$C:$E,3,0),"Ø"),"-")</f>
        <v>-</v>
      </c>
      <c r="AI95" s="16">
        <v>2.0</v>
      </c>
      <c r="AJ95" s="16" t="str">
        <f>IF(OR(AK95=$C95,AK95=$D95,AK95=$E95),IFNA(VLOOKUP($A95&amp;AJ$1,Data!$C:$E,3,0),"Ø"),"-")</f>
        <v>-</v>
      </c>
      <c r="AK95" s="16">
        <v>2.0</v>
      </c>
      <c r="AL95" s="16" t="str">
        <f>IF(OR(AM95=$C95,AM95=$D95,AM95=$E95),IFNA(VLOOKUP($A95&amp;AL$1,Data!$C:$E,3,0),"Ø"),"-")</f>
        <v>-</v>
      </c>
      <c r="AM95" s="16">
        <v>2.0</v>
      </c>
      <c r="AN95" s="16" t="str">
        <f>IF(OR(AO95=$C95,AO95=$D95,AO95=$E95),IFNA(VLOOKUP($A95&amp;AN$1,Data!$C:$E,3,0),"Ø"),"-")</f>
        <v>-</v>
      </c>
      <c r="AO95" s="16">
        <v>2.0</v>
      </c>
      <c r="AP95" s="16" t="str">
        <f>IF(OR(AQ95=$C95,AQ95=$D95,AQ95=$E95),IFNA(VLOOKUP($A95&amp;AP$1,Data!$C:$E,3,0),"Ø"),"-")</f>
        <v>-</v>
      </c>
      <c r="AQ95" s="16">
        <v>2.0</v>
      </c>
      <c r="AR95" s="16" t="str">
        <f>IF(OR(AS95=$C95,AS95=$D95,AS95=$E95),IFNA(VLOOKUP($A95&amp;AR$1,Data!$C:$E,3,0),"Ø"),"-")</f>
        <v>-</v>
      </c>
      <c r="AS95" s="16">
        <v>2.0</v>
      </c>
      <c r="AT95" s="16" t="str">
        <f>IF(OR(AU95=$C95,AU95=$D95,AU95=$E95),IFNA(VLOOKUP($A95&amp;AT$1,Data!$C:$E,3,0),"Ø"),"-")</f>
        <v>-</v>
      </c>
      <c r="AU95" s="16">
        <v>3.0</v>
      </c>
    </row>
    <row r="96" ht="14.25" hidden="1" customHeight="1">
      <c r="A96" s="114" t="s">
        <v>428</v>
      </c>
      <c r="B96" s="9"/>
      <c r="C96" s="9" t="str">
        <f>IF(COUNTIF(Dails!A:A,Sheet1DATA!$A96)=1,1,"N")</f>
        <v>N</v>
      </c>
      <c r="D96" s="9" t="str">
        <f>IF(COUNTIF(Dails!D:D,Sheet1DATA!$A96)=1,2,"N")</f>
        <v>N</v>
      </c>
      <c r="E96" s="9" t="str">
        <f>IF(COUNTIF(Dails!G:G,Sheet1DATA!$A96)=1,3,"N")</f>
        <v>N</v>
      </c>
      <c r="F96" s="16" t="str">
        <f>IF(OR(G96=$C96,G96=$D96,G96=$E96),IFNA(VLOOKUP($A96&amp;F$1,Data!$C:$E,3,0),"Ø"),"-")</f>
        <v>-</v>
      </c>
      <c r="G96" s="16">
        <v>1.0</v>
      </c>
      <c r="H96" s="16" t="str">
        <f>IF(OR(I96=$C96,I96=$D96,I96=$E96),IFNA(VLOOKUP($A96&amp;H$1,Data!$C:$E,3,0),"Ø"),"-")</f>
        <v>-</v>
      </c>
      <c r="I96" s="16">
        <v>1.0</v>
      </c>
      <c r="J96" s="16" t="str">
        <f>IF(OR(K96=$C96,K96=$D96,K96=$E96),IFNA(VLOOKUP($A96&amp;J$1,Data!$C:$E,3,0),"Ø"),"-")</f>
        <v>-</v>
      </c>
      <c r="K96" s="16">
        <v>1.0</v>
      </c>
      <c r="L96" s="16" t="str">
        <f>IF(OR(M96=$C96,M96=$D96,M96=$E96),IFNA(VLOOKUP($A96&amp;L$1,Data!$C:$E,3,0),"Ø"),"-")</f>
        <v>-</v>
      </c>
      <c r="M96" s="16">
        <v>1.0</v>
      </c>
      <c r="N96" s="16" t="str">
        <f>IF(OR(O96=$C96,O96=$D96,O96=$E96),IFNA(VLOOKUP($A96&amp;N$1,Data!$C:$E,3,0),"Ø"),"-")</f>
        <v>-</v>
      </c>
      <c r="O96" s="16">
        <v>1.0</v>
      </c>
      <c r="P96" s="16" t="str">
        <f>IF(OR(Q96=$C96,Q96=$D96,Q96=$E96),IFNA(VLOOKUP($A96&amp;P$1,Data!$C:$E,3,0),"Ø"),"-")</f>
        <v>-</v>
      </c>
      <c r="Q96" s="16">
        <v>1.0</v>
      </c>
      <c r="R96" s="16" t="str">
        <f>IF(OR(S96=$C96,S96=$D96,S96=$E96),IFNA(VLOOKUP($A96&amp;R$1,Data!$C:$E,3,0),"Ø"),"-")</f>
        <v>-</v>
      </c>
      <c r="S96" s="16">
        <v>1.0</v>
      </c>
      <c r="T96" s="16" t="str">
        <f>IF(OR(U96=$C96,U96=$D96,U96=$E96),IFNA(VLOOKUP($A96&amp;T$1,Data!$C:$E,3,0),"Ø"),"-")</f>
        <v>-</v>
      </c>
      <c r="U96" s="16">
        <v>2.0</v>
      </c>
      <c r="V96" s="16" t="str">
        <f>IF(OR(W96=$C96,W96=$D96,W96=$E96),IFNA(VLOOKUP($A96&amp;V$1,Data!$C:$E,3,0),"Ø"),"-")</f>
        <v>-</v>
      </c>
      <c r="W96" s="16">
        <v>2.0</v>
      </c>
      <c r="X96" s="16" t="str">
        <f>IF(OR(Y96=$C96,Y96=$D96,Y96=$E96),IFNA(VLOOKUP($A96&amp;X$1,Data!$C:$E,3,0),"Ø"),"-")</f>
        <v>-</v>
      </c>
      <c r="Y96" s="16">
        <v>2.0</v>
      </c>
      <c r="Z96" s="16" t="str">
        <f>IF(OR(AA96=$C96,AA96=$D96,AA96=$E96),IFNA(VLOOKUP($A96&amp;Z$1,Data!$C:$E,3,0),"Ø"),"-")</f>
        <v>-</v>
      </c>
      <c r="AA96" s="16">
        <v>2.0</v>
      </c>
      <c r="AB96" s="16" t="str">
        <f>IF(OR(AC96=$C96,AC96=$D96,AC96=$E96),IFNA(VLOOKUP($A96&amp;AB$1,Data!$C:$E,3,0),"Ø"),"-")</f>
        <v>-</v>
      </c>
      <c r="AC96" s="16">
        <v>2.0</v>
      </c>
      <c r="AD96" s="16" t="str">
        <f>IF(OR(AE96=$C96,AE96=$D96,AE96=$E96),IFNA(VLOOKUP($A96&amp;AD$1,Data!$C:$E,3,0),"Ø"),"-")</f>
        <v>-</v>
      </c>
      <c r="AE96" s="16">
        <v>2.0</v>
      </c>
      <c r="AF96" s="16" t="str">
        <f>IF(OR(AG96=$C96,AG96=$D96,AG96=$E96),IFNA(VLOOKUP($A96&amp;AF$1,Data!$C:$E,3,0),"Ø"),"-")</f>
        <v>-</v>
      </c>
      <c r="AG96" s="16">
        <v>2.0</v>
      </c>
      <c r="AH96" s="16" t="str">
        <f>IF(OR(AI96=$C96,AI96=$D96,AI96=$E96),IFNA(VLOOKUP($A96&amp;AH$1,Data!$C:$E,3,0),"Ø"),"-")</f>
        <v>-</v>
      </c>
      <c r="AI96" s="16">
        <v>2.0</v>
      </c>
      <c r="AJ96" s="16" t="str">
        <f>IF(OR(AK96=$C96,AK96=$D96,AK96=$E96),IFNA(VLOOKUP($A96&amp;AJ$1,Data!$C:$E,3,0),"Ø"),"-")</f>
        <v>-</v>
      </c>
      <c r="AK96" s="16">
        <v>2.0</v>
      </c>
      <c r="AL96" s="16" t="str">
        <f>IF(OR(AM96=$C96,AM96=$D96,AM96=$E96),IFNA(VLOOKUP($A96&amp;AL$1,Data!$C:$E,3,0),"Ø"),"-")</f>
        <v>-</v>
      </c>
      <c r="AM96" s="16">
        <v>2.0</v>
      </c>
      <c r="AN96" s="16" t="str">
        <f>IF(OR(AO96=$C96,AO96=$D96,AO96=$E96),IFNA(VLOOKUP($A96&amp;AN$1,Data!$C:$E,3,0),"Ø"),"-")</f>
        <v>-</v>
      </c>
      <c r="AO96" s="16">
        <v>2.0</v>
      </c>
      <c r="AP96" s="16" t="str">
        <f>IF(OR(AQ96=$C96,AQ96=$D96,AQ96=$E96),IFNA(VLOOKUP($A96&amp;AP$1,Data!$C:$E,3,0),"Ø"),"-")</f>
        <v>-</v>
      </c>
      <c r="AQ96" s="16">
        <v>2.0</v>
      </c>
      <c r="AR96" s="16" t="str">
        <f>IF(OR(AS96=$C96,AS96=$D96,AS96=$E96),IFNA(VLOOKUP($A96&amp;AR$1,Data!$C:$E,3,0),"Ø"),"-")</f>
        <v>-</v>
      </c>
      <c r="AS96" s="16">
        <v>2.0</v>
      </c>
      <c r="AT96" s="16" t="str">
        <f>IF(OR(AU96=$C96,AU96=$D96,AU96=$E96),IFNA(VLOOKUP($A96&amp;AT$1,Data!$C:$E,3,0),"Ø"),"-")</f>
        <v>-</v>
      </c>
      <c r="AU96" s="16">
        <v>3.0</v>
      </c>
    </row>
    <row r="97" ht="14.25" hidden="1" customHeight="1">
      <c r="A97" s="114" t="s">
        <v>1309</v>
      </c>
      <c r="B97" s="9"/>
      <c r="C97" s="9">
        <f>IF(COUNTIF(Dails!A:A,Sheet1DATA!$A97)=1,1,"N")</f>
        <v>1</v>
      </c>
      <c r="D97" s="9">
        <f>IF(COUNTIF(Dails!D:D,Sheet1DATA!$A97)=1,2,"N")</f>
        <v>2</v>
      </c>
      <c r="E97" s="9" t="str">
        <f>IF(COUNTIF(Dails!G:G,Sheet1DATA!$A97)=1,3,"N")</f>
        <v>N</v>
      </c>
      <c r="F97" s="16" t="str">
        <f>IF(OR(G97=$C97,G97=$D97,G97=$E97),IFNA(VLOOKUP($A97&amp;F$1,Data!$C:$E,3,0),"Ø"),"-")</f>
        <v>√</v>
      </c>
      <c r="G97" s="16">
        <v>1.0</v>
      </c>
      <c r="H97" s="16" t="str">
        <f>IF(OR(I97=$C97,I97=$D97,I97=$E97),IFNA(VLOOKUP($A97&amp;H$1,Data!$C:$E,3,0),"Ø"),"-")</f>
        <v>√</v>
      </c>
      <c r="I97" s="16">
        <v>1.0</v>
      </c>
      <c r="J97" s="16" t="str">
        <f>IF(OR(K97=$C97,K97=$D97,K97=$E97),IFNA(VLOOKUP($A97&amp;J$1,Data!$C:$E,3,0),"Ø"),"-")</f>
        <v>√</v>
      </c>
      <c r="K97" s="16">
        <v>1.0</v>
      </c>
      <c r="L97" s="16" t="str">
        <f>IF(OR(M97=$C97,M97=$D97,M97=$E97),IFNA(VLOOKUP($A97&amp;L$1,Data!$C:$E,3,0),"Ø"),"-")</f>
        <v>×</v>
      </c>
      <c r="M97" s="16">
        <v>1.0</v>
      </c>
      <c r="N97" s="16" t="str">
        <f>IF(OR(O97=$C97,O97=$D97,O97=$E97),IFNA(VLOOKUP($A97&amp;N$1,Data!$C:$E,3,0),"Ø"),"-")</f>
        <v>×</v>
      </c>
      <c r="O97" s="16">
        <v>1.0</v>
      </c>
      <c r="P97" s="16" t="str">
        <f>IF(OR(Q97=$C97,Q97=$D97,Q97=$E97),IFNA(VLOOKUP($A97&amp;P$1,Data!$C:$E,3,0),"Ø"),"-")</f>
        <v>×</v>
      </c>
      <c r="Q97" s="16">
        <v>1.0</v>
      </c>
      <c r="R97" s="16" t="str">
        <f>IF(OR(S97=$C97,S97=$D97,S97=$E97),IFNA(VLOOKUP($A97&amp;R$1,Data!$C:$E,3,0),"Ø"),"-")</f>
        <v>×</v>
      </c>
      <c r="S97" s="16">
        <v>1.0</v>
      </c>
      <c r="T97" s="16" t="str">
        <f>IF(OR(U97=$C97,U97=$D97,U97=$E97),IFNA(VLOOKUP($A97&amp;T$1,Data!$C:$E,3,0),"Ø"),"-")</f>
        <v>√</v>
      </c>
      <c r="U97" s="16">
        <v>2.0</v>
      </c>
      <c r="V97" s="16" t="str">
        <f>IF(OR(W97=$C97,W97=$D97,W97=$E97),IFNA(VLOOKUP($A97&amp;V$1,Data!$C:$E,3,0),"Ø"),"-")</f>
        <v>Ø</v>
      </c>
      <c r="W97" s="16">
        <v>2.0</v>
      </c>
      <c r="X97" s="16" t="str">
        <f>IF(OR(Y97=$C97,Y97=$D97,Y97=$E97),IFNA(VLOOKUP($A97&amp;X$1,Data!$C:$E,3,0),"Ø"),"-")</f>
        <v>Ø</v>
      </c>
      <c r="Y97" s="16">
        <v>2.0</v>
      </c>
      <c r="Z97" s="16" t="str">
        <f>IF(OR(AA97=$C97,AA97=$D97,AA97=$E97),IFNA(VLOOKUP($A97&amp;Z$1,Data!$C:$E,3,0),"Ø"),"-")</f>
        <v>Ø</v>
      </c>
      <c r="AA97" s="16">
        <v>2.0</v>
      </c>
      <c r="AB97" s="16" t="str">
        <f>IF(OR(AC97=$C97,AC97=$D97,AC97=$E97),IFNA(VLOOKUP($A97&amp;AB$1,Data!$C:$E,3,0),"Ø"),"-")</f>
        <v>Ø</v>
      </c>
      <c r="AC97" s="16">
        <v>2.0</v>
      </c>
      <c r="AD97" s="16" t="str">
        <f>IF(OR(AE97=$C97,AE97=$D97,AE97=$E97),IFNA(VLOOKUP($A97&amp;AD$1,Data!$C:$E,3,0),"Ø"),"-")</f>
        <v>Ø</v>
      </c>
      <c r="AE97" s="16">
        <v>2.0</v>
      </c>
      <c r="AF97" s="16" t="str">
        <f>IF(OR(AG97=$C97,AG97=$D97,AG97=$E97),IFNA(VLOOKUP($A97&amp;AF$1,Data!$C:$E,3,0),"Ø"),"-")</f>
        <v>√</v>
      </c>
      <c r="AG97" s="16">
        <v>2.0</v>
      </c>
      <c r="AH97" s="16" t="str">
        <f>IF(OR(AI97=$C97,AI97=$D97,AI97=$E97),IFNA(VLOOKUP($A97&amp;AH$1,Data!$C:$E,3,0),"Ø"),"-")</f>
        <v>Ø</v>
      </c>
      <c r="AI97" s="16">
        <v>2.0</v>
      </c>
      <c r="AJ97" s="16" t="str">
        <f>IF(OR(AK97=$C97,AK97=$D97,AK97=$E97),IFNA(VLOOKUP($A97&amp;AJ$1,Data!$C:$E,3,0),"Ø"),"-")</f>
        <v>√</v>
      </c>
      <c r="AK97" s="16">
        <v>2.0</v>
      </c>
      <c r="AL97" s="16" t="str">
        <f>IF(OR(AM97=$C97,AM97=$D97,AM97=$E97),IFNA(VLOOKUP($A97&amp;AL$1,Data!$C:$E,3,0),"Ø"),"-")</f>
        <v>Ø</v>
      </c>
      <c r="AM97" s="16">
        <v>2.0</v>
      </c>
      <c r="AN97" s="16" t="str">
        <f>IF(OR(AO97=$C97,AO97=$D97,AO97=$E97),IFNA(VLOOKUP($A97&amp;AN$1,Data!$C:$E,3,0),"Ø"),"-")</f>
        <v>Ø</v>
      </c>
      <c r="AO97" s="16">
        <v>2.0</v>
      </c>
      <c r="AP97" s="16" t="str">
        <f>IF(OR(AQ97=$C97,AQ97=$D97,AQ97=$E97),IFNA(VLOOKUP($A97&amp;AP$1,Data!$C:$E,3,0),"Ø"),"-")</f>
        <v>Ø</v>
      </c>
      <c r="AQ97" s="16">
        <v>2.0</v>
      </c>
      <c r="AR97" s="16" t="str">
        <f>IF(OR(AS97=$C97,AS97=$D97,AS97=$E97),IFNA(VLOOKUP($A97&amp;AR$1,Data!$C:$E,3,0),"Ø"),"-")</f>
        <v>Ø</v>
      </c>
      <c r="AS97" s="16">
        <v>2.0</v>
      </c>
      <c r="AT97" s="16" t="str">
        <f>IF(OR(AU97=$C97,AU97=$D97,AU97=$E97),IFNA(VLOOKUP($A97&amp;AT$1,Data!$C:$E,3,0),"Ø"),"-")</f>
        <v>-</v>
      </c>
      <c r="AU97" s="16">
        <v>3.0</v>
      </c>
    </row>
    <row r="98" ht="14.25" hidden="1" customHeight="1">
      <c r="A98" s="114" t="s">
        <v>395</v>
      </c>
      <c r="B98" s="9"/>
      <c r="C98" s="9">
        <f>IF(COUNTIF(Dails!A:A,Sheet1DATA!$A98)=1,1,"N")</f>
        <v>1</v>
      </c>
      <c r="D98" s="9">
        <f>IF(COUNTIF(Dails!D:D,Sheet1DATA!$A98)=1,2,"N")</f>
        <v>2</v>
      </c>
      <c r="E98" s="9" t="str">
        <f>IF(COUNTIF(Dails!G:G,Sheet1DATA!$A98)=1,3,"N")</f>
        <v>N</v>
      </c>
      <c r="F98" s="16" t="str">
        <f>IF(OR(G98=$C98,G98=$D98,G98=$E98),IFNA(VLOOKUP($A98&amp;F$1,Data!$C:$E,3,0),"Ø"),"-")</f>
        <v>×</v>
      </c>
      <c r="G98" s="16">
        <v>1.0</v>
      </c>
      <c r="H98" s="16" t="str">
        <f>IF(OR(I98=$C98,I98=$D98,I98=$E98),IFNA(VLOOKUP($A98&amp;H$1,Data!$C:$E,3,0),"Ø"),"-")</f>
        <v>×</v>
      </c>
      <c r="I98" s="16">
        <v>1.0</v>
      </c>
      <c r="J98" s="16" t="str">
        <f>IF(OR(K98=$C98,K98=$D98,K98=$E98),IFNA(VLOOKUP($A98&amp;J$1,Data!$C:$E,3,0),"Ø"),"-")</f>
        <v>×</v>
      </c>
      <c r="K98" s="16">
        <v>1.0</v>
      </c>
      <c r="L98" s="16" t="str">
        <f>IF(OR(M98=$C98,M98=$D98,M98=$E98),IFNA(VLOOKUP($A98&amp;L$1,Data!$C:$E,3,0),"Ø"),"-")</f>
        <v>Ø</v>
      </c>
      <c r="M98" s="16">
        <v>1.0</v>
      </c>
      <c r="N98" s="16" t="str">
        <f>IF(OR(O98=$C98,O98=$D98,O98=$E98),IFNA(VLOOKUP($A98&amp;N$1,Data!$C:$E,3,0),"Ø"),"-")</f>
        <v>Ø</v>
      </c>
      <c r="O98" s="16">
        <v>1.0</v>
      </c>
      <c r="P98" s="16" t="str">
        <f>IF(OR(Q98=$C98,Q98=$D98,Q98=$E98),IFNA(VLOOKUP($A98&amp;P$1,Data!$C:$E,3,0),"Ø"),"-")</f>
        <v>Ø</v>
      </c>
      <c r="Q98" s="16">
        <v>1.0</v>
      </c>
      <c r="R98" s="16" t="str">
        <f>IF(OR(S98=$C98,S98=$D98,S98=$E98),IFNA(VLOOKUP($A98&amp;R$1,Data!$C:$E,3,0),"Ø"),"-")</f>
        <v>×</v>
      </c>
      <c r="S98" s="16">
        <v>1.0</v>
      </c>
      <c r="T98" s="16" t="str">
        <f>IF(OR(U98=$C98,U98=$D98,U98=$E98),IFNA(VLOOKUP($A98&amp;T$1,Data!$C:$E,3,0),"Ø"),"-")</f>
        <v>×</v>
      </c>
      <c r="U98" s="16">
        <v>2.0</v>
      </c>
      <c r="V98" s="16" t="str">
        <f>IF(OR(W98=$C98,W98=$D98,W98=$E98),IFNA(VLOOKUP($A98&amp;V$1,Data!$C:$E,3,0),"Ø"),"-")</f>
        <v>Ø</v>
      </c>
      <c r="W98" s="16">
        <v>2.0</v>
      </c>
      <c r="X98" s="16" t="str">
        <f>IF(OR(Y98=$C98,Y98=$D98,Y98=$E98),IFNA(VLOOKUP($A98&amp;X$1,Data!$C:$E,3,0),"Ø"),"-")</f>
        <v>Ø</v>
      </c>
      <c r="Y98" s="16">
        <v>2.0</v>
      </c>
      <c r="Z98" s="16" t="str">
        <f>IF(OR(AA98=$C98,AA98=$D98,AA98=$E98),IFNA(VLOOKUP($A98&amp;Z$1,Data!$C:$E,3,0),"Ø"),"-")</f>
        <v>Ø</v>
      </c>
      <c r="AA98" s="16">
        <v>2.0</v>
      </c>
      <c r="AB98" s="16" t="str">
        <f>IF(OR(AC98=$C98,AC98=$D98,AC98=$E98),IFNA(VLOOKUP($A98&amp;AB$1,Data!$C:$E,3,0),"Ø"),"-")</f>
        <v>Ø</v>
      </c>
      <c r="AC98" s="16">
        <v>2.0</v>
      </c>
      <c r="AD98" s="16" t="str">
        <f>IF(OR(AE98=$C98,AE98=$D98,AE98=$E98),IFNA(VLOOKUP($A98&amp;AD$1,Data!$C:$E,3,0),"Ø"),"-")</f>
        <v>×</v>
      </c>
      <c r="AE98" s="16">
        <v>2.0</v>
      </c>
      <c r="AF98" s="16" t="str">
        <f>IF(OR(AG98=$C98,AG98=$D98,AG98=$E98),IFNA(VLOOKUP($A98&amp;AF$1,Data!$C:$E,3,0),"Ø"),"-")</f>
        <v>Ø</v>
      </c>
      <c r="AG98" s="16">
        <v>2.0</v>
      </c>
      <c r="AH98" s="16" t="str">
        <f>IF(OR(AI98=$C98,AI98=$D98,AI98=$E98),IFNA(VLOOKUP($A98&amp;AH$1,Data!$C:$E,3,0),"Ø"),"-")</f>
        <v>Ø</v>
      </c>
      <c r="AI98" s="16">
        <v>2.0</v>
      </c>
      <c r="AJ98" s="16" t="str">
        <f>IF(OR(AK98=$C98,AK98=$D98,AK98=$E98),IFNA(VLOOKUP($A98&amp;AJ$1,Data!$C:$E,3,0),"Ø"),"-")</f>
        <v>Ø</v>
      </c>
      <c r="AK98" s="16">
        <v>2.0</v>
      </c>
      <c r="AL98" s="16" t="str">
        <f>IF(OR(AM98=$C98,AM98=$D98,AM98=$E98),IFNA(VLOOKUP($A98&amp;AL$1,Data!$C:$E,3,0),"Ø"),"-")</f>
        <v>Ø</v>
      </c>
      <c r="AM98" s="16">
        <v>2.0</v>
      </c>
      <c r="AN98" s="16" t="str">
        <f>IF(OR(AO98=$C98,AO98=$D98,AO98=$E98),IFNA(VLOOKUP($A98&amp;AN$1,Data!$C:$E,3,0),"Ø"),"-")</f>
        <v>×</v>
      </c>
      <c r="AO98" s="16">
        <v>2.0</v>
      </c>
      <c r="AP98" s="16" t="str">
        <f>IF(OR(AQ98=$C98,AQ98=$D98,AQ98=$E98),IFNA(VLOOKUP($A98&amp;AP$1,Data!$C:$E,3,0),"Ø"),"-")</f>
        <v>×</v>
      </c>
      <c r="AQ98" s="16">
        <v>2.0</v>
      </c>
      <c r="AR98" s="16" t="str">
        <f>IF(OR(AS98=$C98,AS98=$D98,AS98=$E98),IFNA(VLOOKUP($A98&amp;AR$1,Data!$C:$E,3,0),"Ø"),"-")</f>
        <v>Ø</v>
      </c>
      <c r="AS98" s="16">
        <v>2.0</v>
      </c>
      <c r="AT98" s="16" t="str">
        <f>IF(OR(AU98=$C98,AU98=$D98,AU98=$E98),IFNA(VLOOKUP($A98&amp;AT$1,Data!$C:$E,3,0),"Ø"),"-")</f>
        <v>-</v>
      </c>
      <c r="AU98" s="16">
        <v>3.0</v>
      </c>
    </row>
    <row r="99" ht="14.25" hidden="1" customHeight="1">
      <c r="A99" s="114" t="s">
        <v>163</v>
      </c>
      <c r="B99" s="9"/>
      <c r="C99" s="9">
        <f>IF(COUNTIF(Dails!A:A,Sheet1DATA!$A99)=1,1,"N")</f>
        <v>1</v>
      </c>
      <c r="D99" s="9">
        <f>IF(COUNTIF(Dails!D:D,Sheet1DATA!$A99)=1,2,"N")</f>
        <v>2</v>
      </c>
      <c r="E99" s="9" t="str">
        <f>IF(COUNTIF(Dails!G:G,Sheet1DATA!$A99)=1,3,"N")</f>
        <v>N</v>
      </c>
      <c r="F99" s="16" t="str">
        <f>IF(OR(G99=$C99,G99=$D99,G99=$E99),IFNA(VLOOKUP($A99&amp;F$1,Data!$C:$E,3,0),"Ø"),"-")</f>
        <v>√</v>
      </c>
      <c r="G99" s="16">
        <v>1.0</v>
      </c>
      <c r="H99" s="16" t="str">
        <f>IF(OR(I99=$C99,I99=$D99,I99=$E99),IFNA(VLOOKUP($A99&amp;H$1,Data!$C:$E,3,0),"Ø"),"-")</f>
        <v>√</v>
      </c>
      <c r="I99" s="16">
        <v>1.0</v>
      </c>
      <c r="J99" s="16" t="str">
        <f>IF(OR(K99=$C99,K99=$D99,K99=$E99),IFNA(VLOOKUP($A99&amp;J$1,Data!$C:$E,3,0),"Ø"),"-")</f>
        <v>√</v>
      </c>
      <c r="K99" s="16">
        <v>1.0</v>
      </c>
      <c r="L99" s="16" t="str">
        <f>IF(OR(M99=$C99,M99=$D99,M99=$E99),IFNA(VLOOKUP($A99&amp;L$1,Data!$C:$E,3,0),"Ø"),"-")</f>
        <v>×</v>
      </c>
      <c r="M99" s="16">
        <v>1.0</v>
      </c>
      <c r="N99" s="16" t="str">
        <f>IF(OR(O99=$C99,O99=$D99,O99=$E99),IFNA(VLOOKUP($A99&amp;N$1,Data!$C:$E,3,0),"Ø"),"-")</f>
        <v>×</v>
      </c>
      <c r="O99" s="16">
        <v>1.0</v>
      </c>
      <c r="P99" s="16" t="str">
        <f>IF(OR(Q99=$C99,Q99=$D99,Q99=$E99),IFNA(VLOOKUP($A99&amp;P$1,Data!$C:$E,3,0),"Ø"),"-")</f>
        <v>×</v>
      </c>
      <c r="Q99" s="16">
        <v>1.0</v>
      </c>
      <c r="R99" s="16" t="str">
        <f>IF(OR(S99=$C99,S99=$D99,S99=$E99),IFNA(VLOOKUP($A99&amp;R$1,Data!$C:$E,3,0),"Ø"),"-")</f>
        <v>×</v>
      </c>
      <c r="S99" s="16">
        <v>1.0</v>
      </c>
      <c r="T99" s="16" t="str">
        <f>IF(OR(U99=$C99,U99=$D99,U99=$E99),IFNA(VLOOKUP($A99&amp;T$1,Data!$C:$E,3,0),"Ø"),"-")</f>
        <v>Ø</v>
      </c>
      <c r="U99" s="16">
        <v>2.0</v>
      </c>
      <c r="V99" s="16" t="str">
        <f>IF(OR(W99=$C99,W99=$D99,W99=$E99),IFNA(VLOOKUP($A99&amp;V$1,Data!$C:$E,3,0),"Ø"),"-")</f>
        <v>√</v>
      </c>
      <c r="W99" s="16">
        <v>2.0</v>
      </c>
      <c r="X99" s="16" t="str">
        <f>IF(OR(Y99=$C99,Y99=$D99,Y99=$E99),IFNA(VLOOKUP($A99&amp;X$1,Data!$C:$E,3,0),"Ø"),"-")</f>
        <v>√</v>
      </c>
      <c r="Y99" s="16">
        <v>2.0</v>
      </c>
      <c r="Z99" s="16" t="str">
        <f>IF(OR(AA99=$C99,AA99=$D99,AA99=$E99),IFNA(VLOOKUP($A99&amp;Z$1,Data!$C:$E,3,0),"Ø"),"-")</f>
        <v>Ø</v>
      </c>
      <c r="AA99" s="16">
        <v>2.0</v>
      </c>
      <c r="AB99" s="16" t="str">
        <f>IF(OR(AC99=$C99,AC99=$D99,AC99=$E99),IFNA(VLOOKUP($A99&amp;AB$1,Data!$C:$E,3,0),"Ø"),"-")</f>
        <v>Ø</v>
      </c>
      <c r="AC99" s="16">
        <v>2.0</v>
      </c>
      <c r="AD99" s="16" t="str">
        <f>IF(OR(AE99=$C99,AE99=$D99,AE99=$E99),IFNA(VLOOKUP($A99&amp;AD$1,Data!$C:$E,3,0),"Ø"),"-")</f>
        <v>Ø</v>
      </c>
      <c r="AE99" s="16">
        <v>2.0</v>
      </c>
      <c r="AF99" s="16" t="str">
        <f>IF(OR(AG99=$C99,AG99=$D99,AG99=$E99),IFNA(VLOOKUP($A99&amp;AF$1,Data!$C:$E,3,0),"Ø"),"-")</f>
        <v>Ø</v>
      </c>
      <c r="AG99" s="16">
        <v>2.0</v>
      </c>
      <c r="AH99" s="16" t="str">
        <f>IF(OR(AI99=$C99,AI99=$D99,AI99=$E99),IFNA(VLOOKUP($A99&amp;AH$1,Data!$C:$E,3,0),"Ø"),"-")</f>
        <v>Ø</v>
      </c>
      <c r="AI99" s="16">
        <v>2.0</v>
      </c>
      <c r="AJ99" s="16" t="str">
        <f>IF(OR(AK99=$C99,AK99=$D99,AK99=$E99),IFNA(VLOOKUP($A99&amp;AJ$1,Data!$C:$E,3,0),"Ø"),"-")</f>
        <v>Ø</v>
      </c>
      <c r="AK99" s="16">
        <v>2.0</v>
      </c>
      <c r="AL99" s="16" t="str">
        <f>IF(OR(AM99=$C99,AM99=$D99,AM99=$E99),IFNA(VLOOKUP($A99&amp;AL$1,Data!$C:$E,3,0),"Ø"),"-")</f>
        <v>Ø</v>
      </c>
      <c r="AM99" s="16">
        <v>2.0</v>
      </c>
      <c r="AN99" s="16" t="str">
        <f>IF(OR(AO99=$C99,AO99=$D99,AO99=$E99),IFNA(VLOOKUP($A99&amp;AN$1,Data!$C:$E,3,0),"Ø"),"-")</f>
        <v>Ø</v>
      </c>
      <c r="AO99" s="16">
        <v>2.0</v>
      </c>
      <c r="AP99" s="16" t="str">
        <f>IF(OR(AQ99=$C99,AQ99=$D99,AQ99=$E99),IFNA(VLOOKUP($A99&amp;AP$1,Data!$C:$E,3,0),"Ø"),"-")</f>
        <v>Ø</v>
      </c>
      <c r="AQ99" s="16">
        <v>2.0</v>
      </c>
      <c r="AR99" s="16" t="str">
        <f>IF(OR(AS99=$C99,AS99=$D99,AS99=$E99),IFNA(VLOOKUP($A99&amp;AR$1,Data!$C:$E,3,0),"Ø"),"-")</f>
        <v>Ø</v>
      </c>
      <c r="AS99" s="16">
        <v>2.0</v>
      </c>
      <c r="AT99" s="16" t="str">
        <f>IF(OR(AU99=$C99,AU99=$D99,AU99=$E99),IFNA(VLOOKUP($A99&amp;AT$1,Data!$C:$E,3,0),"Ø"),"-")</f>
        <v>-</v>
      </c>
      <c r="AU99" s="16">
        <v>3.0</v>
      </c>
    </row>
    <row r="100" ht="14.25" hidden="1" customHeight="1">
      <c r="A100" s="114" t="s">
        <v>1300</v>
      </c>
      <c r="B100" s="9"/>
      <c r="C100" s="9">
        <f>IF(COUNTIF(Dails!A:A,Sheet1DATA!$A100)=1,1,"N")</f>
        <v>1</v>
      </c>
      <c r="D100" s="9">
        <f>IF(COUNTIF(Dails!D:D,Sheet1DATA!$A100)=1,2,"N")</f>
        <v>2</v>
      </c>
      <c r="E100" s="9" t="str">
        <f>IF(COUNTIF(Dails!G:G,Sheet1DATA!$A100)=1,3,"N")</f>
        <v>N</v>
      </c>
      <c r="F100" s="16" t="str">
        <f>IF(OR(G100=$C100,G100=$D100,G100=$E100),IFNA(VLOOKUP($A100&amp;F$1,Data!$C:$E,3,0),"Ø"),"-")</f>
        <v>×</v>
      </c>
      <c r="G100" s="16">
        <v>1.0</v>
      </c>
      <c r="H100" s="16" t="str">
        <f>IF(OR(I100=$C100,I100=$D100,I100=$E100),IFNA(VLOOKUP($A100&amp;H$1,Data!$C:$E,3,0),"Ø"),"-")</f>
        <v>Ø</v>
      </c>
      <c r="I100" s="16">
        <v>1.0</v>
      </c>
      <c r="J100" s="16" t="str">
        <f>IF(OR(K100=$C100,K100=$D100,K100=$E100),IFNA(VLOOKUP($A100&amp;J$1,Data!$C:$E,3,0),"Ø"),"-")</f>
        <v>×</v>
      </c>
      <c r="K100" s="16">
        <v>1.0</v>
      </c>
      <c r="L100" s="16" t="str">
        <f>IF(OR(M100=$C100,M100=$D100,M100=$E100),IFNA(VLOOKUP($A100&amp;L$1,Data!$C:$E,3,0),"Ø"),"-")</f>
        <v>Ø</v>
      </c>
      <c r="M100" s="16">
        <v>1.0</v>
      </c>
      <c r="N100" s="16" t="str">
        <f>IF(OR(O100=$C100,O100=$D100,O100=$E100),IFNA(VLOOKUP($A100&amp;N$1,Data!$C:$E,3,0),"Ø"),"-")</f>
        <v>Ø</v>
      </c>
      <c r="O100" s="16">
        <v>1.0</v>
      </c>
      <c r="P100" s="16" t="str">
        <f>IF(OR(Q100=$C100,Q100=$D100,Q100=$E100),IFNA(VLOOKUP($A100&amp;P$1,Data!$C:$E,3,0),"Ø"),"-")</f>
        <v>Ø</v>
      </c>
      <c r="Q100" s="16">
        <v>1.0</v>
      </c>
      <c r="R100" s="16" t="str">
        <f>IF(OR(S100=$C100,S100=$D100,S100=$E100),IFNA(VLOOKUP($A100&amp;R$1,Data!$C:$E,3,0),"Ø"),"-")</f>
        <v>Ø</v>
      </c>
      <c r="S100" s="16">
        <v>1.0</v>
      </c>
      <c r="T100" s="16" t="str">
        <f>IF(OR(U100=$C100,U100=$D100,U100=$E100),IFNA(VLOOKUP($A100&amp;T$1,Data!$C:$E,3,0),"Ø"),"-")</f>
        <v>×</v>
      </c>
      <c r="U100" s="16">
        <v>2.0</v>
      </c>
      <c r="V100" s="16" t="str">
        <f>IF(OR(W100=$C100,W100=$D100,W100=$E100),IFNA(VLOOKUP($A100&amp;V$1,Data!$C:$E,3,0),"Ø"),"-")</f>
        <v>×</v>
      </c>
      <c r="W100" s="16">
        <v>2.0</v>
      </c>
      <c r="X100" s="16" t="str">
        <f>IF(OR(Y100=$C100,Y100=$D100,Y100=$E100),IFNA(VLOOKUP($A100&amp;X$1,Data!$C:$E,3,0),"Ø"),"-")</f>
        <v>×</v>
      </c>
      <c r="Y100" s="16">
        <v>2.0</v>
      </c>
      <c r="Z100" s="16" t="str">
        <f>IF(OR(AA100=$C100,AA100=$D100,AA100=$E100),IFNA(VLOOKUP($A100&amp;Z$1,Data!$C:$E,3,0),"Ø"),"-")</f>
        <v>×</v>
      </c>
      <c r="AA100" s="16">
        <v>2.0</v>
      </c>
      <c r="AB100" s="16" t="str">
        <f>IF(OR(AC100=$C100,AC100=$D100,AC100=$E100),IFNA(VLOOKUP($A100&amp;AB$1,Data!$C:$E,3,0),"Ø"),"-")</f>
        <v>×</v>
      </c>
      <c r="AC100" s="16">
        <v>2.0</v>
      </c>
      <c r="AD100" s="16" t="str">
        <f>IF(OR(AE100=$C100,AE100=$D100,AE100=$E100),IFNA(VLOOKUP($A100&amp;AD$1,Data!$C:$E,3,0),"Ø"),"-")</f>
        <v>×</v>
      </c>
      <c r="AE100" s="16">
        <v>2.0</v>
      </c>
      <c r="AF100" s="16" t="str">
        <f>IF(OR(AG100=$C100,AG100=$D100,AG100=$E100),IFNA(VLOOKUP($A100&amp;AF$1,Data!$C:$E,3,0),"Ø"),"-")</f>
        <v>×</v>
      </c>
      <c r="AG100" s="16">
        <v>2.0</v>
      </c>
      <c r="AH100" s="16" t="str">
        <f>IF(OR(AI100=$C100,AI100=$D100,AI100=$E100),IFNA(VLOOKUP($A100&amp;AH$1,Data!$C:$E,3,0),"Ø"),"-")</f>
        <v>×</v>
      </c>
      <c r="AI100" s="16">
        <v>2.0</v>
      </c>
      <c r="AJ100" s="16" t="str">
        <f>IF(OR(AK100=$C100,AK100=$D100,AK100=$E100),IFNA(VLOOKUP($A100&amp;AJ$1,Data!$C:$E,3,0),"Ø"),"-")</f>
        <v>Ø</v>
      </c>
      <c r="AK100" s="16">
        <v>2.0</v>
      </c>
      <c r="AL100" s="16" t="str">
        <f>IF(OR(AM100=$C100,AM100=$D100,AM100=$E100),IFNA(VLOOKUP($A100&amp;AL$1,Data!$C:$E,3,0),"Ø"),"-")</f>
        <v>Ø</v>
      </c>
      <c r="AM100" s="16">
        <v>2.0</v>
      </c>
      <c r="AN100" s="16" t="str">
        <f>IF(OR(AO100=$C100,AO100=$D100,AO100=$E100),IFNA(VLOOKUP($A100&amp;AN$1,Data!$C:$E,3,0),"Ø"),"-")</f>
        <v>×</v>
      </c>
      <c r="AO100" s="16">
        <v>2.0</v>
      </c>
      <c r="AP100" s="16" t="str">
        <f>IF(OR(AQ100=$C100,AQ100=$D100,AQ100=$E100),IFNA(VLOOKUP($A100&amp;AP$1,Data!$C:$E,3,0),"Ø"),"-")</f>
        <v>×</v>
      </c>
      <c r="AQ100" s="16">
        <v>2.0</v>
      </c>
      <c r="AR100" s="16" t="str">
        <f>IF(OR(AS100=$C100,AS100=$D100,AS100=$E100),IFNA(VLOOKUP($A100&amp;AR$1,Data!$C:$E,3,0),"Ø"),"-")</f>
        <v>×</v>
      </c>
      <c r="AS100" s="16">
        <v>2.0</v>
      </c>
      <c r="AT100" s="16" t="str">
        <f>IF(OR(AU100=$C100,AU100=$D100,AU100=$E100),IFNA(VLOOKUP($A100&amp;AT$1,Data!$C:$E,3,0),"Ø"),"-")</f>
        <v>-</v>
      </c>
      <c r="AU100" s="16">
        <v>3.0</v>
      </c>
    </row>
    <row r="101" ht="14.25" hidden="1" customHeight="1">
      <c r="A101" s="114" t="s">
        <v>432</v>
      </c>
      <c r="B101" s="9"/>
      <c r="C101" s="9" t="str">
        <f>IF(COUNTIF(Dails!A:A,Sheet1DATA!$A101)=1,1,"N")</f>
        <v>N</v>
      </c>
      <c r="D101" s="9" t="str">
        <f>IF(COUNTIF(Dails!D:D,Sheet1DATA!$A101)=1,2,"N")</f>
        <v>N</v>
      </c>
      <c r="E101" s="9" t="str">
        <f>IF(COUNTIF(Dails!G:G,Sheet1DATA!$A101)=1,3,"N")</f>
        <v>N</v>
      </c>
      <c r="F101" s="16" t="str">
        <f>IF(OR(G101=$C101,G101=$D101,G101=$E101),IFNA(VLOOKUP($A101&amp;F$1,Data!$C:$E,3,0),"Ø"),"-")</f>
        <v>-</v>
      </c>
      <c r="G101" s="16">
        <v>1.0</v>
      </c>
      <c r="H101" s="16" t="str">
        <f>IF(OR(I101=$C101,I101=$D101,I101=$E101),IFNA(VLOOKUP($A101&amp;H$1,Data!$C:$E,3,0),"Ø"),"-")</f>
        <v>-</v>
      </c>
      <c r="I101" s="16">
        <v>1.0</v>
      </c>
      <c r="J101" s="16" t="str">
        <f>IF(OR(K101=$C101,K101=$D101,K101=$E101),IFNA(VLOOKUP($A101&amp;J$1,Data!$C:$E,3,0),"Ø"),"-")</f>
        <v>-</v>
      </c>
      <c r="K101" s="16">
        <v>1.0</v>
      </c>
      <c r="L101" s="16" t="str">
        <f>IF(OR(M101=$C101,M101=$D101,M101=$E101),IFNA(VLOOKUP($A101&amp;L$1,Data!$C:$E,3,0),"Ø"),"-")</f>
        <v>-</v>
      </c>
      <c r="M101" s="16">
        <v>1.0</v>
      </c>
      <c r="N101" s="16" t="str">
        <f>IF(OR(O101=$C101,O101=$D101,O101=$E101),IFNA(VLOOKUP($A101&amp;N$1,Data!$C:$E,3,0),"Ø"),"-")</f>
        <v>-</v>
      </c>
      <c r="O101" s="16">
        <v>1.0</v>
      </c>
      <c r="P101" s="16" t="str">
        <f>IF(OR(Q101=$C101,Q101=$D101,Q101=$E101),IFNA(VLOOKUP($A101&amp;P$1,Data!$C:$E,3,0),"Ø"),"-")</f>
        <v>-</v>
      </c>
      <c r="Q101" s="16">
        <v>1.0</v>
      </c>
      <c r="R101" s="16" t="str">
        <f>IF(OR(S101=$C101,S101=$D101,S101=$E101),IFNA(VLOOKUP($A101&amp;R$1,Data!$C:$E,3,0),"Ø"),"-")</f>
        <v>-</v>
      </c>
      <c r="S101" s="16">
        <v>1.0</v>
      </c>
      <c r="T101" s="16" t="str">
        <f>IF(OR(U101=$C101,U101=$D101,U101=$E101),IFNA(VLOOKUP($A101&amp;T$1,Data!$C:$E,3,0),"Ø"),"-")</f>
        <v>-</v>
      </c>
      <c r="U101" s="16">
        <v>2.0</v>
      </c>
      <c r="V101" s="16" t="str">
        <f>IF(OR(W101=$C101,W101=$D101,W101=$E101),IFNA(VLOOKUP($A101&amp;V$1,Data!$C:$E,3,0),"Ø"),"-")</f>
        <v>-</v>
      </c>
      <c r="W101" s="16">
        <v>2.0</v>
      </c>
      <c r="X101" s="16" t="str">
        <f>IF(OR(Y101=$C101,Y101=$D101,Y101=$E101),IFNA(VLOOKUP($A101&amp;X$1,Data!$C:$E,3,0),"Ø"),"-")</f>
        <v>-</v>
      </c>
      <c r="Y101" s="16">
        <v>2.0</v>
      </c>
      <c r="Z101" s="16" t="str">
        <f>IF(OR(AA101=$C101,AA101=$D101,AA101=$E101),IFNA(VLOOKUP($A101&amp;Z$1,Data!$C:$E,3,0),"Ø"),"-")</f>
        <v>-</v>
      </c>
      <c r="AA101" s="16">
        <v>2.0</v>
      </c>
      <c r="AB101" s="16" t="str">
        <f>IF(OR(AC101=$C101,AC101=$D101,AC101=$E101),IFNA(VLOOKUP($A101&amp;AB$1,Data!$C:$E,3,0),"Ø"),"-")</f>
        <v>-</v>
      </c>
      <c r="AC101" s="16">
        <v>2.0</v>
      </c>
      <c r="AD101" s="16" t="str">
        <f>IF(OR(AE101=$C101,AE101=$D101,AE101=$E101),IFNA(VLOOKUP($A101&amp;AD$1,Data!$C:$E,3,0),"Ø"),"-")</f>
        <v>-</v>
      </c>
      <c r="AE101" s="16">
        <v>2.0</v>
      </c>
      <c r="AF101" s="16" t="str">
        <f>IF(OR(AG101=$C101,AG101=$D101,AG101=$E101),IFNA(VLOOKUP($A101&amp;AF$1,Data!$C:$E,3,0),"Ø"),"-")</f>
        <v>-</v>
      </c>
      <c r="AG101" s="16">
        <v>2.0</v>
      </c>
      <c r="AH101" s="16" t="str">
        <f>IF(OR(AI101=$C101,AI101=$D101,AI101=$E101),IFNA(VLOOKUP($A101&amp;AH$1,Data!$C:$E,3,0),"Ø"),"-")</f>
        <v>-</v>
      </c>
      <c r="AI101" s="16">
        <v>2.0</v>
      </c>
      <c r="AJ101" s="16" t="str">
        <f>IF(OR(AK101=$C101,AK101=$D101,AK101=$E101),IFNA(VLOOKUP($A101&amp;AJ$1,Data!$C:$E,3,0),"Ø"),"-")</f>
        <v>-</v>
      </c>
      <c r="AK101" s="16">
        <v>2.0</v>
      </c>
      <c r="AL101" s="16" t="str">
        <f>IF(OR(AM101=$C101,AM101=$D101,AM101=$E101),IFNA(VLOOKUP($A101&amp;AL$1,Data!$C:$E,3,0),"Ø"),"-")</f>
        <v>-</v>
      </c>
      <c r="AM101" s="16">
        <v>2.0</v>
      </c>
      <c r="AN101" s="16" t="str">
        <f>IF(OR(AO101=$C101,AO101=$D101,AO101=$E101),IFNA(VLOOKUP($A101&amp;AN$1,Data!$C:$E,3,0),"Ø"),"-")</f>
        <v>-</v>
      </c>
      <c r="AO101" s="16">
        <v>2.0</v>
      </c>
      <c r="AP101" s="16" t="str">
        <f>IF(OR(AQ101=$C101,AQ101=$D101,AQ101=$E101),IFNA(VLOOKUP($A101&amp;AP$1,Data!$C:$E,3,0),"Ø"),"-")</f>
        <v>-</v>
      </c>
      <c r="AQ101" s="16">
        <v>2.0</v>
      </c>
      <c r="AR101" s="16" t="str">
        <f>IF(OR(AS101=$C101,AS101=$D101,AS101=$E101),IFNA(VLOOKUP($A101&amp;AR$1,Data!$C:$E,3,0),"Ø"),"-")</f>
        <v>-</v>
      </c>
      <c r="AS101" s="16">
        <v>2.0</v>
      </c>
      <c r="AT101" s="16" t="str">
        <f>IF(OR(AU101=$C101,AU101=$D101,AU101=$E101),IFNA(VLOOKUP($A101&amp;AT$1,Data!$C:$E,3,0),"Ø"),"-")</f>
        <v>-</v>
      </c>
      <c r="AU101" s="16">
        <v>3.0</v>
      </c>
    </row>
    <row r="102" ht="14.25" hidden="1" customHeight="1">
      <c r="A102" s="114" t="s">
        <v>438</v>
      </c>
      <c r="B102" s="9"/>
      <c r="C102" s="9" t="str">
        <f>IF(COUNTIF(Dails!A:A,Sheet1DATA!$A102)=1,1,"N")</f>
        <v>N</v>
      </c>
      <c r="D102" s="9" t="str">
        <f>IF(COUNTIF(Dails!D:D,Sheet1DATA!$A102)=1,2,"N")</f>
        <v>N</v>
      </c>
      <c r="E102" s="9" t="str">
        <f>IF(COUNTIF(Dails!G:G,Sheet1DATA!$A102)=1,3,"N")</f>
        <v>N</v>
      </c>
      <c r="F102" s="16" t="str">
        <f>IF(OR(G102=$C102,G102=$D102,G102=$E102),IFNA(VLOOKUP($A102&amp;F$1,Data!$C:$E,3,0),"Ø"),"-")</f>
        <v>-</v>
      </c>
      <c r="G102" s="16">
        <v>1.0</v>
      </c>
      <c r="H102" s="16" t="str">
        <f>IF(OR(I102=$C102,I102=$D102,I102=$E102),IFNA(VLOOKUP($A102&amp;H$1,Data!$C:$E,3,0),"Ø"),"-")</f>
        <v>-</v>
      </c>
      <c r="I102" s="16">
        <v>1.0</v>
      </c>
      <c r="J102" s="16" t="str">
        <f>IF(OR(K102=$C102,K102=$D102,K102=$E102),IFNA(VLOOKUP($A102&amp;J$1,Data!$C:$E,3,0),"Ø"),"-")</f>
        <v>-</v>
      </c>
      <c r="K102" s="16">
        <v>1.0</v>
      </c>
      <c r="L102" s="16" t="str">
        <f>IF(OR(M102=$C102,M102=$D102,M102=$E102),IFNA(VLOOKUP($A102&amp;L$1,Data!$C:$E,3,0),"Ø"),"-")</f>
        <v>-</v>
      </c>
      <c r="M102" s="16">
        <v>1.0</v>
      </c>
      <c r="N102" s="16" t="str">
        <f>IF(OR(O102=$C102,O102=$D102,O102=$E102),IFNA(VLOOKUP($A102&amp;N$1,Data!$C:$E,3,0),"Ø"),"-")</f>
        <v>-</v>
      </c>
      <c r="O102" s="16">
        <v>1.0</v>
      </c>
      <c r="P102" s="16" t="str">
        <f>IF(OR(Q102=$C102,Q102=$D102,Q102=$E102),IFNA(VLOOKUP($A102&amp;P$1,Data!$C:$E,3,0),"Ø"),"-")</f>
        <v>-</v>
      </c>
      <c r="Q102" s="16">
        <v>1.0</v>
      </c>
      <c r="R102" s="16" t="str">
        <f>IF(OR(S102=$C102,S102=$D102,S102=$E102),IFNA(VLOOKUP($A102&amp;R$1,Data!$C:$E,3,0),"Ø"),"-")</f>
        <v>-</v>
      </c>
      <c r="S102" s="16">
        <v>1.0</v>
      </c>
      <c r="T102" s="16" t="str">
        <f>IF(OR(U102=$C102,U102=$D102,U102=$E102),IFNA(VLOOKUP($A102&amp;T$1,Data!$C:$E,3,0),"Ø"),"-")</f>
        <v>-</v>
      </c>
      <c r="U102" s="16">
        <v>2.0</v>
      </c>
      <c r="V102" s="16" t="str">
        <f>IF(OR(W102=$C102,W102=$D102,W102=$E102),IFNA(VLOOKUP($A102&amp;V$1,Data!$C:$E,3,0),"Ø"),"-")</f>
        <v>-</v>
      </c>
      <c r="W102" s="16">
        <v>2.0</v>
      </c>
      <c r="X102" s="16" t="str">
        <f>IF(OR(Y102=$C102,Y102=$D102,Y102=$E102),IFNA(VLOOKUP($A102&amp;X$1,Data!$C:$E,3,0),"Ø"),"-")</f>
        <v>-</v>
      </c>
      <c r="Y102" s="16">
        <v>2.0</v>
      </c>
      <c r="Z102" s="16" t="str">
        <f>IF(OR(AA102=$C102,AA102=$D102,AA102=$E102),IFNA(VLOOKUP($A102&amp;Z$1,Data!$C:$E,3,0),"Ø"),"-")</f>
        <v>-</v>
      </c>
      <c r="AA102" s="16">
        <v>2.0</v>
      </c>
      <c r="AB102" s="16" t="str">
        <f>IF(OR(AC102=$C102,AC102=$D102,AC102=$E102),IFNA(VLOOKUP($A102&amp;AB$1,Data!$C:$E,3,0),"Ø"),"-")</f>
        <v>-</v>
      </c>
      <c r="AC102" s="16">
        <v>2.0</v>
      </c>
      <c r="AD102" s="16" t="str">
        <f>IF(OR(AE102=$C102,AE102=$D102,AE102=$E102),IFNA(VLOOKUP($A102&amp;AD$1,Data!$C:$E,3,0),"Ø"),"-")</f>
        <v>-</v>
      </c>
      <c r="AE102" s="16">
        <v>2.0</v>
      </c>
      <c r="AF102" s="16" t="str">
        <f>IF(OR(AG102=$C102,AG102=$D102,AG102=$E102),IFNA(VLOOKUP($A102&amp;AF$1,Data!$C:$E,3,0),"Ø"),"-")</f>
        <v>-</v>
      </c>
      <c r="AG102" s="16">
        <v>2.0</v>
      </c>
      <c r="AH102" s="16" t="str">
        <f>IF(OR(AI102=$C102,AI102=$D102,AI102=$E102),IFNA(VLOOKUP($A102&amp;AH$1,Data!$C:$E,3,0),"Ø"),"-")</f>
        <v>-</v>
      </c>
      <c r="AI102" s="16">
        <v>2.0</v>
      </c>
      <c r="AJ102" s="16" t="str">
        <f>IF(OR(AK102=$C102,AK102=$D102,AK102=$E102),IFNA(VLOOKUP($A102&amp;AJ$1,Data!$C:$E,3,0),"Ø"),"-")</f>
        <v>-</v>
      </c>
      <c r="AK102" s="16">
        <v>2.0</v>
      </c>
      <c r="AL102" s="16" t="str">
        <f>IF(OR(AM102=$C102,AM102=$D102,AM102=$E102),IFNA(VLOOKUP($A102&amp;AL$1,Data!$C:$E,3,0),"Ø"),"-")</f>
        <v>-</v>
      </c>
      <c r="AM102" s="16">
        <v>2.0</v>
      </c>
      <c r="AN102" s="16" t="str">
        <f>IF(OR(AO102=$C102,AO102=$D102,AO102=$E102),IFNA(VLOOKUP($A102&amp;AN$1,Data!$C:$E,3,0),"Ø"),"-")</f>
        <v>-</v>
      </c>
      <c r="AO102" s="16">
        <v>2.0</v>
      </c>
      <c r="AP102" s="16" t="str">
        <f>IF(OR(AQ102=$C102,AQ102=$D102,AQ102=$E102),IFNA(VLOOKUP($A102&amp;AP$1,Data!$C:$E,3,0),"Ø"),"-")</f>
        <v>-</v>
      </c>
      <c r="AQ102" s="16">
        <v>2.0</v>
      </c>
      <c r="AR102" s="16" t="str">
        <f>IF(OR(AS102=$C102,AS102=$D102,AS102=$E102),IFNA(VLOOKUP($A102&amp;AR$1,Data!$C:$E,3,0),"Ø"),"-")</f>
        <v>-</v>
      </c>
      <c r="AS102" s="16">
        <v>2.0</v>
      </c>
      <c r="AT102" s="16" t="str">
        <f>IF(OR(AU102=$C102,AU102=$D102,AU102=$E102),IFNA(VLOOKUP($A102&amp;AT$1,Data!$C:$E,3,0),"Ø"),"-")</f>
        <v>-</v>
      </c>
      <c r="AU102" s="16">
        <v>3.0</v>
      </c>
    </row>
    <row r="103" ht="14.25" hidden="1" customHeight="1">
      <c r="A103" s="114" t="s">
        <v>442</v>
      </c>
      <c r="B103" s="9"/>
      <c r="C103" s="9" t="str">
        <f>IF(COUNTIF(Dails!A:A,Sheet1DATA!$A103)=1,1,"N")</f>
        <v>N</v>
      </c>
      <c r="D103" s="9" t="str">
        <f>IF(COUNTIF(Dails!D:D,Sheet1DATA!$A103)=1,2,"N")</f>
        <v>N</v>
      </c>
      <c r="E103" s="9" t="str">
        <f>IF(COUNTIF(Dails!G:G,Sheet1DATA!$A103)=1,3,"N")</f>
        <v>N</v>
      </c>
      <c r="F103" s="16" t="str">
        <f>IF(OR(G103=$C103,G103=$D103,G103=$E103),IFNA(VLOOKUP($A103&amp;F$1,Data!$C:$E,3,0),"Ø"),"-")</f>
        <v>-</v>
      </c>
      <c r="G103" s="16">
        <v>1.0</v>
      </c>
      <c r="H103" s="16" t="str">
        <f>IF(OR(I103=$C103,I103=$D103,I103=$E103),IFNA(VLOOKUP($A103&amp;H$1,Data!$C:$E,3,0),"Ø"),"-")</f>
        <v>-</v>
      </c>
      <c r="I103" s="16">
        <v>1.0</v>
      </c>
      <c r="J103" s="16" t="str">
        <f>IF(OR(K103=$C103,K103=$D103,K103=$E103),IFNA(VLOOKUP($A103&amp;J$1,Data!$C:$E,3,0),"Ø"),"-")</f>
        <v>-</v>
      </c>
      <c r="K103" s="16">
        <v>1.0</v>
      </c>
      <c r="L103" s="16" t="str">
        <f>IF(OR(M103=$C103,M103=$D103,M103=$E103),IFNA(VLOOKUP($A103&amp;L$1,Data!$C:$E,3,0),"Ø"),"-")</f>
        <v>-</v>
      </c>
      <c r="M103" s="16">
        <v>1.0</v>
      </c>
      <c r="N103" s="16" t="str">
        <f>IF(OR(O103=$C103,O103=$D103,O103=$E103),IFNA(VLOOKUP($A103&amp;N$1,Data!$C:$E,3,0),"Ø"),"-")</f>
        <v>-</v>
      </c>
      <c r="O103" s="16">
        <v>1.0</v>
      </c>
      <c r="P103" s="16" t="str">
        <f>IF(OR(Q103=$C103,Q103=$D103,Q103=$E103),IFNA(VLOOKUP($A103&amp;P$1,Data!$C:$E,3,0),"Ø"),"-")</f>
        <v>-</v>
      </c>
      <c r="Q103" s="16">
        <v>1.0</v>
      </c>
      <c r="R103" s="16" t="str">
        <f>IF(OR(S103=$C103,S103=$D103,S103=$E103),IFNA(VLOOKUP($A103&amp;R$1,Data!$C:$E,3,0),"Ø"),"-")</f>
        <v>-</v>
      </c>
      <c r="S103" s="16">
        <v>1.0</v>
      </c>
      <c r="T103" s="16" t="str">
        <f>IF(OR(U103=$C103,U103=$D103,U103=$E103),IFNA(VLOOKUP($A103&amp;T$1,Data!$C:$E,3,0),"Ø"),"-")</f>
        <v>-</v>
      </c>
      <c r="U103" s="16">
        <v>2.0</v>
      </c>
      <c r="V103" s="16" t="str">
        <f>IF(OR(W103=$C103,W103=$D103,W103=$E103),IFNA(VLOOKUP($A103&amp;V$1,Data!$C:$E,3,0),"Ø"),"-")</f>
        <v>-</v>
      </c>
      <c r="W103" s="16">
        <v>2.0</v>
      </c>
      <c r="X103" s="16" t="str">
        <f>IF(OR(Y103=$C103,Y103=$D103,Y103=$E103),IFNA(VLOOKUP($A103&amp;X$1,Data!$C:$E,3,0),"Ø"),"-")</f>
        <v>-</v>
      </c>
      <c r="Y103" s="16">
        <v>2.0</v>
      </c>
      <c r="Z103" s="16" t="str">
        <f>IF(OR(AA103=$C103,AA103=$D103,AA103=$E103),IFNA(VLOOKUP($A103&amp;Z$1,Data!$C:$E,3,0),"Ø"),"-")</f>
        <v>-</v>
      </c>
      <c r="AA103" s="16">
        <v>2.0</v>
      </c>
      <c r="AB103" s="16" t="str">
        <f>IF(OR(AC103=$C103,AC103=$D103,AC103=$E103),IFNA(VLOOKUP($A103&amp;AB$1,Data!$C:$E,3,0),"Ø"),"-")</f>
        <v>-</v>
      </c>
      <c r="AC103" s="16">
        <v>2.0</v>
      </c>
      <c r="AD103" s="16" t="str">
        <f>IF(OR(AE103=$C103,AE103=$D103,AE103=$E103),IFNA(VLOOKUP($A103&amp;AD$1,Data!$C:$E,3,0),"Ø"),"-")</f>
        <v>-</v>
      </c>
      <c r="AE103" s="16">
        <v>2.0</v>
      </c>
      <c r="AF103" s="16" t="str">
        <f>IF(OR(AG103=$C103,AG103=$D103,AG103=$E103),IFNA(VLOOKUP($A103&amp;AF$1,Data!$C:$E,3,0),"Ø"),"-")</f>
        <v>-</v>
      </c>
      <c r="AG103" s="16">
        <v>2.0</v>
      </c>
      <c r="AH103" s="16" t="str">
        <f>IF(OR(AI103=$C103,AI103=$D103,AI103=$E103),IFNA(VLOOKUP($A103&amp;AH$1,Data!$C:$E,3,0),"Ø"),"-")</f>
        <v>-</v>
      </c>
      <c r="AI103" s="16">
        <v>2.0</v>
      </c>
      <c r="AJ103" s="16" t="str">
        <f>IF(OR(AK103=$C103,AK103=$D103,AK103=$E103),IFNA(VLOOKUP($A103&amp;AJ$1,Data!$C:$E,3,0),"Ø"),"-")</f>
        <v>-</v>
      </c>
      <c r="AK103" s="16">
        <v>2.0</v>
      </c>
      <c r="AL103" s="16" t="str">
        <f>IF(OR(AM103=$C103,AM103=$D103,AM103=$E103),IFNA(VLOOKUP($A103&amp;AL$1,Data!$C:$E,3,0),"Ø"),"-")</f>
        <v>-</v>
      </c>
      <c r="AM103" s="16">
        <v>2.0</v>
      </c>
      <c r="AN103" s="16" t="str">
        <f>IF(OR(AO103=$C103,AO103=$D103,AO103=$E103),IFNA(VLOOKUP($A103&amp;AN$1,Data!$C:$E,3,0),"Ø"),"-")</f>
        <v>-</v>
      </c>
      <c r="AO103" s="16">
        <v>2.0</v>
      </c>
      <c r="AP103" s="16" t="str">
        <f>IF(OR(AQ103=$C103,AQ103=$D103,AQ103=$E103),IFNA(VLOOKUP($A103&amp;AP$1,Data!$C:$E,3,0),"Ø"),"-")</f>
        <v>-</v>
      </c>
      <c r="AQ103" s="16">
        <v>2.0</v>
      </c>
      <c r="AR103" s="16" t="str">
        <f>IF(OR(AS103=$C103,AS103=$D103,AS103=$E103),IFNA(VLOOKUP($A103&amp;AR$1,Data!$C:$E,3,0),"Ø"),"-")</f>
        <v>-</v>
      </c>
      <c r="AS103" s="16">
        <v>2.0</v>
      </c>
      <c r="AT103" s="16" t="str">
        <f>IF(OR(AU103=$C103,AU103=$D103,AU103=$E103),IFNA(VLOOKUP($A103&amp;AT$1,Data!$C:$E,3,0),"Ø"),"-")</f>
        <v>-</v>
      </c>
      <c r="AU103" s="16">
        <v>3.0</v>
      </c>
    </row>
    <row r="104" ht="14.25" hidden="1" customHeight="1">
      <c r="A104" s="114" t="s">
        <v>449</v>
      </c>
      <c r="B104" s="9"/>
      <c r="C104" s="9" t="str">
        <f>IF(COUNTIF(Dails!A:A,Sheet1DATA!$A104)=1,1,"N")</f>
        <v>N</v>
      </c>
      <c r="D104" s="9" t="str">
        <f>IF(COUNTIF(Dails!D:D,Sheet1DATA!$A104)=1,2,"N")</f>
        <v>N</v>
      </c>
      <c r="E104" s="9" t="str">
        <f>IF(COUNTIF(Dails!G:G,Sheet1DATA!$A104)=1,3,"N")</f>
        <v>N</v>
      </c>
      <c r="F104" s="16" t="str">
        <f>IF(OR(G104=$C104,G104=$D104,G104=$E104),IFNA(VLOOKUP($A104&amp;F$1,Data!$C:$E,3,0),"Ø"),"-")</f>
        <v>-</v>
      </c>
      <c r="G104" s="16">
        <v>1.0</v>
      </c>
      <c r="H104" s="16" t="str">
        <f>IF(OR(I104=$C104,I104=$D104,I104=$E104),IFNA(VLOOKUP($A104&amp;H$1,Data!$C:$E,3,0),"Ø"),"-")</f>
        <v>-</v>
      </c>
      <c r="I104" s="16">
        <v>1.0</v>
      </c>
      <c r="J104" s="16" t="str">
        <f>IF(OR(K104=$C104,K104=$D104,K104=$E104),IFNA(VLOOKUP($A104&amp;J$1,Data!$C:$E,3,0),"Ø"),"-")</f>
        <v>-</v>
      </c>
      <c r="K104" s="16">
        <v>1.0</v>
      </c>
      <c r="L104" s="16" t="str">
        <f>IF(OR(M104=$C104,M104=$D104,M104=$E104),IFNA(VLOOKUP($A104&amp;L$1,Data!$C:$E,3,0),"Ø"),"-")</f>
        <v>-</v>
      </c>
      <c r="M104" s="16">
        <v>1.0</v>
      </c>
      <c r="N104" s="16" t="str">
        <f>IF(OR(O104=$C104,O104=$D104,O104=$E104),IFNA(VLOOKUP($A104&amp;N$1,Data!$C:$E,3,0),"Ø"),"-")</f>
        <v>-</v>
      </c>
      <c r="O104" s="16">
        <v>1.0</v>
      </c>
      <c r="P104" s="16" t="str">
        <f>IF(OR(Q104=$C104,Q104=$D104,Q104=$E104),IFNA(VLOOKUP($A104&amp;P$1,Data!$C:$E,3,0),"Ø"),"-")</f>
        <v>-</v>
      </c>
      <c r="Q104" s="16">
        <v>1.0</v>
      </c>
      <c r="R104" s="16" t="str">
        <f>IF(OR(S104=$C104,S104=$D104,S104=$E104),IFNA(VLOOKUP($A104&amp;R$1,Data!$C:$E,3,0),"Ø"),"-")</f>
        <v>-</v>
      </c>
      <c r="S104" s="16">
        <v>1.0</v>
      </c>
      <c r="T104" s="16" t="str">
        <f>IF(OR(U104=$C104,U104=$D104,U104=$E104),IFNA(VLOOKUP($A104&amp;T$1,Data!$C:$E,3,0),"Ø"),"-")</f>
        <v>-</v>
      </c>
      <c r="U104" s="16">
        <v>2.0</v>
      </c>
      <c r="V104" s="16" t="str">
        <f>IF(OR(W104=$C104,W104=$D104,W104=$E104),IFNA(VLOOKUP($A104&amp;V$1,Data!$C:$E,3,0),"Ø"),"-")</f>
        <v>-</v>
      </c>
      <c r="W104" s="16">
        <v>2.0</v>
      </c>
      <c r="X104" s="16" t="str">
        <f>IF(OR(Y104=$C104,Y104=$D104,Y104=$E104),IFNA(VLOOKUP($A104&amp;X$1,Data!$C:$E,3,0),"Ø"),"-")</f>
        <v>-</v>
      </c>
      <c r="Y104" s="16">
        <v>2.0</v>
      </c>
      <c r="Z104" s="16" t="str">
        <f>IF(OR(AA104=$C104,AA104=$D104,AA104=$E104),IFNA(VLOOKUP($A104&amp;Z$1,Data!$C:$E,3,0),"Ø"),"-")</f>
        <v>-</v>
      </c>
      <c r="AA104" s="16">
        <v>2.0</v>
      </c>
      <c r="AB104" s="16" t="str">
        <f>IF(OR(AC104=$C104,AC104=$D104,AC104=$E104),IFNA(VLOOKUP($A104&amp;AB$1,Data!$C:$E,3,0),"Ø"),"-")</f>
        <v>-</v>
      </c>
      <c r="AC104" s="16">
        <v>2.0</v>
      </c>
      <c r="AD104" s="16" t="str">
        <f>IF(OR(AE104=$C104,AE104=$D104,AE104=$E104),IFNA(VLOOKUP($A104&amp;AD$1,Data!$C:$E,3,0),"Ø"),"-")</f>
        <v>-</v>
      </c>
      <c r="AE104" s="16">
        <v>2.0</v>
      </c>
      <c r="AF104" s="16" t="str">
        <f>IF(OR(AG104=$C104,AG104=$D104,AG104=$E104),IFNA(VLOOKUP($A104&amp;AF$1,Data!$C:$E,3,0),"Ø"),"-")</f>
        <v>-</v>
      </c>
      <c r="AG104" s="16">
        <v>2.0</v>
      </c>
      <c r="AH104" s="16" t="str">
        <f>IF(OR(AI104=$C104,AI104=$D104,AI104=$E104),IFNA(VLOOKUP($A104&amp;AH$1,Data!$C:$E,3,0),"Ø"),"-")</f>
        <v>-</v>
      </c>
      <c r="AI104" s="16">
        <v>2.0</v>
      </c>
      <c r="AJ104" s="16" t="str">
        <f>IF(OR(AK104=$C104,AK104=$D104,AK104=$E104),IFNA(VLOOKUP($A104&amp;AJ$1,Data!$C:$E,3,0),"Ø"),"-")</f>
        <v>-</v>
      </c>
      <c r="AK104" s="16">
        <v>2.0</v>
      </c>
      <c r="AL104" s="16" t="str">
        <f>IF(OR(AM104=$C104,AM104=$D104,AM104=$E104),IFNA(VLOOKUP($A104&amp;AL$1,Data!$C:$E,3,0),"Ø"),"-")</f>
        <v>-</v>
      </c>
      <c r="AM104" s="16">
        <v>2.0</v>
      </c>
      <c r="AN104" s="16" t="str">
        <f>IF(OR(AO104=$C104,AO104=$D104,AO104=$E104),IFNA(VLOOKUP($A104&amp;AN$1,Data!$C:$E,3,0),"Ø"),"-")</f>
        <v>-</v>
      </c>
      <c r="AO104" s="16">
        <v>2.0</v>
      </c>
      <c r="AP104" s="16" t="str">
        <f>IF(OR(AQ104=$C104,AQ104=$D104,AQ104=$E104),IFNA(VLOOKUP($A104&amp;AP$1,Data!$C:$E,3,0),"Ø"),"-")</f>
        <v>-</v>
      </c>
      <c r="AQ104" s="16">
        <v>2.0</v>
      </c>
      <c r="AR104" s="16" t="str">
        <f>IF(OR(AS104=$C104,AS104=$D104,AS104=$E104),IFNA(VLOOKUP($A104&amp;AR$1,Data!$C:$E,3,0),"Ø"),"-")</f>
        <v>-</v>
      </c>
      <c r="AS104" s="16">
        <v>2.0</v>
      </c>
      <c r="AT104" s="16" t="str">
        <f>IF(OR(AU104=$C104,AU104=$D104,AU104=$E104),IFNA(VLOOKUP($A104&amp;AT$1,Data!$C:$E,3,0),"Ø"),"-")</f>
        <v>-</v>
      </c>
      <c r="AU104" s="16">
        <v>3.0</v>
      </c>
    </row>
    <row r="105" ht="14.25" hidden="1" customHeight="1">
      <c r="A105" s="114" t="s">
        <v>465</v>
      </c>
      <c r="B105" s="9"/>
      <c r="C105" s="9" t="str">
        <f>IF(COUNTIF(Dails!A:A,Sheet1DATA!$A105)=1,1,"N")</f>
        <v>N</v>
      </c>
      <c r="D105" s="9" t="str">
        <f>IF(COUNTIF(Dails!D:D,Sheet1DATA!$A105)=1,2,"N")</f>
        <v>N</v>
      </c>
      <c r="E105" s="9" t="str">
        <f>IF(COUNTIF(Dails!G:G,Sheet1DATA!$A105)=1,3,"N")</f>
        <v>N</v>
      </c>
      <c r="F105" s="16" t="str">
        <f>IF(OR(G105=$C105,G105=$D105,G105=$E105),IFNA(VLOOKUP($A105&amp;F$1,Data!$C:$E,3,0),"Ø"),"-")</f>
        <v>-</v>
      </c>
      <c r="G105" s="16">
        <v>1.0</v>
      </c>
      <c r="H105" s="16" t="str">
        <f>IF(OR(I105=$C105,I105=$D105,I105=$E105),IFNA(VLOOKUP($A105&amp;H$1,Data!$C:$E,3,0),"Ø"),"-")</f>
        <v>-</v>
      </c>
      <c r="I105" s="16">
        <v>1.0</v>
      </c>
      <c r="J105" s="16" t="str">
        <f>IF(OR(K105=$C105,K105=$D105,K105=$E105),IFNA(VLOOKUP($A105&amp;J$1,Data!$C:$E,3,0),"Ø"),"-")</f>
        <v>-</v>
      </c>
      <c r="K105" s="16">
        <v>1.0</v>
      </c>
      <c r="L105" s="16" t="str">
        <f>IF(OR(M105=$C105,M105=$D105,M105=$E105),IFNA(VLOOKUP($A105&amp;L$1,Data!$C:$E,3,0),"Ø"),"-")</f>
        <v>-</v>
      </c>
      <c r="M105" s="16">
        <v>1.0</v>
      </c>
      <c r="N105" s="16" t="str">
        <f>IF(OR(O105=$C105,O105=$D105,O105=$E105),IFNA(VLOOKUP($A105&amp;N$1,Data!$C:$E,3,0),"Ø"),"-")</f>
        <v>-</v>
      </c>
      <c r="O105" s="16">
        <v>1.0</v>
      </c>
      <c r="P105" s="16" t="str">
        <f>IF(OR(Q105=$C105,Q105=$D105,Q105=$E105),IFNA(VLOOKUP($A105&amp;P$1,Data!$C:$E,3,0),"Ø"),"-")</f>
        <v>-</v>
      </c>
      <c r="Q105" s="16">
        <v>1.0</v>
      </c>
      <c r="R105" s="16" t="str">
        <f>IF(OR(S105=$C105,S105=$D105,S105=$E105),IFNA(VLOOKUP($A105&amp;R$1,Data!$C:$E,3,0),"Ø"),"-")</f>
        <v>-</v>
      </c>
      <c r="S105" s="16">
        <v>1.0</v>
      </c>
      <c r="T105" s="16" t="str">
        <f>IF(OR(U105=$C105,U105=$D105,U105=$E105),IFNA(VLOOKUP($A105&amp;T$1,Data!$C:$E,3,0),"Ø"),"-")</f>
        <v>-</v>
      </c>
      <c r="U105" s="16">
        <v>2.0</v>
      </c>
      <c r="V105" s="16" t="str">
        <f>IF(OR(W105=$C105,W105=$D105,W105=$E105),IFNA(VLOOKUP($A105&amp;V$1,Data!$C:$E,3,0),"Ø"),"-")</f>
        <v>-</v>
      </c>
      <c r="W105" s="16">
        <v>2.0</v>
      </c>
      <c r="X105" s="16" t="str">
        <f>IF(OR(Y105=$C105,Y105=$D105,Y105=$E105),IFNA(VLOOKUP($A105&amp;X$1,Data!$C:$E,3,0),"Ø"),"-")</f>
        <v>-</v>
      </c>
      <c r="Y105" s="16">
        <v>2.0</v>
      </c>
      <c r="Z105" s="16" t="str">
        <f>IF(OR(AA105=$C105,AA105=$D105,AA105=$E105),IFNA(VLOOKUP($A105&amp;Z$1,Data!$C:$E,3,0),"Ø"),"-")</f>
        <v>-</v>
      </c>
      <c r="AA105" s="16">
        <v>2.0</v>
      </c>
      <c r="AB105" s="16" t="str">
        <f>IF(OR(AC105=$C105,AC105=$D105,AC105=$E105),IFNA(VLOOKUP($A105&amp;AB$1,Data!$C:$E,3,0),"Ø"),"-")</f>
        <v>-</v>
      </c>
      <c r="AC105" s="16">
        <v>2.0</v>
      </c>
      <c r="AD105" s="16" t="str">
        <f>IF(OR(AE105=$C105,AE105=$D105,AE105=$E105),IFNA(VLOOKUP($A105&amp;AD$1,Data!$C:$E,3,0),"Ø"),"-")</f>
        <v>-</v>
      </c>
      <c r="AE105" s="16">
        <v>2.0</v>
      </c>
      <c r="AF105" s="16" t="str">
        <f>IF(OR(AG105=$C105,AG105=$D105,AG105=$E105),IFNA(VLOOKUP($A105&amp;AF$1,Data!$C:$E,3,0),"Ø"),"-")</f>
        <v>-</v>
      </c>
      <c r="AG105" s="16">
        <v>2.0</v>
      </c>
      <c r="AH105" s="16" t="str">
        <f>IF(OR(AI105=$C105,AI105=$D105,AI105=$E105),IFNA(VLOOKUP($A105&amp;AH$1,Data!$C:$E,3,0),"Ø"),"-")</f>
        <v>-</v>
      </c>
      <c r="AI105" s="16">
        <v>2.0</v>
      </c>
      <c r="AJ105" s="16" t="str">
        <f>IF(OR(AK105=$C105,AK105=$D105,AK105=$E105),IFNA(VLOOKUP($A105&amp;AJ$1,Data!$C:$E,3,0),"Ø"),"-")</f>
        <v>-</v>
      </c>
      <c r="AK105" s="16">
        <v>2.0</v>
      </c>
      <c r="AL105" s="16" t="str">
        <f>IF(OR(AM105=$C105,AM105=$D105,AM105=$E105),IFNA(VLOOKUP($A105&amp;AL$1,Data!$C:$E,3,0),"Ø"),"-")</f>
        <v>-</v>
      </c>
      <c r="AM105" s="16">
        <v>2.0</v>
      </c>
      <c r="AN105" s="16" t="str">
        <f>IF(OR(AO105=$C105,AO105=$D105,AO105=$E105),IFNA(VLOOKUP($A105&amp;AN$1,Data!$C:$E,3,0),"Ø"),"-")</f>
        <v>-</v>
      </c>
      <c r="AO105" s="16">
        <v>2.0</v>
      </c>
      <c r="AP105" s="16" t="str">
        <f>IF(OR(AQ105=$C105,AQ105=$D105,AQ105=$E105),IFNA(VLOOKUP($A105&amp;AP$1,Data!$C:$E,3,0),"Ø"),"-")</f>
        <v>-</v>
      </c>
      <c r="AQ105" s="16">
        <v>2.0</v>
      </c>
      <c r="AR105" s="16" t="str">
        <f>IF(OR(AS105=$C105,AS105=$D105,AS105=$E105),IFNA(VLOOKUP($A105&amp;AR$1,Data!$C:$E,3,0),"Ø"),"-")</f>
        <v>-</v>
      </c>
      <c r="AS105" s="16">
        <v>2.0</v>
      </c>
      <c r="AT105" s="16" t="str">
        <f>IF(OR(AU105=$C105,AU105=$D105,AU105=$E105),IFNA(VLOOKUP($A105&amp;AT$1,Data!$C:$E,3,0),"Ø"),"-")</f>
        <v>-</v>
      </c>
      <c r="AU105" s="16">
        <v>3.0</v>
      </c>
    </row>
    <row r="106" ht="14.25" hidden="1" customHeight="1">
      <c r="A106" s="114" t="s">
        <v>470</v>
      </c>
      <c r="B106" s="9"/>
      <c r="C106" s="9">
        <f>IF(COUNTIF(Dails!A:A,Sheet1DATA!$A106)=1,1,"N")</f>
        <v>1</v>
      </c>
      <c r="D106" s="9">
        <f>IF(COUNTIF(Dails!D:D,Sheet1DATA!$A106)=1,2,"N")</f>
        <v>2</v>
      </c>
      <c r="E106" s="9">
        <f>IF(COUNTIF(Dails!G:G,Sheet1DATA!$A106)=1,3,"N")</f>
        <v>3</v>
      </c>
      <c r="F106" s="16" t="str">
        <f>IF(OR(G106=$C106,G106=$D106,G106=$E106),IFNA(VLOOKUP($A106&amp;F$1,Data!$C:$E,3,0),"Ø"),"-")</f>
        <v>×</v>
      </c>
      <c r="G106" s="16">
        <v>1.0</v>
      </c>
      <c r="H106" s="16" t="str">
        <f>IF(OR(I106=$C106,I106=$D106,I106=$E106),IFNA(VLOOKUP($A106&amp;H$1,Data!$C:$E,3,0),"Ø"),"-")</f>
        <v>×</v>
      </c>
      <c r="I106" s="16">
        <v>1.0</v>
      </c>
      <c r="J106" s="16" t="str">
        <f>IF(OR(K106=$C106,K106=$D106,K106=$E106),IFNA(VLOOKUP($A106&amp;J$1,Data!$C:$E,3,0),"Ø"),"-")</f>
        <v>×</v>
      </c>
      <c r="K106" s="16">
        <v>1.0</v>
      </c>
      <c r="L106" s="16" t="str">
        <f>IF(OR(M106=$C106,M106=$D106,M106=$E106),IFNA(VLOOKUP($A106&amp;L$1,Data!$C:$E,3,0),"Ø"),"-")</f>
        <v>×</v>
      </c>
      <c r="M106" s="16">
        <v>1.0</v>
      </c>
      <c r="N106" s="16" t="str">
        <f>IF(OR(O106=$C106,O106=$D106,O106=$E106),IFNA(VLOOKUP($A106&amp;N$1,Data!$C:$E,3,0),"Ø"),"-")</f>
        <v>×</v>
      </c>
      <c r="O106" s="16">
        <v>1.0</v>
      </c>
      <c r="P106" s="16" t="str">
        <f>IF(OR(Q106=$C106,Q106=$D106,Q106=$E106),IFNA(VLOOKUP($A106&amp;P$1,Data!$C:$E,3,0),"Ø"),"-")</f>
        <v>×</v>
      </c>
      <c r="Q106" s="16">
        <v>1.0</v>
      </c>
      <c r="R106" s="16" t="str">
        <f>IF(OR(S106=$C106,S106=$D106,S106=$E106),IFNA(VLOOKUP($A106&amp;R$1,Data!$C:$E,3,0),"Ø"),"-")</f>
        <v>×</v>
      </c>
      <c r="S106" s="16">
        <v>1.0</v>
      </c>
      <c r="T106" s="16" t="str">
        <f>IF(OR(U106=$C106,U106=$D106,U106=$E106),IFNA(VLOOKUP($A106&amp;T$1,Data!$C:$E,3,0),"Ø"),"-")</f>
        <v>×</v>
      </c>
      <c r="U106" s="16">
        <v>2.0</v>
      </c>
      <c r="V106" s="16" t="str">
        <f>IF(OR(W106=$C106,W106=$D106,W106=$E106),IFNA(VLOOKUP($A106&amp;V$1,Data!$C:$E,3,0),"Ø"),"-")</f>
        <v>×</v>
      </c>
      <c r="W106" s="16">
        <v>2.0</v>
      </c>
      <c r="X106" s="16" t="str">
        <f>IF(OR(Y106=$C106,Y106=$D106,Y106=$E106),IFNA(VLOOKUP($A106&amp;X$1,Data!$C:$E,3,0),"Ø"),"-")</f>
        <v>×</v>
      </c>
      <c r="Y106" s="16">
        <v>2.0</v>
      </c>
      <c r="Z106" s="16" t="str">
        <f>IF(OR(AA106=$C106,AA106=$D106,AA106=$E106),IFNA(VLOOKUP($A106&amp;Z$1,Data!$C:$E,3,0),"Ø"),"-")</f>
        <v>×</v>
      </c>
      <c r="AA106" s="16">
        <v>2.0</v>
      </c>
      <c r="AB106" s="16" t="str">
        <f>IF(OR(AC106=$C106,AC106=$D106,AC106=$E106),IFNA(VLOOKUP($A106&amp;AB$1,Data!$C:$E,3,0),"Ø"),"-")</f>
        <v>×</v>
      </c>
      <c r="AC106" s="16">
        <v>2.0</v>
      </c>
      <c r="AD106" s="16" t="str">
        <f>IF(OR(AE106=$C106,AE106=$D106,AE106=$E106),IFNA(VLOOKUP($A106&amp;AD$1,Data!$C:$E,3,0),"Ø"),"-")</f>
        <v>×</v>
      </c>
      <c r="AE106" s="16">
        <v>2.0</v>
      </c>
      <c r="AF106" s="16" t="str">
        <f>IF(OR(AG106=$C106,AG106=$D106,AG106=$E106),IFNA(VLOOKUP($A106&amp;AF$1,Data!$C:$E,3,0),"Ø"),"-")</f>
        <v>×</v>
      </c>
      <c r="AG106" s="16">
        <v>2.0</v>
      </c>
      <c r="AH106" s="16" t="str">
        <f>IF(OR(AI106=$C106,AI106=$D106,AI106=$E106),IFNA(VLOOKUP($A106&amp;AH$1,Data!$C:$E,3,0),"Ø"),"-")</f>
        <v>×</v>
      </c>
      <c r="AI106" s="16">
        <v>2.0</v>
      </c>
      <c r="AJ106" s="16" t="str">
        <f>IF(OR(AK106=$C106,AK106=$D106,AK106=$E106),IFNA(VLOOKUP($A106&amp;AJ$1,Data!$C:$E,3,0),"Ø"),"-")</f>
        <v>×</v>
      </c>
      <c r="AK106" s="16">
        <v>2.0</v>
      </c>
      <c r="AL106" s="16" t="str">
        <f>IF(OR(AM106=$C106,AM106=$D106,AM106=$E106),IFNA(VLOOKUP($A106&amp;AL$1,Data!$C:$E,3,0),"Ø"),"-")</f>
        <v>×</v>
      </c>
      <c r="AM106" s="16">
        <v>2.0</v>
      </c>
      <c r="AN106" s="16" t="str">
        <f>IF(OR(AO106=$C106,AO106=$D106,AO106=$E106),IFNA(VLOOKUP($A106&amp;AN$1,Data!$C:$E,3,0),"Ø"),"-")</f>
        <v>×</v>
      </c>
      <c r="AO106" s="16">
        <v>2.0</v>
      </c>
      <c r="AP106" s="16" t="str">
        <f>IF(OR(AQ106=$C106,AQ106=$D106,AQ106=$E106),IFNA(VLOOKUP($A106&amp;AP$1,Data!$C:$E,3,0),"Ø"),"-")</f>
        <v>×</v>
      </c>
      <c r="AQ106" s="16">
        <v>2.0</v>
      </c>
      <c r="AR106" s="16" t="str">
        <f>IF(OR(AS106=$C106,AS106=$D106,AS106=$E106),IFNA(VLOOKUP($A106&amp;AR$1,Data!$C:$E,3,0),"Ø"),"-")</f>
        <v>×</v>
      </c>
      <c r="AS106" s="16">
        <v>2.0</v>
      </c>
      <c r="AT106" s="16" t="str">
        <f>IF(OR(AU106=$C106,AU106=$D106,AU106=$E106),IFNA(VLOOKUP($A106&amp;AT$1,Data!$C:$E,3,0),"Ø"),"-")</f>
        <v>√</v>
      </c>
      <c r="AU106" s="16">
        <v>3.0</v>
      </c>
    </row>
    <row r="107" ht="14.25" hidden="1" customHeight="1">
      <c r="A107" s="114" t="s">
        <v>558</v>
      </c>
      <c r="B107" s="9"/>
      <c r="C107" s="9">
        <f>IF(COUNTIF(Dails!A:A,Sheet1DATA!$A107)=1,1,"N")</f>
        <v>1</v>
      </c>
      <c r="D107" s="9">
        <f>IF(COUNTIF(Dails!D:D,Sheet1DATA!$A107)=1,2,"N")</f>
        <v>2</v>
      </c>
      <c r="E107" s="9" t="str">
        <f>IF(COUNTIF(Dails!G:G,Sheet1DATA!$A107)=1,3,"N")</f>
        <v>N</v>
      </c>
      <c r="F107" s="16" t="str">
        <f>IF(OR(G107=$C107,G107=$D107,G107=$E107),IFNA(VLOOKUP($A107&amp;F$1,Data!$C:$E,3,0),"Ø"),"-")</f>
        <v>√</v>
      </c>
      <c r="G107" s="16">
        <v>1.0</v>
      </c>
      <c r="H107" s="16" t="str">
        <f>IF(OR(I107=$C107,I107=$D107,I107=$E107),IFNA(VLOOKUP($A107&amp;H$1,Data!$C:$E,3,0),"Ø"),"-")</f>
        <v>√</v>
      </c>
      <c r="I107" s="16">
        <v>1.0</v>
      </c>
      <c r="J107" s="16" t="str">
        <f>IF(OR(K107=$C107,K107=$D107,K107=$E107),IFNA(VLOOKUP($A107&amp;J$1,Data!$C:$E,3,0),"Ø"),"-")</f>
        <v>√</v>
      </c>
      <c r="K107" s="16">
        <v>1.0</v>
      </c>
      <c r="L107" s="16" t="str">
        <f>IF(OR(M107=$C107,M107=$D107,M107=$E107),IFNA(VLOOKUP($A107&amp;L$1,Data!$C:$E,3,0),"Ø"),"-")</f>
        <v>Ø</v>
      </c>
      <c r="M107" s="16">
        <v>1.0</v>
      </c>
      <c r="N107" s="16" t="str">
        <f>IF(OR(O107=$C107,O107=$D107,O107=$E107),IFNA(VLOOKUP($A107&amp;N$1,Data!$C:$E,3,0),"Ø"),"-")</f>
        <v>Ø</v>
      </c>
      <c r="O107" s="16">
        <v>1.0</v>
      </c>
      <c r="P107" s="16" t="str">
        <f>IF(OR(Q107=$C107,Q107=$D107,Q107=$E107),IFNA(VLOOKUP($A107&amp;P$1,Data!$C:$E,3,0),"Ø"),"-")</f>
        <v>Ø</v>
      </c>
      <c r="Q107" s="16">
        <v>1.0</v>
      </c>
      <c r="R107" s="16" t="str">
        <f>IF(OR(S107=$C107,S107=$D107,S107=$E107),IFNA(VLOOKUP($A107&amp;R$1,Data!$C:$E,3,0),"Ø"),"-")</f>
        <v>Ø</v>
      </c>
      <c r="S107" s="16">
        <v>1.0</v>
      </c>
      <c r="T107" s="16" t="str">
        <f>IF(OR(U107=$C107,U107=$D107,U107=$E107),IFNA(VLOOKUP($A107&amp;T$1,Data!$C:$E,3,0),"Ø"),"-")</f>
        <v>√</v>
      </c>
      <c r="U107" s="16">
        <v>2.0</v>
      </c>
      <c r="V107" s="16" t="str">
        <f>IF(OR(W107=$C107,W107=$D107,W107=$E107),IFNA(VLOOKUP($A107&amp;V$1,Data!$C:$E,3,0),"Ø"),"-")</f>
        <v>√</v>
      </c>
      <c r="W107" s="16">
        <v>2.0</v>
      </c>
      <c r="X107" s="16" t="str">
        <f>IF(OR(Y107=$C107,Y107=$D107,Y107=$E107),IFNA(VLOOKUP($A107&amp;X$1,Data!$C:$E,3,0),"Ø"),"-")</f>
        <v>√</v>
      </c>
      <c r="Y107" s="16">
        <v>2.0</v>
      </c>
      <c r="Z107" s="16" t="str">
        <f>IF(OR(AA107=$C107,AA107=$D107,AA107=$E107),IFNA(VLOOKUP($A107&amp;Z$1,Data!$C:$E,3,0),"Ø"),"-")</f>
        <v>√</v>
      </c>
      <c r="AA107" s="16">
        <v>2.0</v>
      </c>
      <c r="AB107" s="16" t="str">
        <f>IF(OR(AC107=$C107,AC107=$D107,AC107=$E107),IFNA(VLOOKUP($A107&amp;AB$1,Data!$C:$E,3,0),"Ø"),"-")</f>
        <v>√</v>
      </c>
      <c r="AC107" s="16">
        <v>2.0</v>
      </c>
      <c r="AD107" s="16" t="str">
        <f>IF(OR(AE107=$C107,AE107=$D107,AE107=$E107),IFNA(VLOOKUP($A107&amp;AD$1,Data!$C:$E,3,0),"Ø"),"-")</f>
        <v>√</v>
      </c>
      <c r="AE107" s="16">
        <v>2.0</v>
      </c>
      <c r="AF107" s="16" t="str">
        <f>IF(OR(AG107=$C107,AG107=$D107,AG107=$E107),IFNA(VLOOKUP($A107&amp;AF$1,Data!$C:$E,3,0),"Ø"),"-")</f>
        <v>√</v>
      </c>
      <c r="AG107" s="16">
        <v>2.0</v>
      </c>
      <c r="AH107" s="16" t="str">
        <f>IF(OR(AI107=$C107,AI107=$D107,AI107=$E107),IFNA(VLOOKUP($A107&amp;AH$1,Data!$C:$E,3,0),"Ø"),"-")</f>
        <v>Ø</v>
      </c>
      <c r="AI107" s="16">
        <v>2.0</v>
      </c>
      <c r="AJ107" s="16" t="str">
        <f>IF(OR(AK107=$C107,AK107=$D107,AK107=$E107),IFNA(VLOOKUP($A107&amp;AJ$1,Data!$C:$E,3,0),"Ø"),"-")</f>
        <v>√</v>
      </c>
      <c r="AK107" s="16">
        <v>2.0</v>
      </c>
      <c r="AL107" s="16" t="str">
        <f>IF(OR(AM107=$C107,AM107=$D107,AM107=$E107),IFNA(VLOOKUP($A107&amp;AL$1,Data!$C:$E,3,0),"Ø"),"-")</f>
        <v>√</v>
      </c>
      <c r="AM107" s="16">
        <v>2.0</v>
      </c>
      <c r="AN107" s="16" t="str">
        <f>IF(OR(AO107=$C107,AO107=$D107,AO107=$E107),IFNA(VLOOKUP($A107&amp;AN$1,Data!$C:$E,3,0),"Ø"),"-")</f>
        <v>√</v>
      </c>
      <c r="AO107" s="16">
        <v>2.0</v>
      </c>
      <c r="AP107" s="16" t="str">
        <f>IF(OR(AQ107=$C107,AQ107=$D107,AQ107=$E107),IFNA(VLOOKUP($A107&amp;AP$1,Data!$C:$E,3,0),"Ø"),"-")</f>
        <v>√</v>
      </c>
      <c r="AQ107" s="16">
        <v>2.0</v>
      </c>
      <c r="AR107" s="16" t="str">
        <f>IF(OR(AS107=$C107,AS107=$D107,AS107=$E107),IFNA(VLOOKUP($A107&amp;AR$1,Data!$C:$E,3,0),"Ø"),"-")</f>
        <v>√</v>
      </c>
      <c r="AS107" s="16">
        <v>2.0</v>
      </c>
      <c r="AT107" s="16" t="str">
        <f>IF(OR(AU107=$C107,AU107=$D107,AU107=$E107),IFNA(VLOOKUP($A107&amp;AT$1,Data!$C:$E,3,0),"Ø"),"-")</f>
        <v>-</v>
      </c>
      <c r="AU107" s="16">
        <v>3.0</v>
      </c>
    </row>
    <row r="108" ht="14.25" hidden="1" customHeight="1">
      <c r="A108" s="114" t="s">
        <v>474</v>
      </c>
      <c r="B108" s="9"/>
      <c r="C108" s="9" t="str">
        <f>IF(COUNTIF(Dails!A:A,Sheet1DATA!$A108)=1,1,"N")</f>
        <v>N</v>
      </c>
      <c r="D108" s="9" t="str">
        <f>IF(COUNTIF(Dails!D:D,Sheet1DATA!$A108)=1,2,"N")</f>
        <v>N</v>
      </c>
      <c r="E108" s="9" t="str">
        <f>IF(COUNTIF(Dails!G:G,Sheet1DATA!$A108)=1,3,"N")</f>
        <v>N</v>
      </c>
      <c r="F108" s="16" t="str">
        <f>IF(OR(G108=$C108,G108=$D108,G108=$E108),IFNA(VLOOKUP($A108&amp;F$1,Data!$C:$E,3,0),"Ø"),"-")</f>
        <v>-</v>
      </c>
      <c r="G108" s="16">
        <v>1.0</v>
      </c>
      <c r="H108" s="16" t="str">
        <f>IF(OR(I108=$C108,I108=$D108,I108=$E108),IFNA(VLOOKUP($A108&amp;H$1,Data!$C:$E,3,0),"Ø"),"-")</f>
        <v>-</v>
      </c>
      <c r="I108" s="16">
        <v>1.0</v>
      </c>
      <c r="J108" s="16" t="str">
        <f>IF(OR(K108=$C108,K108=$D108,K108=$E108),IFNA(VLOOKUP($A108&amp;J$1,Data!$C:$E,3,0),"Ø"),"-")</f>
        <v>-</v>
      </c>
      <c r="K108" s="16">
        <v>1.0</v>
      </c>
      <c r="L108" s="16" t="str">
        <f>IF(OR(M108=$C108,M108=$D108,M108=$E108),IFNA(VLOOKUP($A108&amp;L$1,Data!$C:$E,3,0),"Ø"),"-")</f>
        <v>-</v>
      </c>
      <c r="M108" s="16">
        <v>1.0</v>
      </c>
      <c r="N108" s="16" t="str">
        <f>IF(OR(O108=$C108,O108=$D108,O108=$E108),IFNA(VLOOKUP($A108&amp;N$1,Data!$C:$E,3,0),"Ø"),"-")</f>
        <v>-</v>
      </c>
      <c r="O108" s="16">
        <v>1.0</v>
      </c>
      <c r="P108" s="16" t="str">
        <f>IF(OR(Q108=$C108,Q108=$D108,Q108=$E108),IFNA(VLOOKUP($A108&amp;P$1,Data!$C:$E,3,0),"Ø"),"-")</f>
        <v>-</v>
      </c>
      <c r="Q108" s="16">
        <v>1.0</v>
      </c>
      <c r="R108" s="16" t="str">
        <f>IF(OR(S108=$C108,S108=$D108,S108=$E108),IFNA(VLOOKUP($A108&amp;R$1,Data!$C:$E,3,0),"Ø"),"-")</f>
        <v>-</v>
      </c>
      <c r="S108" s="16">
        <v>1.0</v>
      </c>
      <c r="T108" s="16" t="str">
        <f>IF(OR(U108=$C108,U108=$D108,U108=$E108),IFNA(VLOOKUP($A108&amp;T$1,Data!$C:$E,3,0),"Ø"),"-")</f>
        <v>-</v>
      </c>
      <c r="U108" s="16">
        <v>2.0</v>
      </c>
      <c r="V108" s="16" t="str">
        <f>IF(OR(W108=$C108,W108=$D108,W108=$E108),IFNA(VLOOKUP($A108&amp;V$1,Data!$C:$E,3,0),"Ø"),"-")</f>
        <v>-</v>
      </c>
      <c r="W108" s="16">
        <v>2.0</v>
      </c>
      <c r="X108" s="16" t="str">
        <f>IF(OR(Y108=$C108,Y108=$D108,Y108=$E108),IFNA(VLOOKUP($A108&amp;X$1,Data!$C:$E,3,0),"Ø"),"-")</f>
        <v>-</v>
      </c>
      <c r="Y108" s="16">
        <v>2.0</v>
      </c>
      <c r="Z108" s="16" t="str">
        <f>IF(OR(AA108=$C108,AA108=$D108,AA108=$E108),IFNA(VLOOKUP($A108&amp;Z$1,Data!$C:$E,3,0),"Ø"),"-")</f>
        <v>-</v>
      </c>
      <c r="AA108" s="16">
        <v>2.0</v>
      </c>
      <c r="AB108" s="16" t="str">
        <f>IF(OR(AC108=$C108,AC108=$D108,AC108=$E108),IFNA(VLOOKUP($A108&amp;AB$1,Data!$C:$E,3,0),"Ø"),"-")</f>
        <v>-</v>
      </c>
      <c r="AC108" s="16">
        <v>2.0</v>
      </c>
      <c r="AD108" s="16" t="str">
        <f>IF(OR(AE108=$C108,AE108=$D108,AE108=$E108),IFNA(VLOOKUP($A108&amp;AD$1,Data!$C:$E,3,0),"Ø"),"-")</f>
        <v>-</v>
      </c>
      <c r="AE108" s="16">
        <v>2.0</v>
      </c>
      <c r="AF108" s="16" t="str">
        <f>IF(OR(AG108=$C108,AG108=$D108,AG108=$E108),IFNA(VLOOKUP($A108&amp;AF$1,Data!$C:$E,3,0),"Ø"),"-")</f>
        <v>-</v>
      </c>
      <c r="AG108" s="16">
        <v>2.0</v>
      </c>
      <c r="AH108" s="16" t="str">
        <f>IF(OR(AI108=$C108,AI108=$D108,AI108=$E108),IFNA(VLOOKUP($A108&amp;AH$1,Data!$C:$E,3,0),"Ø"),"-")</f>
        <v>-</v>
      </c>
      <c r="AI108" s="16">
        <v>2.0</v>
      </c>
      <c r="AJ108" s="16" t="str">
        <f>IF(OR(AK108=$C108,AK108=$D108,AK108=$E108),IFNA(VLOOKUP($A108&amp;AJ$1,Data!$C:$E,3,0),"Ø"),"-")</f>
        <v>-</v>
      </c>
      <c r="AK108" s="16">
        <v>2.0</v>
      </c>
      <c r="AL108" s="16" t="str">
        <f>IF(OR(AM108=$C108,AM108=$D108,AM108=$E108),IFNA(VLOOKUP($A108&amp;AL$1,Data!$C:$E,3,0),"Ø"),"-")</f>
        <v>-</v>
      </c>
      <c r="AM108" s="16">
        <v>2.0</v>
      </c>
      <c r="AN108" s="16" t="str">
        <f>IF(OR(AO108=$C108,AO108=$D108,AO108=$E108),IFNA(VLOOKUP($A108&amp;AN$1,Data!$C:$E,3,0),"Ø"),"-")</f>
        <v>-</v>
      </c>
      <c r="AO108" s="16">
        <v>2.0</v>
      </c>
      <c r="AP108" s="16" t="str">
        <f>IF(OR(AQ108=$C108,AQ108=$D108,AQ108=$E108),IFNA(VLOOKUP($A108&amp;AP$1,Data!$C:$E,3,0),"Ø"),"-")</f>
        <v>-</v>
      </c>
      <c r="AQ108" s="16">
        <v>2.0</v>
      </c>
      <c r="AR108" s="16" t="str">
        <f>IF(OR(AS108=$C108,AS108=$D108,AS108=$E108),IFNA(VLOOKUP($A108&amp;AR$1,Data!$C:$E,3,0),"Ø"),"-")</f>
        <v>-</v>
      </c>
      <c r="AS108" s="16">
        <v>2.0</v>
      </c>
      <c r="AT108" s="16" t="str">
        <f>IF(OR(AU108=$C108,AU108=$D108,AU108=$E108),IFNA(VLOOKUP($A108&amp;AT$1,Data!$C:$E,3,0),"Ø"),"-")</f>
        <v>-</v>
      </c>
      <c r="AU108" s="16">
        <v>3.0</v>
      </c>
    </row>
    <row r="109" ht="14.25" hidden="1" customHeight="1">
      <c r="A109" s="114" t="s">
        <v>1102</v>
      </c>
      <c r="B109" s="9"/>
      <c r="C109" s="9">
        <f>IF(COUNTIF(Dails!A:A,Sheet1DATA!$A109)=1,1,"N")</f>
        <v>1</v>
      </c>
      <c r="D109" s="9">
        <f>IF(COUNTIF(Dails!D:D,Sheet1DATA!$A109)=1,2,"N")</f>
        <v>2</v>
      </c>
      <c r="E109" s="9">
        <f>IF(COUNTIF(Dails!G:G,Sheet1DATA!$A109)=1,3,"N")</f>
        <v>3</v>
      </c>
      <c r="F109" s="16" t="str">
        <f>IF(OR(G109=$C109,G109=$D109,G109=$E109),IFNA(VLOOKUP($A109&amp;F$1,Data!$C:$E,3,0),"Ø"),"-")</f>
        <v>×</v>
      </c>
      <c r="G109" s="16">
        <v>1.0</v>
      </c>
      <c r="H109" s="16" t="str">
        <f>IF(OR(I109=$C109,I109=$D109,I109=$E109),IFNA(VLOOKUP($A109&amp;H$1,Data!$C:$E,3,0),"Ø"),"-")</f>
        <v>×</v>
      </c>
      <c r="I109" s="16">
        <v>1.0</v>
      </c>
      <c r="J109" s="16" t="str">
        <f>IF(OR(K109=$C109,K109=$D109,K109=$E109),IFNA(VLOOKUP($A109&amp;J$1,Data!$C:$E,3,0),"Ø"),"-")</f>
        <v>×</v>
      </c>
      <c r="K109" s="16">
        <v>1.0</v>
      </c>
      <c r="L109" s="16" t="str">
        <f>IF(OR(M109=$C109,M109=$D109,M109=$E109),IFNA(VLOOKUP($A109&amp;L$1,Data!$C:$E,3,0),"Ø"),"-")</f>
        <v>Ø</v>
      </c>
      <c r="M109" s="16">
        <v>1.0</v>
      </c>
      <c r="N109" s="16" t="str">
        <f>IF(OR(O109=$C109,O109=$D109,O109=$E109),IFNA(VLOOKUP($A109&amp;N$1,Data!$C:$E,3,0),"Ø"),"-")</f>
        <v>Ø</v>
      </c>
      <c r="O109" s="16">
        <v>1.0</v>
      </c>
      <c r="P109" s="16" t="str">
        <f>IF(OR(Q109=$C109,Q109=$D109,Q109=$E109),IFNA(VLOOKUP($A109&amp;P$1,Data!$C:$E,3,0),"Ø"),"-")</f>
        <v>Ø</v>
      </c>
      <c r="Q109" s="16">
        <v>1.0</v>
      </c>
      <c r="R109" s="16" t="str">
        <f>IF(OR(S109=$C109,S109=$D109,S109=$E109),IFNA(VLOOKUP($A109&amp;R$1,Data!$C:$E,3,0),"Ø"),"-")</f>
        <v>Ø</v>
      </c>
      <c r="S109" s="16">
        <v>1.0</v>
      </c>
      <c r="T109" s="16" t="str">
        <f>IF(OR(U109=$C109,U109=$D109,U109=$E109),IFNA(VLOOKUP($A109&amp;T$1,Data!$C:$E,3,0),"Ø"),"-")</f>
        <v>Ø</v>
      </c>
      <c r="U109" s="16">
        <v>2.0</v>
      </c>
      <c r="V109" s="16" t="str">
        <f>IF(OR(W109=$C109,W109=$D109,W109=$E109),IFNA(VLOOKUP($A109&amp;V$1,Data!$C:$E,3,0),"Ø"),"-")</f>
        <v>Ø</v>
      </c>
      <c r="W109" s="16">
        <v>2.0</v>
      </c>
      <c r="X109" s="16" t="str">
        <f>IF(OR(Y109=$C109,Y109=$D109,Y109=$E109),IFNA(VLOOKUP($A109&amp;X$1,Data!$C:$E,3,0),"Ø"),"-")</f>
        <v>Ø</v>
      </c>
      <c r="Y109" s="16">
        <v>2.0</v>
      </c>
      <c r="Z109" s="16" t="str">
        <f>IF(OR(AA109=$C109,AA109=$D109,AA109=$E109),IFNA(VLOOKUP($A109&amp;Z$1,Data!$C:$E,3,0),"Ø"),"-")</f>
        <v>Ø</v>
      </c>
      <c r="AA109" s="16">
        <v>2.0</v>
      </c>
      <c r="AB109" s="16" t="str">
        <f>IF(OR(AC109=$C109,AC109=$D109,AC109=$E109),IFNA(VLOOKUP($A109&amp;AB$1,Data!$C:$E,3,0),"Ø"),"-")</f>
        <v>Ø</v>
      </c>
      <c r="AC109" s="16">
        <v>2.0</v>
      </c>
      <c r="AD109" s="16" t="str">
        <f>IF(OR(AE109=$C109,AE109=$D109,AE109=$E109),IFNA(VLOOKUP($A109&amp;AD$1,Data!$C:$E,3,0),"Ø"),"-")</f>
        <v>Ø</v>
      </c>
      <c r="AE109" s="16">
        <v>2.0</v>
      </c>
      <c r="AF109" s="16" t="str">
        <f>IF(OR(AG109=$C109,AG109=$D109,AG109=$E109),IFNA(VLOOKUP($A109&amp;AF$1,Data!$C:$E,3,0),"Ø"),"-")</f>
        <v>Ø</v>
      </c>
      <c r="AG109" s="16">
        <v>2.0</v>
      </c>
      <c r="AH109" s="16" t="str">
        <f>IF(OR(AI109=$C109,AI109=$D109,AI109=$E109),IFNA(VLOOKUP($A109&amp;AH$1,Data!$C:$E,3,0),"Ø"),"-")</f>
        <v>×</v>
      </c>
      <c r="AI109" s="16">
        <v>2.0</v>
      </c>
      <c r="AJ109" s="16" t="str">
        <f>IF(OR(AK109=$C109,AK109=$D109,AK109=$E109),IFNA(VLOOKUP($A109&amp;AJ$1,Data!$C:$E,3,0),"Ø"),"-")</f>
        <v>Ø</v>
      </c>
      <c r="AK109" s="16">
        <v>2.0</v>
      </c>
      <c r="AL109" s="16" t="str">
        <f>IF(OR(AM109=$C109,AM109=$D109,AM109=$E109),IFNA(VLOOKUP($A109&amp;AL$1,Data!$C:$E,3,0),"Ø"),"-")</f>
        <v>×</v>
      </c>
      <c r="AM109" s="16">
        <v>2.0</v>
      </c>
      <c r="AN109" s="16" t="str">
        <f>IF(OR(AO109=$C109,AO109=$D109,AO109=$E109),IFNA(VLOOKUP($A109&amp;AN$1,Data!$C:$E,3,0),"Ø"),"-")</f>
        <v>Ø</v>
      </c>
      <c r="AO109" s="16">
        <v>2.0</v>
      </c>
      <c r="AP109" s="16" t="str">
        <f>IF(OR(AQ109=$C109,AQ109=$D109,AQ109=$E109),IFNA(VLOOKUP($A109&amp;AP$1,Data!$C:$E,3,0),"Ø"),"-")</f>
        <v>Ø</v>
      </c>
      <c r="AQ109" s="16">
        <v>2.0</v>
      </c>
      <c r="AR109" s="16" t="str">
        <f>IF(OR(AS109=$C109,AS109=$D109,AS109=$E109),IFNA(VLOOKUP($A109&amp;AR$1,Data!$C:$E,3,0),"Ø"),"-")</f>
        <v>Ø</v>
      </c>
      <c r="AS109" s="16">
        <v>2.0</v>
      </c>
      <c r="AT109" s="16" t="str">
        <f>IF(OR(AU109=$C109,AU109=$D109,AU109=$E109),IFNA(VLOOKUP($A109&amp;AT$1,Data!$C:$E,3,0),"Ø"),"-")</f>
        <v>Ø</v>
      </c>
      <c r="AU109" s="16">
        <v>3.0</v>
      </c>
    </row>
    <row r="110" ht="14.25" hidden="1" customHeight="1">
      <c r="A110" s="114" t="s">
        <v>486</v>
      </c>
      <c r="B110" s="9"/>
      <c r="C110" s="9">
        <f>IF(COUNTIF(Dails!A:A,Sheet1DATA!$A110)=1,1,"N")</f>
        <v>1</v>
      </c>
      <c r="D110" s="9">
        <f>IF(COUNTIF(Dails!D:D,Sheet1DATA!$A110)=1,2,"N")</f>
        <v>2</v>
      </c>
      <c r="E110" s="9" t="str">
        <f>IF(COUNTIF(Dails!G:G,Sheet1DATA!$A110)=1,3,"N")</f>
        <v>N</v>
      </c>
      <c r="F110" s="16" t="str">
        <f>IF(OR(G110=$C110,G110=$D110,G110=$E110),IFNA(VLOOKUP($A110&amp;F$1,Data!$C:$E,3,0),"Ø"),"-")</f>
        <v>×</v>
      </c>
      <c r="G110" s="16">
        <v>1.0</v>
      </c>
      <c r="H110" s="16" t="str">
        <f>IF(OR(I110=$C110,I110=$D110,I110=$E110),IFNA(VLOOKUP($A110&amp;H$1,Data!$C:$E,3,0),"Ø"),"-")</f>
        <v>×</v>
      </c>
      <c r="I110" s="16">
        <v>1.0</v>
      </c>
      <c r="J110" s="16" t="str">
        <f>IF(OR(K110=$C110,K110=$D110,K110=$E110),IFNA(VLOOKUP($A110&amp;J$1,Data!$C:$E,3,0),"Ø"),"-")</f>
        <v>×</v>
      </c>
      <c r="K110" s="16">
        <v>1.0</v>
      </c>
      <c r="L110" s="16" t="str">
        <f>IF(OR(M110=$C110,M110=$D110,M110=$E110),IFNA(VLOOKUP($A110&amp;L$1,Data!$C:$E,3,0),"Ø"),"-")</f>
        <v>×</v>
      </c>
      <c r="M110" s="16">
        <v>1.0</v>
      </c>
      <c r="N110" s="16" t="str">
        <f>IF(OR(O110=$C110,O110=$D110,O110=$E110),IFNA(VLOOKUP($A110&amp;N$1,Data!$C:$E,3,0),"Ø"),"-")</f>
        <v>×</v>
      </c>
      <c r="O110" s="16">
        <v>1.0</v>
      </c>
      <c r="P110" s="16" t="str">
        <f>IF(OR(Q110=$C110,Q110=$D110,Q110=$E110),IFNA(VLOOKUP($A110&amp;P$1,Data!$C:$E,3,0),"Ø"),"-")</f>
        <v>×</v>
      </c>
      <c r="Q110" s="16">
        <v>1.0</v>
      </c>
      <c r="R110" s="16" t="str">
        <f>IF(OR(S110=$C110,S110=$D110,S110=$E110),IFNA(VLOOKUP($A110&amp;R$1,Data!$C:$E,3,0),"Ø"),"-")</f>
        <v>×</v>
      </c>
      <c r="S110" s="16">
        <v>1.0</v>
      </c>
      <c r="T110" s="16" t="str">
        <f>IF(OR(U110=$C110,U110=$D110,U110=$E110),IFNA(VLOOKUP($A110&amp;T$1,Data!$C:$E,3,0),"Ø"),"-")</f>
        <v>×</v>
      </c>
      <c r="U110" s="16">
        <v>2.0</v>
      </c>
      <c r="V110" s="16" t="str">
        <f>IF(OR(W110=$C110,W110=$D110,W110=$E110),IFNA(VLOOKUP($A110&amp;V$1,Data!$C:$E,3,0),"Ø"),"-")</f>
        <v>Ø</v>
      </c>
      <c r="W110" s="16">
        <v>2.0</v>
      </c>
      <c r="X110" s="16" t="str">
        <f>IF(OR(Y110=$C110,Y110=$D110,Y110=$E110),IFNA(VLOOKUP($A110&amp;X$1,Data!$C:$E,3,0),"Ø"),"-")</f>
        <v>×</v>
      </c>
      <c r="Y110" s="16">
        <v>2.0</v>
      </c>
      <c r="Z110" s="16" t="str">
        <f>IF(OR(AA110=$C110,AA110=$D110,AA110=$E110),IFNA(VLOOKUP($A110&amp;Z$1,Data!$C:$E,3,0),"Ø"),"-")</f>
        <v>×</v>
      </c>
      <c r="AA110" s="16">
        <v>2.0</v>
      </c>
      <c r="AB110" s="16" t="str">
        <f>IF(OR(AC110=$C110,AC110=$D110,AC110=$E110),IFNA(VLOOKUP($A110&amp;AB$1,Data!$C:$E,3,0),"Ø"),"-")</f>
        <v>×</v>
      </c>
      <c r="AC110" s="16">
        <v>2.0</v>
      </c>
      <c r="AD110" s="16" t="str">
        <f>IF(OR(AE110=$C110,AE110=$D110,AE110=$E110),IFNA(VLOOKUP($A110&amp;AD$1,Data!$C:$E,3,0),"Ø"),"-")</f>
        <v>×</v>
      </c>
      <c r="AE110" s="16">
        <v>2.0</v>
      </c>
      <c r="AF110" s="16" t="str">
        <f>IF(OR(AG110=$C110,AG110=$D110,AG110=$E110),IFNA(VLOOKUP($A110&amp;AF$1,Data!$C:$E,3,0),"Ø"),"-")</f>
        <v>×</v>
      </c>
      <c r="AG110" s="16">
        <v>2.0</v>
      </c>
      <c r="AH110" s="16" t="str">
        <f>IF(OR(AI110=$C110,AI110=$D110,AI110=$E110),IFNA(VLOOKUP($A110&amp;AH$1,Data!$C:$E,3,0),"Ø"),"-")</f>
        <v>×</v>
      </c>
      <c r="AI110" s="16">
        <v>2.0</v>
      </c>
      <c r="AJ110" s="16" t="str">
        <f>IF(OR(AK110=$C110,AK110=$D110,AK110=$E110),IFNA(VLOOKUP($A110&amp;AJ$1,Data!$C:$E,3,0),"Ø"),"-")</f>
        <v>×</v>
      </c>
      <c r="AK110" s="16">
        <v>2.0</v>
      </c>
      <c r="AL110" s="16" t="str">
        <f>IF(OR(AM110=$C110,AM110=$D110,AM110=$E110),IFNA(VLOOKUP($A110&amp;AL$1,Data!$C:$E,3,0),"Ø"),"-")</f>
        <v>×</v>
      </c>
      <c r="AM110" s="16">
        <v>2.0</v>
      </c>
      <c r="AN110" s="16" t="str">
        <f>IF(OR(AO110=$C110,AO110=$D110,AO110=$E110),IFNA(VLOOKUP($A110&amp;AN$1,Data!$C:$E,3,0),"Ø"),"-")</f>
        <v>Ø</v>
      </c>
      <c r="AO110" s="16">
        <v>2.0</v>
      </c>
      <c r="AP110" s="16" t="str">
        <f>IF(OR(AQ110=$C110,AQ110=$D110,AQ110=$E110),IFNA(VLOOKUP($A110&amp;AP$1,Data!$C:$E,3,0),"Ø"),"-")</f>
        <v>×</v>
      </c>
      <c r="AQ110" s="16">
        <v>2.0</v>
      </c>
      <c r="AR110" s="16" t="str">
        <f>IF(OR(AS110=$C110,AS110=$D110,AS110=$E110),IFNA(VLOOKUP($A110&amp;AR$1,Data!$C:$E,3,0),"Ø"),"-")</f>
        <v>×</v>
      </c>
      <c r="AS110" s="16">
        <v>2.0</v>
      </c>
      <c r="AT110" s="16" t="str">
        <f>IF(OR(AU110=$C110,AU110=$D110,AU110=$E110),IFNA(VLOOKUP($A110&amp;AT$1,Data!$C:$E,3,0),"Ø"),"-")</f>
        <v>-</v>
      </c>
      <c r="AU110" s="16">
        <v>3.0</v>
      </c>
    </row>
    <row r="111" ht="14.25" hidden="1" customHeight="1">
      <c r="A111" s="114" t="s">
        <v>481</v>
      </c>
      <c r="B111" s="9"/>
      <c r="C111" s="9" t="str">
        <f>IF(COUNTIF(Dails!A:A,Sheet1DATA!$A111)=1,1,"N")</f>
        <v>N</v>
      </c>
      <c r="D111" s="9" t="str">
        <f>IF(COUNTIF(Dails!D:D,Sheet1DATA!$A111)=1,2,"N")</f>
        <v>N</v>
      </c>
      <c r="E111" s="9" t="str">
        <f>IF(COUNTIF(Dails!G:G,Sheet1DATA!$A111)=1,3,"N")</f>
        <v>N</v>
      </c>
      <c r="F111" s="16" t="str">
        <f>IF(OR(G111=$C111,G111=$D111,G111=$E111),IFNA(VLOOKUP($A111&amp;F$1,Data!$C:$E,3,0),"Ø"),"-")</f>
        <v>-</v>
      </c>
      <c r="G111" s="16">
        <v>1.0</v>
      </c>
      <c r="H111" s="16" t="str">
        <f>IF(OR(I111=$C111,I111=$D111,I111=$E111),IFNA(VLOOKUP($A111&amp;H$1,Data!$C:$E,3,0),"Ø"),"-")</f>
        <v>-</v>
      </c>
      <c r="I111" s="16">
        <v>1.0</v>
      </c>
      <c r="J111" s="16" t="str">
        <f>IF(OR(K111=$C111,K111=$D111,K111=$E111),IFNA(VLOOKUP($A111&amp;J$1,Data!$C:$E,3,0),"Ø"),"-")</f>
        <v>-</v>
      </c>
      <c r="K111" s="16">
        <v>1.0</v>
      </c>
      <c r="L111" s="16" t="str">
        <f>IF(OR(M111=$C111,M111=$D111,M111=$E111),IFNA(VLOOKUP($A111&amp;L$1,Data!$C:$E,3,0),"Ø"),"-")</f>
        <v>-</v>
      </c>
      <c r="M111" s="16">
        <v>1.0</v>
      </c>
      <c r="N111" s="16" t="str">
        <f>IF(OR(O111=$C111,O111=$D111,O111=$E111),IFNA(VLOOKUP($A111&amp;N$1,Data!$C:$E,3,0),"Ø"),"-")</f>
        <v>-</v>
      </c>
      <c r="O111" s="16">
        <v>1.0</v>
      </c>
      <c r="P111" s="16" t="str">
        <f>IF(OR(Q111=$C111,Q111=$D111,Q111=$E111),IFNA(VLOOKUP($A111&amp;P$1,Data!$C:$E,3,0),"Ø"),"-")</f>
        <v>-</v>
      </c>
      <c r="Q111" s="16">
        <v>1.0</v>
      </c>
      <c r="R111" s="16" t="str">
        <f>IF(OR(S111=$C111,S111=$D111,S111=$E111),IFNA(VLOOKUP($A111&amp;R$1,Data!$C:$E,3,0),"Ø"),"-")</f>
        <v>-</v>
      </c>
      <c r="S111" s="16">
        <v>1.0</v>
      </c>
      <c r="T111" s="16" t="str">
        <f>IF(OR(U111=$C111,U111=$D111,U111=$E111),IFNA(VLOOKUP($A111&amp;T$1,Data!$C:$E,3,0),"Ø"),"-")</f>
        <v>-</v>
      </c>
      <c r="U111" s="16">
        <v>2.0</v>
      </c>
      <c r="V111" s="16" t="str">
        <f>IF(OR(W111=$C111,W111=$D111,W111=$E111),IFNA(VLOOKUP($A111&amp;V$1,Data!$C:$E,3,0),"Ø"),"-")</f>
        <v>-</v>
      </c>
      <c r="W111" s="16">
        <v>2.0</v>
      </c>
      <c r="X111" s="16" t="str">
        <f>IF(OR(Y111=$C111,Y111=$D111,Y111=$E111),IFNA(VLOOKUP($A111&amp;X$1,Data!$C:$E,3,0),"Ø"),"-")</f>
        <v>-</v>
      </c>
      <c r="Y111" s="16">
        <v>2.0</v>
      </c>
      <c r="Z111" s="16" t="str">
        <f>IF(OR(AA111=$C111,AA111=$D111,AA111=$E111),IFNA(VLOOKUP($A111&amp;Z$1,Data!$C:$E,3,0),"Ø"),"-")</f>
        <v>-</v>
      </c>
      <c r="AA111" s="16">
        <v>2.0</v>
      </c>
      <c r="AB111" s="16" t="str">
        <f>IF(OR(AC111=$C111,AC111=$D111,AC111=$E111),IFNA(VLOOKUP($A111&amp;AB$1,Data!$C:$E,3,0),"Ø"),"-")</f>
        <v>-</v>
      </c>
      <c r="AC111" s="16">
        <v>2.0</v>
      </c>
      <c r="AD111" s="16" t="str">
        <f>IF(OR(AE111=$C111,AE111=$D111,AE111=$E111),IFNA(VLOOKUP($A111&amp;AD$1,Data!$C:$E,3,0),"Ø"),"-")</f>
        <v>-</v>
      </c>
      <c r="AE111" s="16">
        <v>2.0</v>
      </c>
      <c r="AF111" s="16" t="str">
        <f>IF(OR(AG111=$C111,AG111=$D111,AG111=$E111),IFNA(VLOOKUP($A111&amp;AF$1,Data!$C:$E,3,0),"Ø"),"-")</f>
        <v>-</v>
      </c>
      <c r="AG111" s="16">
        <v>2.0</v>
      </c>
      <c r="AH111" s="16" t="str">
        <f>IF(OR(AI111=$C111,AI111=$D111,AI111=$E111),IFNA(VLOOKUP($A111&amp;AH$1,Data!$C:$E,3,0),"Ø"),"-")</f>
        <v>-</v>
      </c>
      <c r="AI111" s="16">
        <v>2.0</v>
      </c>
      <c r="AJ111" s="16" t="str">
        <f>IF(OR(AK111=$C111,AK111=$D111,AK111=$E111),IFNA(VLOOKUP($A111&amp;AJ$1,Data!$C:$E,3,0),"Ø"),"-")</f>
        <v>-</v>
      </c>
      <c r="AK111" s="16">
        <v>2.0</v>
      </c>
      <c r="AL111" s="16" t="str">
        <f>IF(OR(AM111=$C111,AM111=$D111,AM111=$E111),IFNA(VLOOKUP($A111&amp;AL$1,Data!$C:$E,3,0),"Ø"),"-")</f>
        <v>-</v>
      </c>
      <c r="AM111" s="16">
        <v>2.0</v>
      </c>
      <c r="AN111" s="16" t="str">
        <f>IF(OR(AO111=$C111,AO111=$D111,AO111=$E111),IFNA(VLOOKUP($A111&amp;AN$1,Data!$C:$E,3,0),"Ø"),"-")</f>
        <v>-</v>
      </c>
      <c r="AO111" s="16">
        <v>2.0</v>
      </c>
      <c r="AP111" s="16" t="str">
        <f>IF(OR(AQ111=$C111,AQ111=$D111,AQ111=$E111),IFNA(VLOOKUP($A111&amp;AP$1,Data!$C:$E,3,0),"Ø"),"-")</f>
        <v>-</v>
      </c>
      <c r="AQ111" s="16">
        <v>2.0</v>
      </c>
      <c r="AR111" s="16" t="str">
        <f>IF(OR(AS111=$C111,AS111=$D111,AS111=$E111),IFNA(VLOOKUP($A111&amp;AR$1,Data!$C:$E,3,0),"Ø"),"-")</f>
        <v>-</v>
      </c>
      <c r="AS111" s="16">
        <v>2.0</v>
      </c>
      <c r="AT111" s="16" t="str">
        <f>IF(OR(AU111=$C111,AU111=$D111,AU111=$E111),IFNA(VLOOKUP($A111&amp;AT$1,Data!$C:$E,3,0),"Ø"),"-")</f>
        <v>-</v>
      </c>
      <c r="AU111" s="16">
        <v>3.0</v>
      </c>
    </row>
    <row r="112" ht="14.25" hidden="1" customHeight="1">
      <c r="A112" s="114" t="s">
        <v>484</v>
      </c>
      <c r="B112" s="9"/>
      <c r="C112" s="9" t="str">
        <f>IF(COUNTIF(Dails!A:A,Sheet1DATA!$A112)=1,1,"N")</f>
        <v>N</v>
      </c>
      <c r="D112" s="9" t="str">
        <f>IF(COUNTIF(Dails!D:D,Sheet1DATA!$A112)=1,2,"N")</f>
        <v>N</v>
      </c>
      <c r="E112" s="9" t="str">
        <f>IF(COUNTIF(Dails!G:G,Sheet1DATA!$A112)=1,3,"N")</f>
        <v>N</v>
      </c>
      <c r="F112" s="16" t="str">
        <f>IF(OR(G112=$C112,G112=$D112,G112=$E112),IFNA(VLOOKUP($A112&amp;F$1,Data!$C:$E,3,0),"Ø"),"-")</f>
        <v>-</v>
      </c>
      <c r="G112" s="16">
        <v>1.0</v>
      </c>
      <c r="H112" s="16" t="str">
        <f>IF(OR(I112=$C112,I112=$D112,I112=$E112),IFNA(VLOOKUP($A112&amp;H$1,Data!$C:$E,3,0),"Ø"),"-")</f>
        <v>-</v>
      </c>
      <c r="I112" s="16">
        <v>1.0</v>
      </c>
      <c r="J112" s="16" t="str">
        <f>IF(OR(K112=$C112,K112=$D112,K112=$E112),IFNA(VLOOKUP($A112&amp;J$1,Data!$C:$E,3,0),"Ø"),"-")</f>
        <v>-</v>
      </c>
      <c r="K112" s="16">
        <v>1.0</v>
      </c>
      <c r="L112" s="16" t="str">
        <f>IF(OR(M112=$C112,M112=$D112,M112=$E112),IFNA(VLOOKUP($A112&amp;L$1,Data!$C:$E,3,0),"Ø"),"-")</f>
        <v>-</v>
      </c>
      <c r="M112" s="16">
        <v>1.0</v>
      </c>
      <c r="N112" s="16" t="str">
        <f>IF(OR(O112=$C112,O112=$D112,O112=$E112),IFNA(VLOOKUP($A112&amp;N$1,Data!$C:$E,3,0),"Ø"),"-")</f>
        <v>-</v>
      </c>
      <c r="O112" s="16">
        <v>1.0</v>
      </c>
      <c r="P112" s="16" t="str">
        <f>IF(OR(Q112=$C112,Q112=$D112,Q112=$E112),IFNA(VLOOKUP($A112&amp;P$1,Data!$C:$E,3,0),"Ø"),"-")</f>
        <v>-</v>
      </c>
      <c r="Q112" s="16">
        <v>1.0</v>
      </c>
      <c r="R112" s="16" t="str">
        <f>IF(OR(S112=$C112,S112=$D112,S112=$E112),IFNA(VLOOKUP($A112&amp;R$1,Data!$C:$E,3,0),"Ø"),"-")</f>
        <v>-</v>
      </c>
      <c r="S112" s="16">
        <v>1.0</v>
      </c>
      <c r="T112" s="16" t="str">
        <f>IF(OR(U112=$C112,U112=$D112,U112=$E112),IFNA(VLOOKUP($A112&amp;T$1,Data!$C:$E,3,0),"Ø"),"-")</f>
        <v>-</v>
      </c>
      <c r="U112" s="16">
        <v>2.0</v>
      </c>
      <c r="V112" s="16" t="str">
        <f>IF(OR(W112=$C112,W112=$D112,W112=$E112),IFNA(VLOOKUP($A112&amp;V$1,Data!$C:$E,3,0),"Ø"),"-")</f>
        <v>-</v>
      </c>
      <c r="W112" s="16">
        <v>2.0</v>
      </c>
      <c r="X112" s="16" t="str">
        <f>IF(OR(Y112=$C112,Y112=$D112,Y112=$E112),IFNA(VLOOKUP($A112&amp;X$1,Data!$C:$E,3,0),"Ø"),"-")</f>
        <v>-</v>
      </c>
      <c r="Y112" s="16">
        <v>2.0</v>
      </c>
      <c r="Z112" s="16" t="str">
        <f>IF(OR(AA112=$C112,AA112=$D112,AA112=$E112),IFNA(VLOOKUP($A112&amp;Z$1,Data!$C:$E,3,0),"Ø"),"-")</f>
        <v>-</v>
      </c>
      <c r="AA112" s="16">
        <v>2.0</v>
      </c>
      <c r="AB112" s="16" t="str">
        <f>IF(OR(AC112=$C112,AC112=$D112,AC112=$E112),IFNA(VLOOKUP($A112&amp;AB$1,Data!$C:$E,3,0),"Ø"),"-")</f>
        <v>-</v>
      </c>
      <c r="AC112" s="16">
        <v>2.0</v>
      </c>
      <c r="AD112" s="16" t="str">
        <f>IF(OR(AE112=$C112,AE112=$D112,AE112=$E112),IFNA(VLOOKUP($A112&amp;AD$1,Data!$C:$E,3,0),"Ø"),"-")</f>
        <v>-</v>
      </c>
      <c r="AE112" s="16">
        <v>2.0</v>
      </c>
      <c r="AF112" s="16" t="str">
        <f>IF(OR(AG112=$C112,AG112=$D112,AG112=$E112),IFNA(VLOOKUP($A112&amp;AF$1,Data!$C:$E,3,0),"Ø"),"-")</f>
        <v>-</v>
      </c>
      <c r="AG112" s="16">
        <v>2.0</v>
      </c>
      <c r="AH112" s="16" t="str">
        <f>IF(OR(AI112=$C112,AI112=$D112,AI112=$E112),IFNA(VLOOKUP($A112&amp;AH$1,Data!$C:$E,3,0),"Ø"),"-")</f>
        <v>-</v>
      </c>
      <c r="AI112" s="16">
        <v>2.0</v>
      </c>
      <c r="AJ112" s="16" t="str">
        <f>IF(OR(AK112=$C112,AK112=$D112,AK112=$E112),IFNA(VLOOKUP($A112&amp;AJ$1,Data!$C:$E,3,0),"Ø"),"-")</f>
        <v>-</v>
      </c>
      <c r="AK112" s="16">
        <v>2.0</v>
      </c>
      <c r="AL112" s="16" t="str">
        <f>IF(OR(AM112=$C112,AM112=$D112,AM112=$E112),IFNA(VLOOKUP($A112&amp;AL$1,Data!$C:$E,3,0),"Ø"),"-")</f>
        <v>-</v>
      </c>
      <c r="AM112" s="16">
        <v>2.0</v>
      </c>
      <c r="AN112" s="16" t="str">
        <f>IF(OR(AO112=$C112,AO112=$D112,AO112=$E112),IFNA(VLOOKUP($A112&amp;AN$1,Data!$C:$E,3,0),"Ø"),"-")</f>
        <v>-</v>
      </c>
      <c r="AO112" s="16">
        <v>2.0</v>
      </c>
      <c r="AP112" s="16" t="str">
        <f>IF(OR(AQ112=$C112,AQ112=$D112,AQ112=$E112),IFNA(VLOOKUP($A112&amp;AP$1,Data!$C:$E,3,0),"Ø"),"-")</f>
        <v>-</v>
      </c>
      <c r="AQ112" s="16">
        <v>2.0</v>
      </c>
      <c r="AR112" s="16" t="str">
        <f>IF(OR(AS112=$C112,AS112=$D112,AS112=$E112),IFNA(VLOOKUP($A112&amp;AR$1,Data!$C:$E,3,0),"Ø"),"-")</f>
        <v>-</v>
      </c>
      <c r="AS112" s="16">
        <v>2.0</v>
      </c>
      <c r="AT112" s="16" t="str">
        <f>IF(OR(AU112=$C112,AU112=$D112,AU112=$E112),IFNA(VLOOKUP($A112&amp;AT$1,Data!$C:$E,3,0),"Ø"),"-")</f>
        <v>-</v>
      </c>
      <c r="AU112" s="16">
        <v>3.0</v>
      </c>
    </row>
    <row r="113" ht="14.25" hidden="1" customHeight="1">
      <c r="A113" s="114" t="s">
        <v>496</v>
      </c>
      <c r="B113" s="9"/>
      <c r="C113" s="9" t="str">
        <f>IF(COUNTIF(Dails!A:A,Sheet1DATA!$A113)=1,1,"N")</f>
        <v>N</v>
      </c>
      <c r="D113" s="9" t="str">
        <f>IF(COUNTIF(Dails!D:D,Sheet1DATA!$A113)=1,2,"N")</f>
        <v>N</v>
      </c>
      <c r="E113" s="9" t="str">
        <f>IF(COUNTIF(Dails!G:G,Sheet1DATA!$A113)=1,3,"N")</f>
        <v>N</v>
      </c>
      <c r="F113" s="16" t="str">
        <f>IF(OR(G113=$C113,G113=$D113,G113=$E113),IFNA(VLOOKUP($A113&amp;F$1,Data!$C:$E,3,0),"Ø"),"-")</f>
        <v>-</v>
      </c>
      <c r="G113" s="16">
        <v>1.0</v>
      </c>
      <c r="H113" s="16" t="str">
        <f>IF(OR(I113=$C113,I113=$D113,I113=$E113),IFNA(VLOOKUP($A113&amp;H$1,Data!$C:$E,3,0),"Ø"),"-")</f>
        <v>-</v>
      </c>
      <c r="I113" s="16">
        <v>1.0</v>
      </c>
      <c r="J113" s="16" t="str">
        <f>IF(OR(K113=$C113,K113=$D113,K113=$E113),IFNA(VLOOKUP($A113&amp;J$1,Data!$C:$E,3,0),"Ø"),"-")</f>
        <v>-</v>
      </c>
      <c r="K113" s="16">
        <v>1.0</v>
      </c>
      <c r="L113" s="16" t="str">
        <f>IF(OR(M113=$C113,M113=$D113,M113=$E113),IFNA(VLOOKUP($A113&amp;L$1,Data!$C:$E,3,0),"Ø"),"-")</f>
        <v>-</v>
      </c>
      <c r="M113" s="16">
        <v>1.0</v>
      </c>
      <c r="N113" s="16" t="str">
        <f>IF(OR(O113=$C113,O113=$D113,O113=$E113),IFNA(VLOOKUP($A113&amp;N$1,Data!$C:$E,3,0),"Ø"),"-")</f>
        <v>-</v>
      </c>
      <c r="O113" s="16">
        <v>1.0</v>
      </c>
      <c r="P113" s="16" t="str">
        <f>IF(OR(Q113=$C113,Q113=$D113,Q113=$E113),IFNA(VLOOKUP($A113&amp;P$1,Data!$C:$E,3,0),"Ø"),"-")</f>
        <v>-</v>
      </c>
      <c r="Q113" s="16">
        <v>1.0</v>
      </c>
      <c r="R113" s="16" t="str">
        <f>IF(OR(S113=$C113,S113=$D113,S113=$E113),IFNA(VLOOKUP($A113&amp;R$1,Data!$C:$E,3,0),"Ø"),"-")</f>
        <v>-</v>
      </c>
      <c r="S113" s="16">
        <v>1.0</v>
      </c>
      <c r="T113" s="16" t="str">
        <f>IF(OR(U113=$C113,U113=$D113,U113=$E113),IFNA(VLOOKUP($A113&amp;T$1,Data!$C:$E,3,0),"Ø"),"-")</f>
        <v>-</v>
      </c>
      <c r="U113" s="16">
        <v>2.0</v>
      </c>
      <c r="V113" s="16" t="str">
        <f>IF(OR(W113=$C113,W113=$D113,W113=$E113),IFNA(VLOOKUP($A113&amp;V$1,Data!$C:$E,3,0),"Ø"),"-")</f>
        <v>-</v>
      </c>
      <c r="W113" s="16">
        <v>2.0</v>
      </c>
      <c r="X113" s="16" t="str">
        <f>IF(OR(Y113=$C113,Y113=$D113,Y113=$E113),IFNA(VLOOKUP($A113&amp;X$1,Data!$C:$E,3,0),"Ø"),"-")</f>
        <v>-</v>
      </c>
      <c r="Y113" s="16">
        <v>2.0</v>
      </c>
      <c r="Z113" s="16" t="str">
        <f>IF(OR(AA113=$C113,AA113=$D113,AA113=$E113),IFNA(VLOOKUP($A113&amp;Z$1,Data!$C:$E,3,0),"Ø"),"-")</f>
        <v>-</v>
      </c>
      <c r="AA113" s="16">
        <v>2.0</v>
      </c>
      <c r="AB113" s="16" t="str">
        <f>IF(OR(AC113=$C113,AC113=$D113,AC113=$E113),IFNA(VLOOKUP($A113&amp;AB$1,Data!$C:$E,3,0),"Ø"),"-")</f>
        <v>-</v>
      </c>
      <c r="AC113" s="16">
        <v>2.0</v>
      </c>
      <c r="AD113" s="16" t="str">
        <f>IF(OR(AE113=$C113,AE113=$D113,AE113=$E113),IFNA(VLOOKUP($A113&amp;AD$1,Data!$C:$E,3,0),"Ø"),"-")</f>
        <v>-</v>
      </c>
      <c r="AE113" s="16">
        <v>2.0</v>
      </c>
      <c r="AF113" s="16" t="str">
        <f>IF(OR(AG113=$C113,AG113=$D113,AG113=$E113),IFNA(VLOOKUP($A113&amp;AF$1,Data!$C:$E,3,0),"Ø"),"-")</f>
        <v>-</v>
      </c>
      <c r="AG113" s="16">
        <v>2.0</v>
      </c>
      <c r="AH113" s="16" t="str">
        <f>IF(OR(AI113=$C113,AI113=$D113,AI113=$E113),IFNA(VLOOKUP($A113&amp;AH$1,Data!$C:$E,3,0),"Ø"),"-")</f>
        <v>-</v>
      </c>
      <c r="AI113" s="16">
        <v>2.0</v>
      </c>
      <c r="AJ113" s="16" t="str">
        <f>IF(OR(AK113=$C113,AK113=$D113,AK113=$E113),IFNA(VLOOKUP($A113&amp;AJ$1,Data!$C:$E,3,0),"Ø"),"-")</f>
        <v>-</v>
      </c>
      <c r="AK113" s="16">
        <v>2.0</v>
      </c>
      <c r="AL113" s="16" t="str">
        <f>IF(OR(AM113=$C113,AM113=$D113,AM113=$E113),IFNA(VLOOKUP($A113&amp;AL$1,Data!$C:$E,3,0),"Ø"),"-")</f>
        <v>-</v>
      </c>
      <c r="AM113" s="16">
        <v>2.0</v>
      </c>
      <c r="AN113" s="16" t="str">
        <f>IF(OR(AO113=$C113,AO113=$D113,AO113=$E113),IFNA(VLOOKUP($A113&amp;AN$1,Data!$C:$E,3,0),"Ø"),"-")</f>
        <v>-</v>
      </c>
      <c r="AO113" s="16">
        <v>2.0</v>
      </c>
      <c r="AP113" s="16" t="str">
        <f>IF(OR(AQ113=$C113,AQ113=$D113,AQ113=$E113),IFNA(VLOOKUP($A113&amp;AP$1,Data!$C:$E,3,0),"Ø"),"-")</f>
        <v>-</v>
      </c>
      <c r="AQ113" s="16">
        <v>2.0</v>
      </c>
      <c r="AR113" s="16" t="str">
        <f>IF(OR(AS113=$C113,AS113=$D113,AS113=$E113),IFNA(VLOOKUP($A113&amp;AR$1,Data!$C:$E,3,0),"Ø"),"-")</f>
        <v>-</v>
      </c>
      <c r="AS113" s="16">
        <v>2.0</v>
      </c>
      <c r="AT113" s="16" t="str">
        <f>IF(OR(AU113=$C113,AU113=$D113,AU113=$E113),IFNA(VLOOKUP($A113&amp;AT$1,Data!$C:$E,3,0),"Ø"),"-")</f>
        <v>-</v>
      </c>
      <c r="AU113" s="16">
        <v>3.0</v>
      </c>
    </row>
    <row r="114" ht="14.25" hidden="1" customHeight="1">
      <c r="A114" s="114" t="s">
        <v>1153</v>
      </c>
      <c r="B114" s="9"/>
      <c r="C114" s="9" t="str">
        <f>IF(COUNTIF(Dails!A:A,Sheet1DATA!$A114)=1,1,"N")</f>
        <v>N</v>
      </c>
      <c r="D114" s="9">
        <f>IF(COUNTIF(Dails!D:D,Sheet1DATA!$A114)=1,2,"N")</f>
        <v>2</v>
      </c>
      <c r="E114" s="9" t="str">
        <f>IF(COUNTIF(Dails!G:G,Sheet1DATA!$A114)=1,3,"N")</f>
        <v>N</v>
      </c>
      <c r="F114" s="16" t="str">
        <f>IF(OR(G114=$C114,G114=$D114,G114=$E114),IFNA(VLOOKUP($A114&amp;F$1,Data!$C:$E,3,0),"Ø"),"-")</f>
        <v>-</v>
      </c>
      <c r="G114" s="16">
        <v>1.0</v>
      </c>
      <c r="H114" s="16" t="str">
        <f>IF(OR(I114=$C114,I114=$D114,I114=$E114),IFNA(VLOOKUP($A114&amp;H$1,Data!$C:$E,3,0),"Ø"),"-")</f>
        <v>-</v>
      </c>
      <c r="I114" s="16">
        <v>1.0</v>
      </c>
      <c r="J114" s="16" t="str">
        <f>IF(OR(K114=$C114,K114=$D114,K114=$E114),IFNA(VLOOKUP($A114&amp;J$1,Data!$C:$E,3,0),"Ø"),"-")</f>
        <v>-</v>
      </c>
      <c r="K114" s="16">
        <v>1.0</v>
      </c>
      <c r="L114" s="16" t="str">
        <f>IF(OR(M114=$C114,M114=$D114,M114=$E114),IFNA(VLOOKUP($A114&amp;L$1,Data!$C:$E,3,0),"Ø"),"-")</f>
        <v>-</v>
      </c>
      <c r="M114" s="16">
        <v>1.0</v>
      </c>
      <c r="N114" s="16" t="str">
        <f>IF(OR(O114=$C114,O114=$D114,O114=$E114),IFNA(VLOOKUP($A114&amp;N$1,Data!$C:$E,3,0),"Ø"),"-")</f>
        <v>-</v>
      </c>
      <c r="O114" s="16">
        <v>1.0</v>
      </c>
      <c r="P114" s="16" t="str">
        <f>IF(OR(Q114=$C114,Q114=$D114,Q114=$E114),IFNA(VLOOKUP($A114&amp;P$1,Data!$C:$E,3,0),"Ø"),"-")</f>
        <v>-</v>
      </c>
      <c r="Q114" s="16">
        <v>1.0</v>
      </c>
      <c r="R114" s="16" t="str">
        <f>IF(OR(S114=$C114,S114=$D114,S114=$E114),IFNA(VLOOKUP($A114&amp;R$1,Data!$C:$E,3,0),"Ø"),"-")</f>
        <v>-</v>
      </c>
      <c r="S114" s="16">
        <v>1.0</v>
      </c>
      <c r="T114" s="16" t="str">
        <f>IF(OR(U114=$C114,U114=$D114,U114=$E114),IFNA(VLOOKUP($A114&amp;T$1,Data!$C:$E,3,0),"Ø"),"-")</f>
        <v>×</v>
      </c>
      <c r="U114" s="16">
        <v>2.0</v>
      </c>
      <c r="V114" s="16" t="str">
        <f>IF(OR(W114=$C114,W114=$D114,W114=$E114),IFNA(VLOOKUP($A114&amp;V$1,Data!$C:$E,3,0),"Ø"),"-")</f>
        <v>×</v>
      </c>
      <c r="W114" s="16">
        <v>2.0</v>
      </c>
      <c r="X114" s="16" t="str">
        <f>IF(OR(Y114=$C114,Y114=$D114,Y114=$E114),IFNA(VLOOKUP($A114&amp;X$1,Data!$C:$E,3,0),"Ø"),"-")</f>
        <v>×</v>
      </c>
      <c r="Y114" s="16">
        <v>2.0</v>
      </c>
      <c r="Z114" s="16" t="str">
        <f>IF(OR(AA114=$C114,AA114=$D114,AA114=$E114),IFNA(VLOOKUP($A114&amp;Z$1,Data!$C:$E,3,0),"Ø"),"-")</f>
        <v>×</v>
      </c>
      <c r="AA114" s="16">
        <v>2.0</v>
      </c>
      <c r="AB114" s="16" t="str">
        <f>IF(OR(AC114=$C114,AC114=$D114,AC114=$E114),IFNA(VLOOKUP($A114&amp;AB$1,Data!$C:$E,3,0),"Ø"),"-")</f>
        <v>×</v>
      </c>
      <c r="AC114" s="16">
        <v>2.0</v>
      </c>
      <c r="AD114" s="16" t="str">
        <f>IF(OR(AE114=$C114,AE114=$D114,AE114=$E114),IFNA(VLOOKUP($A114&amp;AD$1,Data!$C:$E,3,0),"Ø"),"-")</f>
        <v>×</v>
      </c>
      <c r="AE114" s="16">
        <v>2.0</v>
      </c>
      <c r="AF114" s="16" t="str">
        <f>IF(OR(AG114=$C114,AG114=$D114,AG114=$E114),IFNA(VLOOKUP($A114&amp;AF$1,Data!$C:$E,3,0),"Ø"),"-")</f>
        <v>×</v>
      </c>
      <c r="AG114" s="16">
        <v>2.0</v>
      </c>
      <c r="AH114" s="16" t="str">
        <f>IF(OR(AI114=$C114,AI114=$D114,AI114=$E114),IFNA(VLOOKUP($A114&amp;AH$1,Data!$C:$E,3,0),"Ø"),"-")</f>
        <v>×</v>
      </c>
      <c r="AI114" s="16">
        <v>2.0</v>
      </c>
      <c r="AJ114" s="16" t="str">
        <f>IF(OR(AK114=$C114,AK114=$D114,AK114=$E114),IFNA(VLOOKUP($A114&amp;AJ$1,Data!$C:$E,3,0),"Ø"),"-")</f>
        <v>×</v>
      </c>
      <c r="AK114" s="16">
        <v>2.0</v>
      </c>
      <c r="AL114" s="16" t="str">
        <f>IF(OR(AM114=$C114,AM114=$D114,AM114=$E114),IFNA(VLOOKUP($A114&amp;AL$1,Data!$C:$E,3,0),"Ø"),"-")</f>
        <v>×</v>
      </c>
      <c r="AM114" s="16">
        <v>2.0</v>
      </c>
      <c r="AN114" s="16" t="str">
        <f>IF(OR(AO114=$C114,AO114=$D114,AO114=$E114),IFNA(VLOOKUP($A114&amp;AN$1,Data!$C:$E,3,0),"Ø"),"-")</f>
        <v>Ø</v>
      </c>
      <c r="AO114" s="16">
        <v>2.0</v>
      </c>
      <c r="AP114" s="16" t="str">
        <f>IF(OR(AQ114=$C114,AQ114=$D114,AQ114=$E114),IFNA(VLOOKUP($A114&amp;AP$1,Data!$C:$E,3,0),"Ø"),"-")</f>
        <v>×</v>
      </c>
      <c r="AQ114" s="16">
        <v>2.0</v>
      </c>
      <c r="AR114" s="16" t="str">
        <f>IF(OR(AS114=$C114,AS114=$D114,AS114=$E114),IFNA(VLOOKUP($A114&amp;AR$1,Data!$C:$E,3,0),"Ø"),"-")</f>
        <v>×</v>
      </c>
      <c r="AS114" s="16">
        <v>2.0</v>
      </c>
      <c r="AT114" s="16" t="str">
        <f>IF(OR(AU114=$C114,AU114=$D114,AU114=$E114),IFNA(VLOOKUP($A114&amp;AT$1,Data!$C:$E,3,0),"Ø"),"-")</f>
        <v>-</v>
      </c>
      <c r="AU114" s="16">
        <v>3.0</v>
      </c>
    </row>
    <row r="115" ht="14.25" hidden="1" customHeight="1">
      <c r="A115" s="114" t="s">
        <v>504</v>
      </c>
      <c r="B115" s="9"/>
      <c r="C115" s="9" t="str">
        <f>IF(COUNTIF(Dails!A:A,Sheet1DATA!$A115)=1,1,"N")</f>
        <v>N</v>
      </c>
      <c r="D115" s="9" t="str">
        <f>IF(COUNTIF(Dails!D:D,Sheet1DATA!$A115)=1,2,"N")</f>
        <v>N</v>
      </c>
      <c r="E115" s="9" t="str">
        <f>IF(COUNTIF(Dails!G:G,Sheet1DATA!$A115)=1,3,"N")</f>
        <v>N</v>
      </c>
      <c r="F115" s="16" t="str">
        <f>IF(OR(G115=$C115,G115=$D115,G115=$E115),IFNA(VLOOKUP($A115&amp;F$1,Data!$C:$E,3,0),"Ø"),"-")</f>
        <v>-</v>
      </c>
      <c r="G115" s="16">
        <v>1.0</v>
      </c>
      <c r="H115" s="16" t="str">
        <f>IF(OR(I115=$C115,I115=$D115,I115=$E115),IFNA(VLOOKUP($A115&amp;H$1,Data!$C:$E,3,0),"Ø"),"-")</f>
        <v>-</v>
      </c>
      <c r="I115" s="16">
        <v>1.0</v>
      </c>
      <c r="J115" s="16" t="str">
        <f>IF(OR(K115=$C115,K115=$D115,K115=$E115),IFNA(VLOOKUP($A115&amp;J$1,Data!$C:$E,3,0),"Ø"),"-")</f>
        <v>-</v>
      </c>
      <c r="K115" s="16">
        <v>1.0</v>
      </c>
      <c r="L115" s="16" t="str">
        <f>IF(OR(M115=$C115,M115=$D115,M115=$E115),IFNA(VLOOKUP($A115&amp;L$1,Data!$C:$E,3,0),"Ø"),"-")</f>
        <v>-</v>
      </c>
      <c r="M115" s="16">
        <v>1.0</v>
      </c>
      <c r="N115" s="16" t="str">
        <f>IF(OR(O115=$C115,O115=$D115,O115=$E115),IFNA(VLOOKUP($A115&amp;N$1,Data!$C:$E,3,0),"Ø"),"-")</f>
        <v>-</v>
      </c>
      <c r="O115" s="16">
        <v>1.0</v>
      </c>
      <c r="P115" s="16" t="str">
        <f>IF(OR(Q115=$C115,Q115=$D115,Q115=$E115),IFNA(VLOOKUP($A115&amp;P$1,Data!$C:$E,3,0),"Ø"),"-")</f>
        <v>-</v>
      </c>
      <c r="Q115" s="16">
        <v>1.0</v>
      </c>
      <c r="R115" s="16" t="str">
        <f>IF(OR(S115=$C115,S115=$D115,S115=$E115),IFNA(VLOOKUP($A115&amp;R$1,Data!$C:$E,3,0),"Ø"),"-")</f>
        <v>-</v>
      </c>
      <c r="S115" s="16">
        <v>1.0</v>
      </c>
      <c r="T115" s="16" t="str">
        <f>IF(OR(U115=$C115,U115=$D115,U115=$E115),IFNA(VLOOKUP($A115&amp;T$1,Data!$C:$E,3,0),"Ø"),"-")</f>
        <v>-</v>
      </c>
      <c r="U115" s="16">
        <v>2.0</v>
      </c>
      <c r="V115" s="16" t="str">
        <f>IF(OR(W115=$C115,W115=$D115,W115=$E115),IFNA(VLOOKUP($A115&amp;V$1,Data!$C:$E,3,0),"Ø"),"-")</f>
        <v>-</v>
      </c>
      <c r="W115" s="16">
        <v>2.0</v>
      </c>
      <c r="X115" s="16" t="str">
        <f>IF(OR(Y115=$C115,Y115=$D115,Y115=$E115),IFNA(VLOOKUP($A115&amp;X$1,Data!$C:$E,3,0),"Ø"),"-")</f>
        <v>-</v>
      </c>
      <c r="Y115" s="16">
        <v>2.0</v>
      </c>
      <c r="Z115" s="16" t="str">
        <f>IF(OR(AA115=$C115,AA115=$D115,AA115=$E115),IFNA(VLOOKUP($A115&amp;Z$1,Data!$C:$E,3,0),"Ø"),"-")</f>
        <v>-</v>
      </c>
      <c r="AA115" s="16">
        <v>2.0</v>
      </c>
      <c r="AB115" s="16" t="str">
        <f>IF(OR(AC115=$C115,AC115=$D115,AC115=$E115),IFNA(VLOOKUP($A115&amp;AB$1,Data!$C:$E,3,0),"Ø"),"-")</f>
        <v>-</v>
      </c>
      <c r="AC115" s="16">
        <v>2.0</v>
      </c>
      <c r="AD115" s="16" t="str">
        <f>IF(OR(AE115=$C115,AE115=$D115,AE115=$E115),IFNA(VLOOKUP($A115&amp;AD$1,Data!$C:$E,3,0),"Ø"),"-")</f>
        <v>-</v>
      </c>
      <c r="AE115" s="16">
        <v>2.0</v>
      </c>
      <c r="AF115" s="16" t="str">
        <f>IF(OR(AG115=$C115,AG115=$D115,AG115=$E115),IFNA(VLOOKUP($A115&amp;AF$1,Data!$C:$E,3,0),"Ø"),"-")</f>
        <v>-</v>
      </c>
      <c r="AG115" s="16">
        <v>2.0</v>
      </c>
      <c r="AH115" s="16" t="str">
        <f>IF(OR(AI115=$C115,AI115=$D115,AI115=$E115),IFNA(VLOOKUP($A115&amp;AH$1,Data!$C:$E,3,0),"Ø"),"-")</f>
        <v>-</v>
      </c>
      <c r="AI115" s="16">
        <v>2.0</v>
      </c>
      <c r="AJ115" s="16" t="str">
        <f>IF(OR(AK115=$C115,AK115=$D115,AK115=$E115),IFNA(VLOOKUP($A115&amp;AJ$1,Data!$C:$E,3,0),"Ø"),"-")</f>
        <v>-</v>
      </c>
      <c r="AK115" s="16">
        <v>2.0</v>
      </c>
      <c r="AL115" s="16" t="str">
        <f>IF(OR(AM115=$C115,AM115=$D115,AM115=$E115),IFNA(VLOOKUP($A115&amp;AL$1,Data!$C:$E,3,0),"Ø"),"-")</f>
        <v>-</v>
      </c>
      <c r="AM115" s="16">
        <v>2.0</v>
      </c>
      <c r="AN115" s="16" t="str">
        <f>IF(OR(AO115=$C115,AO115=$D115,AO115=$E115),IFNA(VLOOKUP($A115&amp;AN$1,Data!$C:$E,3,0),"Ø"),"-")</f>
        <v>-</v>
      </c>
      <c r="AO115" s="16">
        <v>2.0</v>
      </c>
      <c r="AP115" s="16" t="str">
        <f>IF(OR(AQ115=$C115,AQ115=$D115,AQ115=$E115),IFNA(VLOOKUP($A115&amp;AP$1,Data!$C:$E,3,0),"Ø"),"-")</f>
        <v>-</v>
      </c>
      <c r="AQ115" s="16">
        <v>2.0</v>
      </c>
      <c r="AR115" s="16" t="str">
        <f>IF(OR(AS115=$C115,AS115=$D115,AS115=$E115),IFNA(VLOOKUP($A115&amp;AR$1,Data!$C:$E,3,0),"Ø"),"-")</f>
        <v>-</v>
      </c>
      <c r="AS115" s="16">
        <v>2.0</v>
      </c>
      <c r="AT115" s="16" t="str">
        <f>IF(OR(AU115=$C115,AU115=$D115,AU115=$E115),IFNA(VLOOKUP($A115&amp;AT$1,Data!$C:$E,3,0),"Ø"),"-")</f>
        <v>-</v>
      </c>
      <c r="AU115" s="16">
        <v>3.0</v>
      </c>
    </row>
    <row r="116" ht="14.25" hidden="1" customHeight="1">
      <c r="A116" s="114" t="s">
        <v>508</v>
      </c>
      <c r="B116" s="9"/>
      <c r="C116" s="9" t="str">
        <f>IF(COUNTIF(Dails!A:A,Sheet1DATA!$A116)=1,1,"N")</f>
        <v>N</v>
      </c>
      <c r="D116" s="9" t="str">
        <f>IF(COUNTIF(Dails!D:D,Sheet1DATA!$A116)=1,2,"N")</f>
        <v>N</v>
      </c>
      <c r="E116" s="9" t="str">
        <f>IF(COUNTIF(Dails!G:G,Sheet1DATA!$A116)=1,3,"N")</f>
        <v>N</v>
      </c>
      <c r="F116" s="16" t="str">
        <f>IF(OR(G116=$C116,G116=$D116,G116=$E116),IFNA(VLOOKUP($A116&amp;F$1,Data!$C:$E,3,0),"Ø"),"-")</f>
        <v>-</v>
      </c>
      <c r="G116" s="16">
        <v>1.0</v>
      </c>
      <c r="H116" s="16" t="str">
        <f>IF(OR(I116=$C116,I116=$D116,I116=$E116),IFNA(VLOOKUP($A116&amp;H$1,Data!$C:$E,3,0),"Ø"),"-")</f>
        <v>-</v>
      </c>
      <c r="I116" s="16">
        <v>1.0</v>
      </c>
      <c r="J116" s="16" t="str">
        <f>IF(OR(K116=$C116,K116=$D116,K116=$E116),IFNA(VLOOKUP($A116&amp;J$1,Data!$C:$E,3,0),"Ø"),"-")</f>
        <v>-</v>
      </c>
      <c r="K116" s="16">
        <v>1.0</v>
      </c>
      <c r="L116" s="16" t="str">
        <f>IF(OR(M116=$C116,M116=$D116,M116=$E116),IFNA(VLOOKUP($A116&amp;L$1,Data!$C:$E,3,0),"Ø"),"-")</f>
        <v>-</v>
      </c>
      <c r="M116" s="16">
        <v>1.0</v>
      </c>
      <c r="N116" s="16" t="str">
        <f>IF(OR(O116=$C116,O116=$D116,O116=$E116),IFNA(VLOOKUP($A116&amp;N$1,Data!$C:$E,3,0),"Ø"),"-")</f>
        <v>-</v>
      </c>
      <c r="O116" s="16">
        <v>1.0</v>
      </c>
      <c r="P116" s="16" t="str">
        <f>IF(OR(Q116=$C116,Q116=$D116,Q116=$E116),IFNA(VLOOKUP($A116&amp;P$1,Data!$C:$E,3,0),"Ø"),"-")</f>
        <v>-</v>
      </c>
      <c r="Q116" s="16">
        <v>1.0</v>
      </c>
      <c r="R116" s="16" t="str">
        <f>IF(OR(S116=$C116,S116=$D116,S116=$E116),IFNA(VLOOKUP($A116&amp;R$1,Data!$C:$E,3,0),"Ø"),"-")</f>
        <v>-</v>
      </c>
      <c r="S116" s="16">
        <v>1.0</v>
      </c>
      <c r="T116" s="16" t="str">
        <f>IF(OR(U116=$C116,U116=$D116,U116=$E116),IFNA(VLOOKUP($A116&amp;T$1,Data!$C:$E,3,0),"Ø"),"-")</f>
        <v>-</v>
      </c>
      <c r="U116" s="16">
        <v>2.0</v>
      </c>
      <c r="V116" s="16" t="str">
        <f>IF(OR(W116=$C116,W116=$D116,W116=$E116),IFNA(VLOOKUP($A116&amp;V$1,Data!$C:$E,3,0),"Ø"),"-")</f>
        <v>-</v>
      </c>
      <c r="W116" s="16">
        <v>2.0</v>
      </c>
      <c r="X116" s="16" t="str">
        <f>IF(OR(Y116=$C116,Y116=$D116,Y116=$E116),IFNA(VLOOKUP($A116&amp;X$1,Data!$C:$E,3,0),"Ø"),"-")</f>
        <v>-</v>
      </c>
      <c r="Y116" s="16">
        <v>2.0</v>
      </c>
      <c r="Z116" s="16" t="str">
        <f>IF(OR(AA116=$C116,AA116=$D116,AA116=$E116),IFNA(VLOOKUP($A116&amp;Z$1,Data!$C:$E,3,0),"Ø"),"-")</f>
        <v>-</v>
      </c>
      <c r="AA116" s="16">
        <v>2.0</v>
      </c>
      <c r="AB116" s="16" t="str">
        <f>IF(OR(AC116=$C116,AC116=$D116,AC116=$E116),IFNA(VLOOKUP($A116&amp;AB$1,Data!$C:$E,3,0),"Ø"),"-")</f>
        <v>-</v>
      </c>
      <c r="AC116" s="16">
        <v>2.0</v>
      </c>
      <c r="AD116" s="16" t="str">
        <f>IF(OR(AE116=$C116,AE116=$D116,AE116=$E116),IFNA(VLOOKUP($A116&amp;AD$1,Data!$C:$E,3,0),"Ø"),"-")</f>
        <v>-</v>
      </c>
      <c r="AE116" s="16">
        <v>2.0</v>
      </c>
      <c r="AF116" s="16" t="str">
        <f>IF(OR(AG116=$C116,AG116=$D116,AG116=$E116),IFNA(VLOOKUP($A116&amp;AF$1,Data!$C:$E,3,0),"Ø"),"-")</f>
        <v>-</v>
      </c>
      <c r="AG116" s="16">
        <v>2.0</v>
      </c>
      <c r="AH116" s="16" t="str">
        <f>IF(OR(AI116=$C116,AI116=$D116,AI116=$E116),IFNA(VLOOKUP($A116&amp;AH$1,Data!$C:$E,3,0),"Ø"),"-")</f>
        <v>-</v>
      </c>
      <c r="AI116" s="16">
        <v>2.0</v>
      </c>
      <c r="AJ116" s="16" t="str">
        <f>IF(OR(AK116=$C116,AK116=$D116,AK116=$E116),IFNA(VLOOKUP($A116&amp;AJ$1,Data!$C:$E,3,0),"Ø"),"-")</f>
        <v>-</v>
      </c>
      <c r="AK116" s="16">
        <v>2.0</v>
      </c>
      <c r="AL116" s="16" t="str">
        <f>IF(OR(AM116=$C116,AM116=$D116,AM116=$E116),IFNA(VLOOKUP($A116&amp;AL$1,Data!$C:$E,3,0),"Ø"),"-")</f>
        <v>-</v>
      </c>
      <c r="AM116" s="16">
        <v>2.0</v>
      </c>
      <c r="AN116" s="16" t="str">
        <f>IF(OR(AO116=$C116,AO116=$D116,AO116=$E116),IFNA(VLOOKUP($A116&amp;AN$1,Data!$C:$E,3,0),"Ø"),"-")</f>
        <v>-</v>
      </c>
      <c r="AO116" s="16">
        <v>2.0</v>
      </c>
      <c r="AP116" s="16" t="str">
        <f>IF(OR(AQ116=$C116,AQ116=$D116,AQ116=$E116),IFNA(VLOOKUP($A116&amp;AP$1,Data!$C:$E,3,0),"Ø"),"-")</f>
        <v>-</v>
      </c>
      <c r="AQ116" s="16">
        <v>2.0</v>
      </c>
      <c r="AR116" s="16" t="str">
        <f>IF(OR(AS116=$C116,AS116=$D116,AS116=$E116),IFNA(VLOOKUP($A116&amp;AR$1,Data!$C:$E,3,0),"Ø"),"-")</f>
        <v>-</v>
      </c>
      <c r="AS116" s="16">
        <v>2.0</v>
      </c>
      <c r="AT116" s="16" t="str">
        <f>IF(OR(AU116=$C116,AU116=$D116,AU116=$E116),IFNA(VLOOKUP($A116&amp;AT$1,Data!$C:$E,3,0),"Ø"),"-")</f>
        <v>-</v>
      </c>
      <c r="AU116" s="16">
        <v>3.0</v>
      </c>
    </row>
    <row r="117" ht="14.25" hidden="1" customHeight="1">
      <c r="A117" s="114" t="s">
        <v>512</v>
      </c>
      <c r="B117" s="9"/>
      <c r="C117" s="9" t="str">
        <f>IF(COUNTIF(Dails!A:A,Sheet1DATA!$A117)=1,1,"N")</f>
        <v>N</v>
      </c>
      <c r="D117" s="9" t="str">
        <f>IF(COUNTIF(Dails!D:D,Sheet1DATA!$A117)=1,2,"N")</f>
        <v>N</v>
      </c>
      <c r="E117" s="9" t="str">
        <f>IF(COUNTIF(Dails!G:G,Sheet1DATA!$A117)=1,3,"N")</f>
        <v>N</v>
      </c>
      <c r="F117" s="16" t="str">
        <f>IF(OR(G117=$C117,G117=$D117,G117=$E117),IFNA(VLOOKUP($A117&amp;F$1,Data!$C:$E,3,0),"Ø"),"-")</f>
        <v>-</v>
      </c>
      <c r="G117" s="16">
        <v>1.0</v>
      </c>
      <c r="H117" s="16" t="str">
        <f>IF(OR(I117=$C117,I117=$D117,I117=$E117),IFNA(VLOOKUP($A117&amp;H$1,Data!$C:$E,3,0),"Ø"),"-")</f>
        <v>-</v>
      </c>
      <c r="I117" s="16">
        <v>1.0</v>
      </c>
      <c r="J117" s="16" t="str">
        <f>IF(OR(K117=$C117,K117=$D117,K117=$E117),IFNA(VLOOKUP($A117&amp;J$1,Data!$C:$E,3,0),"Ø"),"-")</f>
        <v>-</v>
      </c>
      <c r="K117" s="16">
        <v>1.0</v>
      </c>
      <c r="L117" s="16" t="str">
        <f>IF(OR(M117=$C117,M117=$D117,M117=$E117),IFNA(VLOOKUP($A117&amp;L$1,Data!$C:$E,3,0),"Ø"),"-")</f>
        <v>-</v>
      </c>
      <c r="M117" s="16">
        <v>1.0</v>
      </c>
      <c r="N117" s="16" t="str">
        <f>IF(OR(O117=$C117,O117=$D117,O117=$E117),IFNA(VLOOKUP($A117&amp;N$1,Data!$C:$E,3,0),"Ø"),"-")</f>
        <v>-</v>
      </c>
      <c r="O117" s="16">
        <v>1.0</v>
      </c>
      <c r="P117" s="16" t="str">
        <f>IF(OR(Q117=$C117,Q117=$D117,Q117=$E117),IFNA(VLOOKUP($A117&amp;P$1,Data!$C:$E,3,0),"Ø"),"-")</f>
        <v>-</v>
      </c>
      <c r="Q117" s="16">
        <v>1.0</v>
      </c>
      <c r="R117" s="16" t="str">
        <f>IF(OR(S117=$C117,S117=$D117,S117=$E117),IFNA(VLOOKUP($A117&amp;R$1,Data!$C:$E,3,0),"Ø"),"-")</f>
        <v>-</v>
      </c>
      <c r="S117" s="16">
        <v>1.0</v>
      </c>
      <c r="T117" s="16" t="str">
        <f>IF(OR(U117=$C117,U117=$D117,U117=$E117),IFNA(VLOOKUP($A117&amp;T$1,Data!$C:$E,3,0),"Ø"),"-")</f>
        <v>-</v>
      </c>
      <c r="U117" s="16">
        <v>2.0</v>
      </c>
      <c r="V117" s="16" t="str">
        <f>IF(OR(W117=$C117,W117=$D117,W117=$E117),IFNA(VLOOKUP($A117&amp;V$1,Data!$C:$E,3,0),"Ø"),"-")</f>
        <v>-</v>
      </c>
      <c r="W117" s="16">
        <v>2.0</v>
      </c>
      <c r="X117" s="16" t="str">
        <f>IF(OR(Y117=$C117,Y117=$D117,Y117=$E117),IFNA(VLOOKUP($A117&amp;X$1,Data!$C:$E,3,0),"Ø"),"-")</f>
        <v>-</v>
      </c>
      <c r="Y117" s="16">
        <v>2.0</v>
      </c>
      <c r="Z117" s="16" t="str">
        <f>IF(OR(AA117=$C117,AA117=$D117,AA117=$E117),IFNA(VLOOKUP($A117&amp;Z$1,Data!$C:$E,3,0),"Ø"),"-")</f>
        <v>-</v>
      </c>
      <c r="AA117" s="16">
        <v>2.0</v>
      </c>
      <c r="AB117" s="16" t="str">
        <f>IF(OR(AC117=$C117,AC117=$D117,AC117=$E117),IFNA(VLOOKUP($A117&amp;AB$1,Data!$C:$E,3,0),"Ø"),"-")</f>
        <v>-</v>
      </c>
      <c r="AC117" s="16">
        <v>2.0</v>
      </c>
      <c r="AD117" s="16" t="str">
        <f>IF(OR(AE117=$C117,AE117=$D117,AE117=$E117),IFNA(VLOOKUP($A117&amp;AD$1,Data!$C:$E,3,0),"Ø"),"-")</f>
        <v>-</v>
      </c>
      <c r="AE117" s="16">
        <v>2.0</v>
      </c>
      <c r="AF117" s="16" t="str">
        <f>IF(OR(AG117=$C117,AG117=$D117,AG117=$E117),IFNA(VLOOKUP($A117&amp;AF$1,Data!$C:$E,3,0),"Ø"),"-")</f>
        <v>-</v>
      </c>
      <c r="AG117" s="16">
        <v>2.0</v>
      </c>
      <c r="AH117" s="16" t="str">
        <f>IF(OR(AI117=$C117,AI117=$D117,AI117=$E117),IFNA(VLOOKUP($A117&amp;AH$1,Data!$C:$E,3,0),"Ø"),"-")</f>
        <v>-</v>
      </c>
      <c r="AI117" s="16">
        <v>2.0</v>
      </c>
      <c r="AJ117" s="16" t="str">
        <f>IF(OR(AK117=$C117,AK117=$D117,AK117=$E117),IFNA(VLOOKUP($A117&amp;AJ$1,Data!$C:$E,3,0),"Ø"),"-")</f>
        <v>-</v>
      </c>
      <c r="AK117" s="16">
        <v>2.0</v>
      </c>
      <c r="AL117" s="16" t="str">
        <f>IF(OR(AM117=$C117,AM117=$D117,AM117=$E117),IFNA(VLOOKUP($A117&amp;AL$1,Data!$C:$E,3,0),"Ø"),"-")</f>
        <v>-</v>
      </c>
      <c r="AM117" s="16">
        <v>2.0</v>
      </c>
      <c r="AN117" s="16" t="str">
        <f>IF(OR(AO117=$C117,AO117=$D117,AO117=$E117),IFNA(VLOOKUP($A117&amp;AN$1,Data!$C:$E,3,0),"Ø"),"-")</f>
        <v>-</v>
      </c>
      <c r="AO117" s="16">
        <v>2.0</v>
      </c>
      <c r="AP117" s="16" t="str">
        <f>IF(OR(AQ117=$C117,AQ117=$D117,AQ117=$E117),IFNA(VLOOKUP($A117&amp;AP$1,Data!$C:$E,3,0),"Ø"),"-")</f>
        <v>-</v>
      </c>
      <c r="AQ117" s="16">
        <v>2.0</v>
      </c>
      <c r="AR117" s="16" t="str">
        <f>IF(OR(AS117=$C117,AS117=$D117,AS117=$E117),IFNA(VLOOKUP($A117&amp;AR$1,Data!$C:$E,3,0),"Ø"),"-")</f>
        <v>-</v>
      </c>
      <c r="AS117" s="16">
        <v>2.0</v>
      </c>
      <c r="AT117" s="16" t="str">
        <f>IF(OR(AU117=$C117,AU117=$D117,AU117=$E117),IFNA(VLOOKUP($A117&amp;AT$1,Data!$C:$E,3,0),"Ø"),"-")</f>
        <v>-</v>
      </c>
      <c r="AU117" s="16">
        <v>3.0</v>
      </c>
    </row>
    <row r="118" ht="14.25" hidden="1" customHeight="1">
      <c r="A118" s="114" t="s">
        <v>520</v>
      </c>
      <c r="B118" s="9"/>
      <c r="C118" s="9" t="str">
        <f>IF(COUNTIF(Dails!A:A,Sheet1DATA!$A118)=1,1,"N")</f>
        <v>N</v>
      </c>
      <c r="D118" s="9" t="str">
        <f>IF(COUNTIF(Dails!D:D,Sheet1DATA!$A118)=1,2,"N")</f>
        <v>N</v>
      </c>
      <c r="E118" s="9" t="str">
        <f>IF(COUNTIF(Dails!G:G,Sheet1DATA!$A118)=1,3,"N")</f>
        <v>N</v>
      </c>
      <c r="F118" s="16" t="str">
        <f>IF(OR(G118=$C118,G118=$D118,G118=$E118),IFNA(VLOOKUP($A118&amp;F$1,Data!$C:$E,3,0),"Ø"),"-")</f>
        <v>-</v>
      </c>
      <c r="G118" s="16">
        <v>1.0</v>
      </c>
      <c r="H118" s="16" t="str">
        <f>IF(OR(I118=$C118,I118=$D118,I118=$E118),IFNA(VLOOKUP($A118&amp;H$1,Data!$C:$E,3,0),"Ø"),"-")</f>
        <v>-</v>
      </c>
      <c r="I118" s="16">
        <v>1.0</v>
      </c>
      <c r="J118" s="16" t="str">
        <f>IF(OR(K118=$C118,K118=$D118,K118=$E118),IFNA(VLOOKUP($A118&amp;J$1,Data!$C:$E,3,0),"Ø"),"-")</f>
        <v>-</v>
      </c>
      <c r="K118" s="16">
        <v>1.0</v>
      </c>
      <c r="L118" s="16" t="str">
        <f>IF(OR(M118=$C118,M118=$D118,M118=$E118),IFNA(VLOOKUP($A118&amp;L$1,Data!$C:$E,3,0),"Ø"),"-")</f>
        <v>-</v>
      </c>
      <c r="M118" s="16">
        <v>1.0</v>
      </c>
      <c r="N118" s="16" t="str">
        <f>IF(OR(O118=$C118,O118=$D118,O118=$E118),IFNA(VLOOKUP($A118&amp;N$1,Data!$C:$E,3,0),"Ø"),"-")</f>
        <v>-</v>
      </c>
      <c r="O118" s="16">
        <v>1.0</v>
      </c>
      <c r="P118" s="16" t="str">
        <f>IF(OR(Q118=$C118,Q118=$D118,Q118=$E118),IFNA(VLOOKUP($A118&amp;P$1,Data!$C:$E,3,0),"Ø"),"-")</f>
        <v>-</v>
      </c>
      <c r="Q118" s="16">
        <v>1.0</v>
      </c>
      <c r="R118" s="16" t="str">
        <f>IF(OR(S118=$C118,S118=$D118,S118=$E118),IFNA(VLOOKUP($A118&amp;R$1,Data!$C:$E,3,0),"Ø"),"-")</f>
        <v>-</v>
      </c>
      <c r="S118" s="16">
        <v>1.0</v>
      </c>
      <c r="T118" s="16" t="str">
        <f>IF(OR(U118=$C118,U118=$D118,U118=$E118),IFNA(VLOOKUP($A118&amp;T$1,Data!$C:$E,3,0),"Ø"),"-")</f>
        <v>-</v>
      </c>
      <c r="U118" s="16">
        <v>2.0</v>
      </c>
      <c r="V118" s="16" t="str">
        <f>IF(OR(W118=$C118,W118=$D118,W118=$E118),IFNA(VLOOKUP($A118&amp;V$1,Data!$C:$E,3,0),"Ø"),"-")</f>
        <v>-</v>
      </c>
      <c r="W118" s="16">
        <v>2.0</v>
      </c>
      <c r="X118" s="16" t="str">
        <f>IF(OR(Y118=$C118,Y118=$D118,Y118=$E118),IFNA(VLOOKUP($A118&amp;X$1,Data!$C:$E,3,0),"Ø"),"-")</f>
        <v>-</v>
      </c>
      <c r="Y118" s="16">
        <v>2.0</v>
      </c>
      <c r="Z118" s="16" t="str">
        <f>IF(OR(AA118=$C118,AA118=$D118,AA118=$E118),IFNA(VLOOKUP($A118&amp;Z$1,Data!$C:$E,3,0),"Ø"),"-")</f>
        <v>-</v>
      </c>
      <c r="AA118" s="16">
        <v>2.0</v>
      </c>
      <c r="AB118" s="16" t="str">
        <f>IF(OR(AC118=$C118,AC118=$D118,AC118=$E118),IFNA(VLOOKUP($A118&amp;AB$1,Data!$C:$E,3,0),"Ø"),"-")</f>
        <v>-</v>
      </c>
      <c r="AC118" s="16">
        <v>2.0</v>
      </c>
      <c r="AD118" s="16" t="str">
        <f>IF(OR(AE118=$C118,AE118=$D118,AE118=$E118),IFNA(VLOOKUP($A118&amp;AD$1,Data!$C:$E,3,0),"Ø"),"-")</f>
        <v>-</v>
      </c>
      <c r="AE118" s="16">
        <v>2.0</v>
      </c>
      <c r="AF118" s="16" t="str">
        <f>IF(OR(AG118=$C118,AG118=$D118,AG118=$E118),IFNA(VLOOKUP($A118&amp;AF$1,Data!$C:$E,3,0),"Ø"),"-")</f>
        <v>-</v>
      </c>
      <c r="AG118" s="16">
        <v>2.0</v>
      </c>
      <c r="AH118" s="16" t="str">
        <f>IF(OR(AI118=$C118,AI118=$D118,AI118=$E118),IFNA(VLOOKUP($A118&amp;AH$1,Data!$C:$E,3,0),"Ø"),"-")</f>
        <v>-</v>
      </c>
      <c r="AI118" s="16">
        <v>2.0</v>
      </c>
      <c r="AJ118" s="16" t="str">
        <f>IF(OR(AK118=$C118,AK118=$D118,AK118=$E118),IFNA(VLOOKUP($A118&amp;AJ$1,Data!$C:$E,3,0),"Ø"),"-")</f>
        <v>-</v>
      </c>
      <c r="AK118" s="16">
        <v>2.0</v>
      </c>
      <c r="AL118" s="16" t="str">
        <f>IF(OR(AM118=$C118,AM118=$D118,AM118=$E118),IFNA(VLOOKUP($A118&amp;AL$1,Data!$C:$E,3,0),"Ø"),"-")</f>
        <v>-</v>
      </c>
      <c r="AM118" s="16">
        <v>2.0</v>
      </c>
      <c r="AN118" s="16" t="str">
        <f>IF(OR(AO118=$C118,AO118=$D118,AO118=$E118),IFNA(VLOOKUP($A118&amp;AN$1,Data!$C:$E,3,0),"Ø"),"-")</f>
        <v>-</v>
      </c>
      <c r="AO118" s="16">
        <v>2.0</v>
      </c>
      <c r="AP118" s="16" t="str">
        <f>IF(OR(AQ118=$C118,AQ118=$D118,AQ118=$E118),IFNA(VLOOKUP($A118&amp;AP$1,Data!$C:$E,3,0),"Ø"),"-")</f>
        <v>-</v>
      </c>
      <c r="AQ118" s="16">
        <v>2.0</v>
      </c>
      <c r="AR118" s="16" t="str">
        <f>IF(OR(AS118=$C118,AS118=$D118,AS118=$E118),IFNA(VLOOKUP($A118&amp;AR$1,Data!$C:$E,3,0),"Ø"),"-")</f>
        <v>-</v>
      </c>
      <c r="AS118" s="16">
        <v>2.0</v>
      </c>
      <c r="AT118" s="16" t="str">
        <f>IF(OR(AU118=$C118,AU118=$D118,AU118=$E118),IFNA(VLOOKUP($A118&amp;AT$1,Data!$C:$E,3,0),"Ø"),"-")</f>
        <v>-</v>
      </c>
      <c r="AU118" s="16">
        <v>3.0</v>
      </c>
    </row>
    <row r="119" ht="14.25" hidden="1" customHeight="1">
      <c r="A119" s="114" t="s">
        <v>528</v>
      </c>
      <c r="B119" s="9"/>
      <c r="C119" s="9" t="str">
        <f>IF(COUNTIF(Dails!A:A,Sheet1DATA!$A119)=1,1,"N")</f>
        <v>N</v>
      </c>
      <c r="D119" s="9" t="str">
        <f>IF(COUNTIF(Dails!D:D,Sheet1DATA!$A119)=1,2,"N")</f>
        <v>N</v>
      </c>
      <c r="E119" s="9" t="str">
        <f>IF(COUNTIF(Dails!G:G,Sheet1DATA!$A119)=1,3,"N")</f>
        <v>N</v>
      </c>
      <c r="F119" s="16" t="str">
        <f>IF(OR(G119=$C119,G119=$D119,G119=$E119),IFNA(VLOOKUP($A119&amp;F$1,Data!$C:$E,3,0),"Ø"),"-")</f>
        <v>-</v>
      </c>
      <c r="G119" s="16">
        <v>1.0</v>
      </c>
      <c r="H119" s="16" t="str">
        <f>IF(OR(I119=$C119,I119=$D119,I119=$E119),IFNA(VLOOKUP($A119&amp;H$1,Data!$C:$E,3,0),"Ø"),"-")</f>
        <v>-</v>
      </c>
      <c r="I119" s="16">
        <v>1.0</v>
      </c>
      <c r="J119" s="16" t="str">
        <f>IF(OR(K119=$C119,K119=$D119,K119=$E119),IFNA(VLOOKUP($A119&amp;J$1,Data!$C:$E,3,0),"Ø"),"-")</f>
        <v>-</v>
      </c>
      <c r="K119" s="16">
        <v>1.0</v>
      </c>
      <c r="L119" s="16" t="str">
        <f>IF(OR(M119=$C119,M119=$D119,M119=$E119),IFNA(VLOOKUP($A119&amp;L$1,Data!$C:$E,3,0),"Ø"),"-")</f>
        <v>-</v>
      </c>
      <c r="M119" s="16">
        <v>1.0</v>
      </c>
      <c r="N119" s="16" t="str">
        <f>IF(OR(O119=$C119,O119=$D119,O119=$E119),IFNA(VLOOKUP($A119&amp;N$1,Data!$C:$E,3,0),"Ø"),"-")</f>
        <v>-</v>
      </c>
      <c r="O119" s="16">
        <v>1.0</v>
      </c>
      <c r="P119" s="16" t="str">
        <f>IF(OR(Q119=$C119,Q119=$D119,Q119=$E119),IFNA(VLOOKUP($A119&amp;P$1,Data!$C:$E,3,0),"Ø"),"-")</f>
        <v>-</v>
      </c>
      <c r="Q119" s="16">
        <v>1.0</v>
      </c>
      <c r="R119" s="16" t="str">
        <f>IF(OR(S119=$C119,S119=$D119,S119=$E119),IFNA(VLOOKUP($A119&amp;R$1,Data!$C:$E,3,0),"Ø"),"-")</f>
        <v>-</v>
      </c>
      <c r="S119" s="16">
        <v>1.0</v>
      </c>
      <c r="T119" s="16" t="str">
        <f>IF(OR(U119=$C119,U119=$D119,U119=$E119),IFNA(VLOOKUP($A119&amp;T$1,Data!$C:$E,3,0),"Ø"),"-")</f>
        <v>-</v>
      </c>
      <c r="U119" s="16">
        <v>2.0</v>
      </c>
      <c r="V119" s="16" t="str">
        <f>IF(OR(W119=$C119,W119=$D119,W119=$E119),IFNA(VLOOKUP($A119&amp;V$1,Data!$C:$E,3,0),"Ø"),"-")</f>
        <v>-</v>
      </c>
      <c r="W119" s="16">
        <v>2.0</v>
      </c>
      <c r="X119" s="16" t="str">
        <f>IF(OR(Y119=$C119,Y119=$D119,Y119=$E119),IFNA(VLOOKUP($A119&amp;X$1,Data!$C:$E,3,0),"Ø"),"-")</f>
        <v>-</v>
      </c>
      <c r="Y119" s="16">
        <v>2.0</v>
      </c>
      <c r="Z119" s="16" t="str">
        <f>IF(OR(AA119=$C119,AA119=$D119,AA119=$E119),IFNA(VLOOKUP($A119&amp;Z$1,Data!$C:$E,3,0),"Ø"),"-")</f>
        <v>-</v>
      </c>
      <c r="AA119" s="16">
        <v>2.0</v>
      </c>
      <c r="AB119" s="16" t="str">
        <f>IF(OR(AC119=$C119,AC119=$D119,AC119=$E119),IFNA(VLOOKUP($A119&amp;AB$1,Data!$C:$E,3,0),"Ø"),"-")</f>
        <v>-</v>
      </c>
      <c r="AC119" s="16">
        <v>2.0</v>
      </c>
      <c r="AD119" s="16" t="str">
        <f>IF(OR(AE119=$C119,AE119=$D119,AE119=$E119),IFNA(VLOOKUP($A119&amp;AD$1,Data!$C:$E,3,0),"Ø"),"-")</f>
        <v>-</v>
      </c>
      <c r="AE119" s="16">
        <v>2.0</v>
      </c>
      <c r="AF119" s="16" t="str">
        <f>IF(OR(AG119=$C119,AG119=$D119,AG119=$E119),IFNA(VLOOKUP($A119&amp;AF$1,Data!$C:$E,3,0),"Ø"),"-")</f>
        <v>-</v>
      </c>
      <c r="AG119" s="16">
        <v>2.0</v>
      </c>
      <c r="AH119" s="16" t="str">
        <f>IF(OR(AI119=$C119,AI119=$D119,AI119=$E119),IFNA(VLOOKUP($A119&amp;AH$1,Data!$C:$E,3,0),"Ø"),"-")</f>
        <v>-</v>
      </c>
      <c r="AI119" s="16">
        <v>2.0</v>
      </c>
      <c r="AJ119" s="16" t="str">
        <f>IF(OR(AK119=$C119,AK119=$D119,AK119=$E119),IFNA(VLOOKUP($A119&amp;AJ$1,Data!$C:$E,3,0),"Ø"),"-")</f>
        <v>-</v>
      </c>
      <c r="AK119" s="16">
        <v>2.0</v>
      </c>
      <c r="AL119" s="16" t="str">
        <f>IF(OR(AM119=$C119,AM119=$D119,AM119=$E119),IFNA(VLOOKUP($A119&amp;AL$1,Data!$C:$E,3,0),"Ø"),"-")</f>
        <v>-</v>
      </c>
      <c r="AM119" s="16">
        <v>2.0</v>
      </c>
      <c r="AN119" s="16" t="str">
        <f>IF(OR(AO119=$C119,AO119=$D119,AO119=$E119),IFNA(VLOOKUP($A119&amp;AN$1,Data!$C:$E,3,0),"Ø"),"-")</f>
        <v>-</v>
      </c>
      <c r="AO119" s="16">
        <v>2.0</v>
      </c>
      <c r="AP119" s="16" t="str">
        <f>IF(OR(AQ119=$C119,AQ119=$D119,AQ119=$E119),IFNA(VLOOKUP($A119&amp;AP$1,Data!$C:$E,3,0),"Ø"),"-")</f>
        <v>-</v>
      </c>
      <c r="AQ119" s="16">
        <v>2.0</v>
      </c>
      <c r="AR119" s="16" t="str">
        <f>IF(OR(AS119=$C119,AS119=$D119,AS119=$E119),IFNA(VLOOKUP($A119&amp;AR$1,Data!$C:$E,3,0),"Ø"),"-")</f>
        <v>-</v>
      </c>
      <c r="AS119" s="16">
        <v>2.0</v>
      </c>
      <c r="AT119" s="16" t="str">
        <f>IF(OR(AU119=$C119,AU119=$D119,AU119=$E119),IFNA(VLOOKUP($A119&amp;AT$1,Data!$C:$E,3,0),"Ø"),"-")</f>
        <v>-</v>
      </c>
      <c r="AU119" s="16">
        <v>3.0</v>
      </c>
    </row>
    <row r="120" ht="14.25" hidden="1" customHeight="1">
      <c r="A120" s="114" t="s">
        <v>1051</v>
      </c>
      <c r="B120" s="9"/>
      <c r="C120" s="9">
        <f>IF(COUNTIF(Dails!A:A,Sheet1DATA!$A120)=1,1,"N")</f>
        <v>1</v>
      </c>
      <c r="D120" s="9">
        <f>IF(COUNTIF(Dails!D:D,Sheet1DATA!$A120)=1,2,"N")</f>
        <v>2</v>
      </c>
      <c r="E120" s="9" t="str">
        <f>IF(COUNTIF(Dails!G:G,Sheet1DATA!$A120)=1,3,"N")</f>
        <v>N</v>
      </c>
      <c r="F120" s="16" t="str">
        <f>IF(OR(G120=$C120,G120=$D120,G120=$E120),IFNA(VLOOKUP($A120&amp;F$1,Data!$C:$E,3,0),"Ø"),"-")</f>
        <v>×</v>
      </c>
      <c r="G120" s="16">
        <v>1.0</v>
      </c>
      <c r="H120" s="16" t="str">
        <f>IF(OR(I120=$C120,I120=$D120,I120=$E120),IFNA(VLOOKUP($A120&amp;H$1,Data!$C:$E,3,0),"Ø"),"-")</f>
        <v>√</v>
      </c>
      <c r="I120" s="16">
        <v>1.0</v>
      </c>
      <c r="J120" s="16" t="str">
        <f>IF(OR(K120=$C120,K120=$D120,K120=$E120),IFNA(VLOOKUP($A120&amp;J$1,Data!$C:$E,3,0),"Ø"),"-")</f>
        <v>×</v>
      </c>
      <c r="K120" s="16">
        <v>1.0</v>
      </c>
      <c r="L120" s="16" t="str">
        <f>IF(OR(M120=$C120,M120=$D120,M120=$E120),IFNA(VLOOKUP($A120&amp;L$1,Data!$C:$E,3,0),"Ø"),"-")</f>
        <v>×</v>
      </c>
      <c r="M120" s="16">
        <v>1.0</v>
      </c>
      <c r="N120" s="16" t="str">
        <f>IF(OR(O120=$C120,O120=$D120,O120=$E120),IFNA(VLOOKUP($A120&amp;N$1,Data!$C:$E,3,0),"Ø"),"-")</f>
        <v>×</v>
      </c>
      <c r="O120" s="16">
        <v>1.0</v>
      </c>
      <c r="P120" s="16" t="str">
        <f>IF(OR(Q120=$C120,Q120=$D120,Q120=$E120),IFNA(VLOOKUP($A120&amp;P$1,Data!$C:$E,3,0),"Ø"),"-")</f>
        <v>×</v>
      </c>
      <c r="Q120" s="16">
        <v>1.0</v>
      </c>
      <c r="R120" s="16" t="str">
        <f>IF(OR(S120=$C120,S120=$D120,S120=$E120),IFNA(VLOOKUP($A120&amp;R$1,Data!$C:$E,3,0),"Ø"),"-")</f>
        <v>×</v>
      </c>
      <c r="S120" s="16">
        <v>1.0</v>
      </c>
      <c r="T120" s="16" t="str">
        <f>IF(OR(U120=$C120,U120=$D120,U120=$E120),IFNA(VLOOKUP($A120&amp;T$1,Data!$C:$E,3,0),"Ø"),"-")</f>
        <v>×</v>
      </c>
      <c r="U120" s="16">
        <v>2.0</v>
      </c>
      <c r="V120" s="16" t="str">
        <f>IF(OR(W120=$C120,W120=$D120,W120=$E120),IFNA(VLOOKUP($A120&amp;V$1,Data!$C:$E,3,0),"Ø"),"-")</f>
        <v>×</v>
      </c>
      <c r="W120" s="16">
        <v>2.0</v>
      </c>
      <c r="X120" s="16" t="str">
        <f>IF(OR(Y120=$C120,Y120=$D120,Y120=$E120),IFNA(VLOOKUP($A120&amp;X$1,Data!$C:$E,3,0),"Ø"),"-")</f>
        <v>×</v>
      </c>
      <c r="Y120" s="16">
        <v>2.0</v>
      </c>
      <c r="Z120" s="16" t="str">
        <f>IF(OR(AA120=$C120,AA120=$D120,AA120=$E120),IFNA(VLOOKUP($A120&amp;Z$1,Data!$C:$E,3,0),"Ø"),"-")</f>
        <v>×</v>
      </c>
      <c r="AA120" s="16">
        <v>2.0</v>
      </c>
      <c r="AB120" s="16" t="str">
        <f>IF(OR(AC120=$C120,AC120=$D120,AC120=$E120),IFNA(VLOOKUP($A120&amp;AB$1,Data!$C:$E,3,0),"Ø"),"-")</f>
        <v>×</v>
      </c>
      <c r="AC120" s="16">
        <v>2.0</v>
      </c>
      <c r="AD120" s="16" t="str">
        <f>IF(OR(AE120=$C120,AE120=$D120,AE120=$E120),IFNA(VLOOKUP($A120&amp;AD$1,Data!$C:$E,3,0),"Ø"),"-")</f>
        <v>×</v>
      </c>
      <c r="AE120" s="16">
        <v>2.0</v>
      </c>
      <c r="AF120" s="16" t="str">
        <f>IF(OR(AG120=$C120,AG120=$D120,AG120=$E120),IFNA(VLOOKUP($A120&amp;AF$1,Data!$C:$E,3,0),"Ø"),"-")</f>
        <v>Ø</v>
      </c>
      <c r="AG120" s="16">
        <v>2.0</v>
      </c>
      <c r="AH120" s="16" t="str">
        <f>IF(OR(AI120=$C120,AI120=$D120,AI120=$E120),IFNA(VLOOKUP($A120&amp;AH$1,Data!$C:$E,3,0),"Ø"),"-")</f>
        <v>×</v>
      </c>
      <c r="AI120" s="16">
        <v>2.0</v>
      </c>
      <c r="AJ120" s="16" t="str">
        <f>IF(OR(AK120=$C120,AK120=$D120,AK120=$E120),IFNA(VLOOKUP($A120&amp;AJ$1,Data!$C:$E,3,0),"Ø"),"-")</f>
        <v>×</v>
      </c>
      <c r="AK120" s="16">
        <v>2.0</v>
      </c>
      <c r="AL120" s="16" t="str">
        <f>IF(OR(AM120=$C120,AM120=$D120,AM120=$E120),IFNA(VLOOKUP($A120&amp;AL$1,Data!$C:$E,3,0),"Ø"),"-")</f>
        <v>×</v>
      </c>
      <c r="AM120" s="16">
        <v>2.0</v>
      </c>
      <c r="AN120" s="16" t="str">
        <f>IF(OR(AO120=$C120,AO120=$D120,AO120=$E120),IFNA(VLOOKUP($A120&amp;AN$1,Data!$C:$E,3,0),"Ø"),"-")</f>
        <v>×</v>
      </c>
      <c r="AO120" s="16">
        <v>2.0</v>
      </c>
      <c r="AP120" s="16" t="str">
        <f>IF(OR(AQ120=$C120,AQ120=$D120,AQ120=$E120),IFNA(VLOOKUP($A120&amp;AP$1,Data!$C:$E,3,0),"Ø"),"-")</f>
        <v>Ø</v>
      </c>
      <c r="AQ120" s="16">
        <v>2.0</v>
      </c>
      <c r="AR120" s="16" t="str">
        <f>IF(OR(AS120=$C120,AS120=$D120,AS120=$E120),IFNA(VLOOKUP($A120&amp;AR$1,Data!$C:$E,3,0),"Ø"),"-")</f>
        <v>×</v>
      </c>
      <c r="AS120" s="16">
        <v>2.0</v>
      </c>
      <c r="AT120" s="16" t="str">
        <f>IF(OR(AU120=$C120,AU120=$D120,AU120=$E120),IFNA(VLOOKUP($A120&amp;AT$1,Data!$C:$E,3,0),"Ø"),"-")</f>
        <v>-</v>
      </c>
      <c r="AU120" s="16">
        <v>3.0</v>
      </c>
    </row>
    <row r="121" ht="14.25" hidden="1" customHeight="1">
      <c r="A121" s="114" t="s">
        <v>539</v>
      </c>
      <c r="B121" s="9"/>
      <c r="C121" s="9" t="str">
        <f>IF(COUNTIF(Dails!A:A,Sheet1DATA!$A121)=1,1,"N")</f>
        <v>N</v>
      </c>
      <c r="D121" s="9" t="str">
        <f>IF(COUNTIF(Dails!D:D,Sheet1DATA!$A121)=1,2,"N")</f>
        <v>N</v>
      </c>
      <c r="E121" s="9" t="str">
        <f>IF(COUNTIF(Dails!G:G,Sheet1DATA!$A121)=1,3,"N")</f>
        <v>N</v>
      </c>
      <c r="F121" s="16" t="str">
        <f>IF(OR(G121=$C121,G121=$D121,G121=$E121),IFNA(VLOOKUP($A121&amp;F$1,Data!$C:$E,3,0),"Ø"),"-")</f>
        <v>-</v>
      </c>
      <c r="G121" s="16">
        <v>1.0</v>
      </c>
      <c r="H121" s="16" t="str">
        <f>IF(OR(I121=$C121,I121=$D121,I121=$E121),IFNA(VLOOKUP($A121&amp;H$1,Data!$C:$E,3,0),"Ø"),"-")</f>
        <v>-</v>
      </c>
      <c r="I121" s="16">
        <v>1.0</v>
      </c>
      <c r="J121" s="16" t="str">
        <f>IF(OR(K121=$C121,K121=$D121,K121=$E121),IFNA(VLOOKUP($A121&amp;J$1,Data!$C:$E,3,0),"Ø"),"-")</f>
        <v>-</v>
      </c>
      <c r="K121" s="16">
        <v>1.0</v>
      </c>
      <c r="L121" s="16" t="str">
        <f>IF(OR(M121=$C121,M121=$D121,M121=$E121),IFNA(VLOOKUP($A121&amp;L$1,Data!$C:$E,3,0),"Ø"),"-")</f>
        <v>-</v>
      </c>
      <c r="M121" s="16">
        <v>1.0</v>
      </c>
      <c r="N121" s="16" t="str">
        <f>IF(OR(O121=$C121,O121=$D121,O121=$E121),IFNA(VLOOKUP($A121&amp;N$1,Data!$C:$E,3,0),"Ø"),"-")</f>
        <v>-</v>
      </c>
      <c r="O121" s="16">
        <v>1.0</v>
      </c>
      <c r="P121" s="16" t="str">
        <f>IF(OR(Q121=$C121,Q121=$D121,Q121=$E121),IFNA(VLOOKUP($A121&amp;P$1,Data!$C:$E,3,0),"Ø"),"-")</f>
        <v>-</v>
      </c>
      <c r="Q121" s="16">
        <v>1.0</v>
      </c>
      <c r="R121" s="16" t="str">
        <f>IF(OR(S121=$C121,S121=$D121,S121=$E121),IFNA(VLOOKUP($A121&amp;R$1,Data!$C:$E,3,0),"Ø"),"-")</f>
        <v>-</v>
      </c>
      <c r="S121" s="16">
        <v>1.0</v>
      </c>
      <c r="T121" s="16" t="str">
        <f>IF(OR(U121=$C121,U121=$D121,U121=$E121),IFNA(VLOOKUP($A121&amp;T$1,Data!$C:$E,3,0),"Ø"),"-")</f>
        <v>-</v>
      </c>
      <c r="U121" s="16">
        <v>2.0</v>
      </c>
      <c r="V121" s="16" t="str">
        <f>IF(OR(W121=$C121,W121=$D121,W121=$E121),IFNA(VLOOKUP($A121&amp;V$1,Data!$C:$E,3,0),"Ø"),"-")</f>
        <v>-</v>
      </c>
      <c r="W121" s="16">
        <v>2.0</v>
      </c>
      <c r="X121" s="16" t="str">
        <f>IF(OR(Y121=$C121,Y121=$D121,Y121=$E121),IFNA(VLOOKUP($A121&amp;X$1,Data!$C:$E,3,0),"Ø"),"-")</f>
        <v>-</v>
      </c>
      <c r="Y121" s="16">
        <v>2.0</v>
      </c>
      <c r="Z121" s="16" t="str">
        <f>IF(OR(AA121=$C121,AA121=$D121,AA121=$E121),IFNA(VLOOKUP($A121&amp;Z$1,Data!$C:$E,3,0),"Ø"),"-")</f>
        <v>-</v>
      </c>
      <c r="AA121" s="16">
        <v>2.0</v>
      </c>
      <c r="AB121" s="16" t="str">
        <f>IF(OR(AC121=$C121,AC121=$D121,AC121=$E121),IFNA(VLOOKUP($A121&amp;AB$1,Data!$C:$E,3,0),"Ø"),"-")</f>
        <v>-</v>
      </c>
      <c r="AC121" s="16">
        <v>2.0</v>
      </c>
      <c r="AD121" s="16" t="str">
        <f>IF(OR(AE121=$C121,AE121=$D121,AE121=$E121),IFNA(VLOOKUP($A121&amp;AD$1,Data!$C:$E,3,0),"Ø"),"-")</f>
        <v>-</v>
      </c>
      <c r="AE121" s="16">
        <v>2.0</v>
      </c>
      <c r="AF121" s="16" t="str">
        <f>IF(OR(AG121=$C121,AG121=$D121,AG121=$E121),IFNA(VLOOKUP($A121&amp;AF$1,Data!$C:$E,3,0),"Ø"),"-")</f>
        <v>-</v>
      </c>
      <c r="AG121" s="16">
        <v>2.0</v>
      </c>
      <c r="AH121" s="16" t="str">
        <f>IF(OR(AI121=$C121,AI121=$D121,AI121=$E121),IFNA(VLOOKUP($A121&amp;AH$1,Data!$C:$E,3,0),"Ø"),"-")</f>
        <v>-</v>
      </c>
      <c r="AI121" s="16">
        <v>2.0</v>
      </c>
      <c r="AJ121" s="16" t="str">
        <f>IF(OR(AK121=$C121,AK121=$D121,AK121=$E121),IFNA(VLOOKUP($A121&amp;AJ$1,Data!$C:$E,3,0),"Ø"),"-")</f>
        <v>-</v>
      </c>
      <c r="AK121" s="16">
        <v>2.0</v>
      </c>
      <c r="AL121" s="16" t="str">
        <f>IF(OR(AM121=$C121,AM121=$D121,AM121=$E121),IFNA(VLOOKUP($A121&amp;AL$1,Data!$C:$E,3,0),"Ø"),"-")</f>
        <v>-</v>
      </c>
      <c r="AM121" s="16">
        <v>2.0</v>
      </c>
      <c r="AN121" s="16" t="str">
        <f>IF(OR(AO121=$C121,AO121=$D121,AO121=$E121),IFNA(VLOOKUP($A121&amp;AN$1,Data!$C:$E,3,0),"Ø"),"-")</f>
        <v>-</v>
      </c>
      <c r="AO121" s="16">
        <v>2.0</v>
      </c>
      <c r="AP121" s="16" t="str">
        <f>IF(OR(AQ121=$C121,AQ121=$D121,AQ121=$E121),IFNA(VLOOKUP($A121&amp;AP$1,Data!$C:$E,3,0),"Ø"),"-")</f>
        <v>-</v>
      </c>
      <c r="AQ121" s="16">
        <v>2.0</v>
      </c>
      <c r="AR121" s="16" t="str">
        <f>IF(OR(AS121=$C121,AS121=$D121,AS121=$E121),IFNA(VLOOKUP($A121&amp;AR$1,Data!$C:$E,3,0),"Ø"),"-")</f>
        <v>-</v>
      </c>
      <c r="AS121" s="16">
        <v>2.0</v>
      </c>
      <c r="AT121" s="16" t="str">
        <f>IF(OR(AU121=$C121,AU121=$D121,AU121=$E121),IFNA(VLOOKUP($A121&amp;AT$1,Data!$C:$E,3,0),"Ø"),"-")</f>
        <v>-</v>
      </c>
      <c r="AU121" s="16">
        <v>3.0</v>
      </c>
    </row>
    <row r="122" ht="14.25" hidden="1" customHeight="1">
      <c r="A122" s="114" t="s">
        <v>893</v>
      </c>
      <c r="B122" s="9"/>
      <c r="C122" s="9">
        <f>IF(COUNTIF(Dails!A:A,Sheet1DATA!$A122)=1,1,"N")</f>
        <v>1</v>
      </c>
      <c r="D122" s="9">
        <f>IF(COUNTIF(Dails!D:D,Sheet1DATA!$A122)=1,2,"N")</f>
        <v>2</v>
      </c>
      <c r="E122" s="9" t="str">
        <f>IF(COUNTIF(Dails!G:G,Sheet1DATA!$A122)=1,3,"N")</f>
        <v>N</v>
      </c>
      <c r="F122" s="16" t="str">
        <f>IF(OR(G122=$C122,G122=$D122,G122=$E122),IFNA(VLOOKUP($A122&amp;F$1,Data!$C:$E,3,0),"Ø"),"-")</f>
        <v>Ø</v>
      </c>
      <c r="G122" s="16">
        <v>1.0</v>
      </c>
      <c r="H122" s="16" t="str">
        <f>IF(OR(I122=$C122,I122=$D122,I122=$E122),IFNA(VLOOKUP($A122&amp;H$1,Data!$C:$E,3,0),"Ø"),"-")</f>
        <v>Ø</v>
      </c>
      <c r="I122" s="16">
        <v>1.0</v>
      </c>
      <c r="J122" s="16" t="str">
        <f>IF(OR(K122=$C122,K122=$D122,K122=$E122),IFNA(VLOOKUP($A122&amp;J$1,Data!$C:$E,3,0),"Ø"),"-")</f>
        <v>×</v>
      </c>
      <c r="K122" s="16">
        <v>1.0</v>
      </c>
      <c r="L122" s="16" t="str">
        <f>IF(OR(M122=$C122,M122=$D122,M122=$E122),IFNA(VLOOKUP($A122&amp;L$1,Data!$C:$E,3,0),"Ø"),"-")</f>
        <v>Ø</v>
      </c>
      <c r="M122" s="16">
        <v>1.0</v>
      </c>
      <c r="N122" s="16" t="str">
        <f>IF(OR(O122=$C122,O122=$D122,O122=$E122),IFNA(VLOOKUP($A122&amp;N$1,Data!$C:$E,3,0),"Ø"),"-")</f>
        <v>Ø</v>
      </c>
      <c r="O122" s="16">
        <v>1.0</v>
      </c>
      <c r="P122" s="16" t="str">
        <f>IF(OR(Q122=$C122,Q122=$D122,Q122=$E122),IFNA(VLOOKUP($A122&amp;P$1,Data!$C:$E,3,0),"Ø"),"-")</f>
        <v>Ø</v>
      </c>
      <c r="Q122" s="16">
        <v>1.0</v>
      </c>
      <c r="R122" s="16" t="str">
        <f>IF(OR(S122=$C122,S122=$D122,S122=$E122),IFNA(VLOOKUP($A122&amp;R$1,Data!$C:$E,3,0),"Ø"),"-")</f>
        <v>Ø</v>
      </c>
      <c r="S122" s="16">
        <v>1.0</v>
      </c>
      <c r="T122" s="16" t="str">
        <f>IF(OR(U122=$C122,U122=$D122,U122=$E122),IFNA(VLOOKUP($A122&amp;T$1,Data!$C:$E,3,0),"Ø"),"-")</f>
        <v>Ø</v>
      </c>
      <c r="U122" s="16">
        <v>2.0</v>
      </c>
      <c r="V122" s="16" t="str">
        <f>IF(OR(W122=$C122,W122=$D122,W122=$E122),IFNA(VLOOKUP($A122&amp;V$1,Data!$C:$E,3,0),"Ø"),"-")</f>
        <v>Ø</v>
      </c>
      <c r="W122" s="16">
        <v>2.0</v>
      </c>
      <c r="X122" s="16" t="str">
        <f>IF(OR(Y122=$C122,Y122=$D122,Y122=$E122),IFNA(VLOOKUP($A122&amp;X$1,Data!$C:$E,3,0),"Ø"),"-")</f>
        <v>Ø</v>
      </c>
      <c r="Y122" s="16">
        <v>2.0</v>
      </c>
      <c r="Z122" s="16" t="str">
        <f>IF(OR(AA122=$C122,AA122=$D122,AA122=$E122),IFNA(VLOOKUP($A122&amp;Z$1,Data!$C:$E,3,0),"Ø"),"-")</f>
        <v>Ø</v>
      </c>
      <c r="AA122" s="16">
        <v>2.0</v>
      </c>
      <c r="AB122" s="16" t="str">
        <f>IF(OR(AC122=$C122,AC122=$D122,AC122=$E122),IFNA(VLOOKUP($A122&amp;AB$1,Data!$C:$E,3,0),"Ø"),"-")</f>
        <v>Ø</v>
      </c>
      <c r="AC122" s="16">
        <v>2.0</v>
      </c>
      <c r="AD122" s="16" t="str">
        <f>IF(OR(AE122=$C122,AE122=$D122,AE122=$E122),IFNA(VLOOKUP($A122&amp;AD$1,Data!$C:$E,3,0),"Ø"),"-")</f>
        <v>Ø</v>
      </c>
      <c r="AE122" s="16">
        <v>2.0</v>
      </c>
      <c r="AF122" s="16" t="str">
        <f>IF(OR(AG122=$C122,AG122=$D122,AG122=$E122),IFNA(VLOOKUP($A122&amp;AF$1,Data!$C:$E,3,0),"Ø"),"-")</f>
        <v>Ø</v>
      </c>
      <c r="AG122" s="16">
        <v>2.0</v>
      </c>
      <c r="AH122" s="16" t="str">
        <f>IF(OR(AI122=$C122,AI122=$D122,AI122=$E122),IFNA(VLOOKUP($A122&amp;AH$1,Data!$C:$E,3,0),"Ø"),"-")</f>
        <v>Ø</v>
      </c>
      <c r="AI122" s="16">
        <v>2.0</v>
      </c>
      <c r="AJ122" s="16" t="str">
        <f>IF(OR(AK122=$C122,AK122=$D122,AK122=$E122),IFNA(VLOOKUP($A122&amp;AJ$1,Data!$C:$E,3,0),"Ø"),"-")</f>
        <v>Ø</v>
      </c>
      <c r="AK122" s="16">
        <v>2.0</v>
      </c>
      <c r="AL122" s="16" t="str">
        <f>IF(OR(AM122=$C122,AM122=$D122,AM122=$E122),IFNA(VLOOKUP($A122&amp;AL$1,Data!$C:$E,3,0),"Ø"),"-")</f>
        <v>Ø</v>
      </c>
      <c r="AM122" s="16">
        <v>2.0</v>
      </c>
      <c r="AN122" s="16" t="str">
        <f>IF(OR(AO122=$C122,AO122=$D122,AO122=$E122),IFNA(VLOOKUP($A122&amp;AN$1,Data!$C:$E,3,0),"Ø"),"-")</f>
        <v>Ø</v>
      </c>
      <c r="AO122" s="16">
        <v>2.0</v>
      </c>
      <c r="AP122" s="16" t="str">
        <f>IF(OR(AQ122=$C122,AQ122=$D122,AQ122=$E122),IFNA(VLOOKUP($A122&amp;AP$1,Data!$C:$E,3,0),"Ø"),"-")</f>
        <v>Ø</v>
      </c>
      <c r="AQ122" s="16">
        <v>2.0</v>
      </c>
      <c r="AR122" s="16" t="str">
        <f>IF(OR(AS122=$C122,AS122=$D122,AS122=$E122),IFNA(VLOOKUP($A122&amp;AR$1,Data!$C:$E,3,0),"Ø"),"-")</f>
        <v>×</v>
      </c>
      <c r="AS122" s="16">
        <v>2.0</v>
      </c>
      <c r="AT122" s="16" t="str">
        <f>IF(OR(AU122=$C122,AU122=$D122,AU122=$E122),IFNA(VLOOKUP($A122&amp;AT$1,Data!$C:$E,3,0),"Ø"),"-")</f>
        <v>-</v>
      </c>
      <c r="AU122" s="16">
        <v>3.0</v>
      </c>
    </row>
    <row r="123" ht="14.25" hidden="1" customHeight="1">
      <c r="A123" s="114" t="s">
        <v>544</v>
      </c>
      <c r="B123" s="9"/>
      <c r="C123" s="9" t="str">
        <f>IF(COUNTIF(Dails!A:A,Sheet1DATA!$A123)=1,1,"N")</f>
        <v>N</v>
      </c>
      <c r="D123" s="9" t="str">
        <f>IF(COUNTIF(Dails!D:D,Sheet1DATA!$A123)=1,2,"N")</f>
        <v>N</v>
      </c>
      <c r="E123" s="9" t="str">
        <f>IF(COUNTIF(Dails!G:G,Sheet1DATA!$A123)=1,3,"N")</f>
        <v>N</v>
      </c>
      <c r="F123" s="16" t="str">
        <f>IF(OR(G123=$C123,G123=$D123,G123=$E123),IFNA(VLOOKUP($A123&amp;F$1,Data!$C:$E,3,0),"Ø"),"-")</f>
        <v>-</v>
      </c>
      <c r="G123" s="16">
        <v>1.0</v>
      </c>
      <c r="H123" s="16" t="str">
        <f>IF(OR(I123=$C123,I123=$D123,I123=$E123),IFNA(VLOOKUP($A123&amp;H$1,Data!$C:$E,3,0),"Ø"),"-")</f>
        <v>-</v>
      </c>
      <c r="I123" s="16">
        <v>1.0</v>
      </c>
      <c r="J123" s="16" t="str">
        <f>IF(OR(K123=$C123,K123=$D123,K123=$E123),IFNA(VLOOKUP($A123&amp;J$1,Data!$C:$E,3,0),"Ø"),"-")</f>
        <v>-</v>
      </c>
      <c r="K123" s="16">
        <v>1.0</v>
      </c>
      <c r="L123" s="16" t="str">
        <f>IF(OR(M123=$C123,M123=$D123,M123=$E123),IFNA(VLOOKUP($A123&amp;L$1,Data!$C:$E,3,0),"Ø"),"-")</f>
        <v>-</v>
      </c>
      <c r="M123" s="16">
        <v>1.0</v>
      </c>
      <c r="N123" s="16" t="str">
        <f>IF(OR(O123=$C123,O123=$D123,O123=$E123),IFNA(VLOOKUP($A123&amp;N$1,Data!$C:$E,3,0),"Ø"),"-")</f>
        <v>-</v>
      </c>
      <c r="O123" s="16">
        <v>1.0</v>
      </c>
      <c r="P123" s="16" t="str">
        <f>IF(OR(Q123=$C123,Q123=$D123,Q123=$E123),IFNA(VLOOKUP($A123&amp;P$1,Data!$C:$E,3,0),"Ø"),"-")</f>
        <v>-</v>
      </c>
      <c r="Q123" s="16">
        <v>1.0</v>
      </c>
      <c r="R123" s="16" t="str">
        <f>IF(OR(S123=$C123,S123=$D123,S123=$E123),IFNA(VLOOKUP($A123&amp;R$1,Data!$C:$E,3,0),"Ø"),"-")</f>
        <v>-</v>
      </c>
      <c r="S123" s="16">
        <v>1.0</v>
      </c>
      <c r="T123" s="16" t="str">
        <f>IF(OR(U123=$C123,U123=$D123,U123=$E123),IFNA(VLOOKUP($A123&amp;T$1,Data!$C:$E,3,0),"Ø"),"-")</f>
        <v>-</v>
      </c>
      <c r="U123" s="16">
        <v>2.0</v>
      </c>
      <c r="V123" s="16" t="str">
        <f>IF(OR(W123=$C123,W123=$D123,W123=$E123),IFNA(VLOOKUP($A123&amp;V$1,Data!$C:$E,3,0),"Ø"),"-")</f>
        <v>-</v>
      </c>
      <c r="W123" s="16">
        <v>2.0</v>
      </c>
      <c r="X123" s="16" t="str">
        <f>IF(OR(Y123=$C123,Y123=$D123,Y123=$E123),IFNA(VLOOKUP($A123&amp;X$1,Data!$C:$E,3,0),"Ø"),"-")</f>
        <v>-</v>
      </c>
      <c r="Y123" s="16">
        <v>2.0</v>
      </c>
      <c r="Z123" s="16" t="str">
        <f>IF(OR(AA123=$C123,AA123=$D123,AA123=$E123),IFNA(VLOOKUP($A123&amp;Z$1,Data!$C:$E,3,0),"Ø"),"-")</f>
        <v>-</v>
      </c>
      <c r="AA123" s="16">
        <v>2.0</v>
      </c>
      <c r="AB123" s="16" t="str">
        <f>IF(OR(AC123=$C123,AC123=$D123,AC123=$E123),IFNA(VLOOKUP($A123&amp;AB$1,Data!$C:$E,3,0),"Ø"),"-")</f>
        <v>-</v>
      </c>
      <c r="AC123" s="16">
        <v>2.0</v>
      </c>
      <c r="AD123" s="16" t="str">
        <f>IF(OR(AE123=$C123,AE123=$D123,AE123=$E123),IFNA(VLOOKUP($A123&amp;AD$1,Data!$C:$E,3,0),"Ø"),"-")</f>
        <v>-</v>
      </c>
      <c r="AE123" s="16">
        <v>2.0</v>
      </c>
      <c r="AF123" s="16" t="str">
        <f>IF(OR(AG123=$C123,AG123=$D123,AG123=$E123),IFNA(VLOOKUP($A123&amp;AF$1,Data!$C:$E,3,0),"Ø"),"-")</f>
        <v>-</v>
      </c>
      <c r="AG123" s="16">
        <v>2.0</v>
      </c>
      <c r="AH123" s="16" t="str">
        <f>IF(OR(AI123=$C123,AI123=$D123,AI123=$E123),IFNA(VLOOKUP($A123&amp;AH$1,Data!$C:$E,3,0),"Ø"),"-")</f>
        <v>-</v>
      </c>
      <c r="AI123" s="16">
        <v>2.0</v>
      </c>
      <c r="AJ123" s="16" t="str">
        <f>IF(OR(AK123=$C123,AK123=$D123,AK123=$E123),IFNA(VLOOKUP($A123&amp;AJ$1,Data!$C:$E,3,0),"Ø"),"-")</f>
        <v>-</v>
      </c>
      <c r="AK123" s="16">
        <v>2.0</v>
      </c>
      <c r="AL123" s="16" t="str">
        <f>IF(OR(AM123=$C123,AM123=$D123,AM123=$E123),IFNA(VLOOKUP($A123&amp;AL$1,Data!$C:$E,3,0),"Ø"),"-")</f>
        <v>-</v>
      </c>
      <c r="AM123" s="16">
        <v>2.0</v>
      </c>
      <c r="AN123" s="16" t="str">
        <f>IF(OR(AO123=$C123,AO123=$D123,AO123=$E123),IFNA(VLOOKUP($A123&amp;AN$1,Data!$C:$E,3,0),"Ø"),"-")</f>
        <v>-</v>
      </c>
      <c r="AO123" s="16">
        <v>2.0</v>
      </c>
      <c r="AP123" s="16" t="str">
        <f>IF(OR(AQ123=$C123,AQ123=$D123,AQ123=$E123),IFNA(VLOOKUP($A123&amp;AP$1,Data!$C:$E,3,0),"Ø"),"-")</f>
        <v>-</v>
      </c>
      <c r="AQ123" s="16">
        <v>2.0</v>
      </c>
      <c r="AR123" s="16" t="str">
        <f>IF(OR(AS123=$C123,AS123=$D123,AS123=$E123),IFNA(VLOOKUP($A123&amp;AR$1,Data!$C:$E,3,0),"Ø"),"-")</f>
        <v>-</v>
      </c>
      <c r="AS123" s="16">
        <v>2.0</v>
      </c>
      <c r="AT123" s="16" t="str">
        <f>IF(OR(AU123=$C123,AU123=$D123,AU123=$E123),IFNA(VLOOKUP($A123&amp;AT$1,Data!$C:$E,3,0),"Ø"),"-")</f>
        <v>-</v>
      </c>
      <c r="AU123" s="16">
        <v>3.0</v>
      </c>
    </row>
    <row r="124" ht="14.25" hidden="1" customHeight="1">
      <c r="A124" s="114" t="s">
        <v>899</v>
      </c>
      <c r="B124" s="9"/>
      <c r="C124" s="9">
        <f>IF(COUNTIF(Dails!A:A,Sheet1DATA!$A124)=1,1,"N")</f>
        <v>1</v>
      </c>
      <c r="D124" s="9">
        <f>IF(COUNTIF(Dails!D:D,Sheet1DATA!$A124)=1,2,"N")</f>
        <v>2</v>
      </c>
      <c r="E124" s="9">
        <f>IF(COUNTIF(Dails!G:G,Sheet1DATA!$A124)=1,3,"N")</f>
        <v>3</v>
      </c>
      <c r="F124" s="16" t="str">
        <f>IF(OR(G124=$C124,G124=$D124,G124=$E124),IFNA(VLOOKUP($A124&amp;F$1,Data!$C:$E,3,0),"Ø"),"-")</f>
        <v>√</v>
      </c>
      <c r="G124" s="16">
        <v>1.0</v>
      </c>
      <c r="H124" s="16" t="str">
        <f>IF(OR(I124=$C124,I124=$D124,I124=$E124),IFNA(VLOOKUP($A124&amp;H$1,Data!$C:$E,3,0),"Ø"),"-")</f>
        <v>√</v>
      </c>
      <c r="I124" s="16">
        <v>1.0</v>
      </c>
      <c r="J124" s="16" t="str">
        <f>IF(OR(K124=$C124,K124=$D124,K124=$E124),IFNA(VLOOKUP($A124&amp;J$1,Data!$C:$E,3,0),"Ø"),"-")</f>
        <v>√</v>
      </c>
      <c r="K124" s="16">
        <v>1.0</v>
      </c>
      <c r="L124" s="16" t="str">
        <f>IF(OR(M124=$C124,M124=$D124,M124=$E124),IFNA(VLOOKUP($A124&amp;L$1,Data!$C:$E,3,0),"Ø"),"-")</f>
        <v>Ø</v>
      </c>
      <c r="M124" s="16">
        <v>1.0</v>
      </c>
      <c r="N124" s="16" t="str">
        <f>IF(OR(O124=$C124,O124=$D124,O124=$E124),IFNA(VLOOKUP($A124&amp;N$1,Data!$C:$E,3,0),"Ø"),"-")</f>
        <v>Ø</v>
      </c>
      <c r="O124" s="16">
        <v>1.0</v>
      </c>
      <c r="P124" s="16" t="str">
        <f>IF(OR(Q124=$C124,Q124=$D124,Q124=$E124),IFNA(VLOOKUP($A124&amp;P$1,Data!$C:$E,3,0),"Ø"),"-")</f>
        <v>Ø</v>
      </c>
      <c r="Q124" s="16">
        <v>1.0</v>
      </c>
      <c r="R124" s="16" t="str">
        <f>IF(OR(S124=$C124,S124=$D124,S124=$E124),IFNA(VLOOKUP($A124&amp;R$1,Data!$C:$E,3,0),"Ø"),"-")</f>
        <v>Ø</v>
      </c>
      <c r="S124" s="16">
        <v>1.0</v>
      </c>
      <c r="T124" s="16" t="str">
        <f>IF(OR(U124=$C124,U124=$D124,U124=$E124),IFNA(VLOOKUP($A124&amp;T$1,Data!$C:$E,3,0),"Ø"),"-")</f>
        <v>√</v>
      </c>
      <c r="U124" s="16">
        <v>2.0</v>
      </c>
      <c r="V124" s="16" t="str">
        <f>IF(OR(W124=$C124,W124=$D124,W124=$E124),IFNA(VLOOKUP($A124&amp;V$1,Data!$C:$E,3,0),"Ø"),"-")</f>
        <v>Ø</v>
      </c>
      <c r="W124" s="16">
        <v>2.0</v>
      </c>
      <c r="X124" s="16" t="str">
        <f>IF(OR(Y124=$C124,Y124=$D124,Y124=$E124),IFNA(VLOOKUP($A124&amp;X$1,Data!$C:$E,3,0),"Ø"),"-")</f>
        <v>Ø</v>
      </c>
      <c r="Y124" s="16">
        <v>2.0</v>
      </c>
      <c r="Z124" s="16" t="str">
        <f>IF(OR(AA124=$C124,AA124=$D124,AA124=$E124),IFNA(VLOOKUP($A124&amp;Z$1,Data!$C:$E,3,0),"Ø"),"-")</f>
        <v>Ø</v>
      </c>
      <c r="AA124" s="16">
        <v>2.0</v>
      </c>
      <c r="AB124" s="16" t="str">
        <f>IF(OR(AC124=$C124,AC124=$D124,AC124=$E124),IFNA(VLOOKUP($A124&amp;AB$1,Data!$C:$E,3,0),"Ø"),"-")</f>
        <v>Ø</v>
      </c>
      <c r="AC124" s="16">
        <v>2.0</v>
      </c>
      <c r="AD124" s="16" t="str">
        <f>IF(OR(AE124=$C124,AE124=$D124,AE124=$E124),IFNA(VLOOKUP($A124&amp;AD$1,Data!$C:$E,3,0),"Ø"),"-")</f>
        <v>Ø</v>
      </c>
      <c r="AE124" s="16">
        <v>2.0</v>
      </c>
      <c r="AF124" s="16" t="str">
        <f>IF(OR(AG124=$C124,AG124=$D124,AG124=$E124),IFNA(VLOOKUP($A124&amp;AF$1,Data!$C:$E,3,0),"Ø"),"-")</f>
        <v>Ø</v>
      </c>
      <c r="AG124" s="16">
        <v>2.0</v>
      </c>
      <c r="AH124" s="16" t="str">
        <f>IF(OR(AI124=$C124,AI124=$D124,AI124=$E124),IFNA(VLOOKUP($A124&amp;AH$1,Data!$C:$E,3,0),"Ø"),"-")</f>
        <v>Ø</v>
      </c>
      <c r="AI124" s="16">
        <v>2.0</v>
      </c>
      <c r="AJ124" s="16" t="str">
        <f>IF(OR(AK124=$C124,AK124=$D124,AK124=$E124),IFNA(VLOOKUP($A124&amp;AJ$1,Data!$C:$E,3,0),"Ø"),"-")</f>
        <v>Ø</v>
      </c>
      <c r="AK124" s="16">
        <v>2.0</v>
      </c>
      <c r="AL124" s="16" t="str">
        <f>IF(OR(AM124=$C124,AM124=$D124,AM124=$E124),IFNA(VLOOKUP($A124&amp;AL$1,Data!$C:$E,3,0),"Ø"),"-")</f>
        <v>√</v>
      </c>
      <c r="AM124" s="16">
        <v>2.0</v>
      </c>
      <c r="AN124" s="16" t="str">
        <f>IF(OR(AO124=$C124,AO124=$D124,AO124=$E124),IFNA(VLOOKUP($A124&amp;AN$1,Data!$C:$E,3,0),"Ø"),"-")</f>
        <v>√</v>
      </c>
      <c r="AO124" s="16">
        <v>2.0</v>
      </c>
      <c r="AP124" s="16" t="str">
        <f>IF(OR(AQ124=$C124,AQ124=$D124,AQ124=$E124),IFNA(VLOOKUP($A124&amp;AP$1,Data!$C:$E,3,0),"Ø"),"-")</f>
        <v>Ø</v>
      </c>
      <c r="AQ124" s="16">
        <v>2.0</v>
      </c>
      <c r="AR124" s="16" t="str">
        <f>IF(OR(AS124=$C124,AS124=$D124,AS124=$E124),IFNA(VLOOKUP($A124&amp;AR$1,Data!$C:$E,3,0),"Ø"),"-")</f>
        <v>√</v>
      </c>
      <c r="AS124" s="16">
        <v>2.0</v>
      </c>
      <c r="AT124" s="16" t="str">
        <f>IF(OR(AU124=$C124,AU124=$D124,AU124=$E124),IFNA(VLOOKUP($A124&amp;AT$1,Data!$C:$E,3,0),"Ø"),"-")</f>
        <v>×</v>
      </c>
      <c r="AU124" s="16">
        <v>3.0</v>
      </c>
    </row>
    <row r="125" ht="14.25" hidden="1" customHeight="1">
      <c r="A125" s="114" t="s">
        <v>555</v>
      </c>
      <c r="B125" s="9"/>
      <c r="C125" s="9" t="str">
        <f>IF(COUNTIF(Dails!A:A,Sheet1DATA!$A125)=1,1,"N")</f>
        <v>N</v>
      </c>
      <c r="D125" s="9" t="str">
        <f>IF(COUNTIF(Dails!D:D,Sheet1DATA!$A125)=1,2,"N")</f>
        <v>N</v>
      </c>
      <c r="E125" s="9" t="str">
        <f>IF(COUNTIF(Dails!G:G,Sheet1DATA!$A125)=1,3,"N")</f>
        <v>N</v>
      </c>
      <c r="F125" s="16" t="str">
        <f>IF(OR(G125=$C125,G125=$D125,G125=$E125),IFNA(VLOOKUP($A125&amp;F$1,Data!$C:$E,3,0),"Ø"),"-")</f>
        <v>-</v>
      </c>
      <c r="G125" s="16">
        <v>1.0</v>
      </c>
      <c r="H125" s="16" t="str">
        <f>IF(OR(I125=$C125,I125=$D125,I125=$E125),IFNA(VLOOKUP($A125&amp;H$1,Data!$C:$E,3,0),"Ø"),"-")</f>
        <v>-</v>
      </c>
      <c r="I125" s="16">
        <v>1.0</v>
      </c>
      <c r="J125" s="16" t="str">
        <f>IF(OR(K125=$C125,K125=$D125,K125=$E125),IFNA(VLOOKUP($A125&amp;J$1,Data!$C:$E,3,0),"Ø"),"-")</f>
        <v>-</v>
      </c>
      <c r="K125" s="16">
        <v>1.0</v>
      </c>
      <c r="L125" s="16" t="str">
        <f>IF(OR(M125=$C125,M125=$D125,M125=$E125),IFNA(VLOOKUP($A125&amp;L$1,Data!$C:$E,3,0),"Ø"),"-")</f>
        <v>-</v>
      </c>
      <c r="M125" s="16">
        <v>1.0</v>
      </c>
      <c r="N125" s="16" t="str">
        <f>IF(OR(O125=$C125,O125=$D125,O125=$E125),IFNA(VLOOKUP($A125&amp;N$1,Data!$C:$E,3,0),"Ø"),"-")</f>
        <v>-</v>
      </c>
      <c r="O125" s="16">
        <v>1.0</v>
      </c>
      <c r="P125" s="16" t="str">
        <f>IF(OR(Q125=$C125,Q125=$D125,Q125=$E125),IFNA(VLOOKUP($A125&amp;P$1,Data!$C:$E,3,0),"Ø"),"-")</f>
        <v>-</v>
      </c>
      <c r="Q125" s="16">
        <v>1.0</v>
      </c>
      <c r="R125" s="16" t="str">
        <f>IF(OR(S125=$C125,S125=$D125,S125=$E125),IFNA(VLOOKUP($A125&amp;R$1,Data!$C:$E,3,0),"Ø"),"-")</f>
        <v>-</v>
      </c>
      <c r="S125" s="16">
        <v>1.0</v>
      </c>
      <c r="T125" s="16" t="str">
        <f>IF(OR(U125=$C125,U125=$D125,U125=$E125),IFNA(VLOOKUP($A125&amp;T$1,Data!$C:$E,3,0),"Ø"),"-")</f>
        <v>-</v>
      </c>
      <c r="U125" s="16">
        <v>2.0</v>
      </c>
      <c r="V125" s="16" t="str">
        <f>IF(OR(W125=$C125,W125=$D125,W125=$E125),IFNA(VLOOKUP($A125&amp;V$1,Data!$C:$E,3,0),"Ø"),"-")</f>
        <v>-</v>
      </c>
      <c r="W125" s="16">
        <v>2.0</v>
      </c>
      <c r="X125" s="16" t="str">
        <f>IF(OR(Y125=$C125,Y125=$D125,Y125=$E125),IFNA(VLOOKUP($A125&amp;X$1,Data!$C:$E,3,0),"Ø"),"-")</f>
        <v>-</v>
      </c>
      <c r="Y125" s="16">
        <v>2.0</v>
      </c>
      <c r="Z125" s="16" t="str">
        <f>IF(OR(AA125=$C125,AA125=$D125,AA125=$E125),IFNA(VLOOKUP($A125&amp;Z$1,Data!$C:$E,3,0),"Ø"),"-")</f>
        <v>-</v>
      </c>
      <c r="AA125" s="16">
        <v>2.0</v>
      </c>
      <c r="AB125" s="16" t="str">
        <f>IF(OR(AC125=$C125,AC125=$D125,AC125=$E125),IFNA(VLOOKUP($A125&amp;AB$1,Data!$C:$E,3,0),"Ø"),"-")</f>
        <v>-</v>
      </c>
      <c r="AC125" s="16">
        <v>2.0</v>
      </c>
      <c r="AD125" s="16" t="str">
        <f>IF(OR(AE125=$C125,AE125=$D125,AE125=$E125),IFNA(VLOOKUP($A125&amp;AD$1,Data!$C:$E,3,0),"Ø"),"-")</f>
        <v>-</v>
      </c>
      <c r="AE125" s="16">
        <v>2.0</v>
      </c>
      <c r="AF125" s="16" t="str">
        <f>IF(OR(AG125=$C125,AG125=$D125,AG125=$E125),IFNA(VLOOKUP($A125&amp;AF$1,Data!$C:$E,3,0),"Ø"),"-")</f>
        <v>-</v>
      </c>
      <c r="AG125" s="16">
        <v>2.0</v>
      </c>
      <c r="AH125" s="16" t="str">
        <f>IF(OR(AI125=$C125,AI125=$D125,AI125=$E125),IFNA(VLOOKUP($A125&amp;AH$1,Data!$C:$E,3,0),"Ø"),"-")</f>
        <v>-</v>
      </c>
      <c r="AI125" s="16">
        <v>2.0</v>
      </c>
      <c r="AJ125" s="16" t="str">
        <f>IF(OR(AK125=$C125,AK125=$D125,AK125=$E125),IFNA(VLOOKUP($A125&amp;AJ$1,Data!$C:$E,3,0),"Ø"),"-")</f>
        <v>-</v>
      </c>
      <c r="AK125" s="16">
        <v>2.0</v>
      </c>
      <c r="AL125" s="16" t="str">
        <f>IF(OR(AM125=$C125,AM125=$D125,AM125=$E125),IFNA(VLOOKUP($A125&amp;AL$1,Data!$C:$E,3,0),"Ø"),"-")</f>
        <v>-</v>
      </c>
      <c r="AM125" s="16">
        <v>2.0</v>
      </c>
      <c r="AN125" s="16" t="str">
        <f>IF(OR(AO125=$C125,AO125=$D125,AO125=$E125),IFNA(VLOOKUP($A125&amp;AN$1,Data!$C:$E,3,0),"Ø"),"-")</f>
        <v>-</v>
      </c>
      <c r="AO125" s="16">
        <v>2.0</v>
      </c>
      <c r="AP125" s="16" t="str">
        <f>IF(OR(AQ125=$C125,AQ125=$D125,AQ125=$E125),IFNA(VLOOKUP($A125&amp;AP$1,Data!$C:$E,3,0),"Ø"),"-")</f>
        <v>-</v>
      </c>
      <c r="AQ125" s="16">
        <v>2.0</v>
      </c>
      <c r="AR125" s="16" t="str">
        <f>IF(OR(AS125=$C125,AS125=$D125,AS125=$E125),IFNA(VLOOKUP($A125&amp;AR$1,Data!$C:$E,3,0),"Ø"),"-")</f>
        <v>-</v>
      </c>
      <c r="AS125" s="16">
        <v>2.0</v>
      </c>
      <c r="AT125" s="16" t="str">
        <f>IF(OR(AU125=$C125,AU125=$D125,AU125=$E125),IFNA(VLOOKUP($A125&amp;AT$1,Data!$C:$E,3,0),"Ø"),"-")</f>
        <v>-</v>
      </c>
      <c r="AU125" s="16">
        <v>3.0</v>
      </c>
    </row>
    <row r="126" ht="14.25" hidden="1" customHeight="1">
      <c r="A126" s="114" t="s">
        <v>562</v>
      </c>
      <c r="B126" s="9"/>
      <c r="C126" s="9" t="str">
        <f>IF(COUNTIF(Dails!A:A,Sheet1DATA!$A126)=1,1,"N")</f>
        <v>N</v>
      </c>
      <c r="D126" s="9" t="str">
        <f>IF(COUNTIF(Dails!D:D,Sheet1DATA!$A126)=1,2,"N")</f>
        <v>N</v>
      </c>
      <c r="E126" s="9" t="str">
        <f>IF(COUNTIF(Dails!G:G,Sheet1DATA!$A126)=1,3,"N")</f>
        <v>N</v>
      </c>
      <c r="F126" s="16" t="str">
        <f>IF(OR(G126=$C126,G126=$D126,G126=$E126),IFNA(VLOOKUP($A126&amp;F$1,Data!$C:$E,3,0),"Ø"),"-")</f>
        <v>-</v>
      </c>
      <c r="G126" s="16">
        <v>1.0</v>
      </c>
      <c r="H126" s="16" t="str">
        <f>IF(OR(I126=$C126,I126=$D126,I126=$E126),IFNA(VLOOKUP($A126&amp;H$1,Data!$C:$E,3,0),"Ø"),"-")</f>
        <v>-</v>
      </c>
      <c r="I126" s="16">
        <v>1.0</v>
      </c>
      <c r="J126" s="16" t="str">
        <f>IF(OR(K126=$C126,K126=$D126,K126=$E126),IFNA(VLOOKUP($A126&amp;J$1,Data!$C:$E,3,0),"Ø"),"-")</f>
        <v>-</v>
      </c>
      <c r="K126" s="16">
        <v>1.0</v>
      </c>
      <c r="L126" s="16" t="str">
        <f>IF(OR(M126=$C126,M126=$D126,M126=$E126),IFNA(VLOOKUP($A126&amp;L$1,Data!$C:$E,3,0),"Ø"),"-")</f>
        <v>-</v>
      </c>
      <c r="M126" s="16">
        <v>1.0</v>
      </c>
      <c r="N126" s="16" t="str">
        <f>IF(OR(O126=$C126,O126=$D126,O126=$E126),IFNA(VLOOKUP($A126&amp;N$1,Data!$C:$E,3,0),"Ø"),"-")</f>
        <v>-</v>
      </c>
      <c r="O126" s="16">
        <v>1.0</v>
      </c>
      <c r="P126" s="16" t="str">
        <f>IF(OR(Q126=$C126,Q126=$D126,Q126=$E126),IFNA(VLOOKUP($A126&amp;P$1,Data!$C:$E,3,0),"Ø"),"-")</f>
        <v>-</v>
      </c>
      <c r="Q126" s="16">
        <v>1.0</v>
      </c>
      <c r="R126" s="16" t="str">
        <f>IF(OR(S126=$C126,S126=$D126,S126=$E126),IFNA(VLOOKUP($A126&amp;R$1,Data!$C:$E,3,0),"Ø"),"-")</f>
        <v>-</v>
      </c>
      <c r="S126" s="16">
        <v>1.0</v>
      </c>
      <c r="T126" s="16" t="str">
        <f>IF(OR(U126=$C126,U126=$D126,U126=$E126),IFNA(VLOOKUP($A126&amp;T$1,Data!$C:$E,3,0),"Ø"),"-")</f>
        <v>-</v>
      </c>
      <c r="U126" s="16">
        <v>2.0</v>
      </c>
      <c r="V126" s="16" t="str">
        <f>IF(OR(W126=$C126,W126=$D126,W126=$E126),IFNA(VLOOKUP($A126&amp;V$1,Data!$C:$E,3,0),"Ø"),"-")</f>
        <v>-</v>
      </c>
      <c r="W126" s="16">
        <v>2.0</v>
      </c>
      <c r="X126" s="16" t="str">
        <f>IF(OR(Y126=$C126,Y126=$D126,Y126=$E126),IFNA(VLOOKUP($A126&amp;X$1,Data!$C:$E,3,0),"Ø"),"-")</f>
        <v>-</v>
      </c>
      <c r="Y126" s="16">
        <v>2.0</v>
      </c>
      <c r="Z126" s="16" t="str">
        <f>IF(OR(AA126=$C126,AA126=$D126,AA126=$E126),IFNA(VLOOKUP($A126&amp;Z$1,Data!$C:$E,3,0),"Ø"),"-")</f>
        <v>-</v>
      </c>
      <c r="AA126" s="16">
        <v>2.0</v>
      </c>
      <c r="AB126" s="16" t="str">
        <f>IF(OR(AC126=$C126,AC126=$D126,AC126=$E126),IFNA(VLOOKUP($A126&amp;AB$1,Data!$C:$E,3,0),"Ø"),"-")</f>
        <v>-</v>
      </c>
      <c r="AC126" s="16">
        <v>2.0</v>
      </c>
      <c r="AD126" s="16" t="str">
        <f>IF(OR(AE126=$C126,AE126=$D126,AE126=$E126),IFNA(VLOOKUP($A126&amp;AD$1,Data!$C:$E,3,0),"Ø"),"-")</f>
        <v>-</v>
      </c>
      <c r="AE126" s="16">
        <v>2.0</v>
      </c>
      <c r="AF126" s="16" t="str">
        <f>IF(OR(AG126=$C126,AG126=$D126,AG126=$E126),IFNA(VLOOKUP($A126&amp;AF$1,Data!$C:$E,3,0),"Ø"),"-")</f>
        <v>-</v>
      </c>
      <c r="AG126" s="16">
        <v>2.0</v>
      </c>
      <c r="AH126" s="16" t="str">
        <f>IF(OR(AI126=$C126,AI126=$D126,AI126=$E126),IFNA(VLOOKUP($A126&amp;AH$1,Data!$C:$E,3,0),"Ø"),"-")</f>
        <v>-</v>
      </c>
      <c r="AI126" s="16">
        <v>2.0</v>
      </c>
      <c r="AJ126" s="16" t="str">
        <f>IF(OR(AK126=$C126,AK126=$D126,AK126=$E126),IFNA(VLOOKUP($A126&amp;AJ$1,Data!$C:$E,3,0),"Ø"),"-")</f>
        <v>-</v>
      </c>
      <c r="AK126" s="16">
        <v>2.0</v>
      </c>
      <c r="AL126" s="16" t="str">
        <f>IF(OR(AM126=$C126,AM126=$D126,AM126=$E126),IFNA(VLOOKUP($A126&amp;AL$1,Data!$C:$E,3,0),"Ø"),"-")</f>
        <v>-</v>
      </c>
      <c r="AM126" s="16">
        <v>2.0</v>
      </c>
      <c r="AN126" s="16" t="str">
        <f>IF(OR(AO126=$C126,AO126=$D126,AO126=$E126),IFNA(VLOOKUP($A126&amp;AN$1,Data!$C:$E,3,0),"Ø"),"-")</f>
        <v>-</v>
      </c>
      <c r="AO126" s="16">
        <v>2.0</v>
      </c>
      <c r="AP126" s="16" t="str">
        <f>IF(OR(AQ126=$C126,AQ126=$D126,AQ126=$E126),IFNA(VLOOKUP($A126&amp;AP$1,Data!$C:$E,3,0),"Ø"),"-")</f>
        <v>-</v>
      </c>
      <c r="AQ126" s="16">
        <v>2.0</v>
      </c>
      <c r="AR126" s="16" t="str">
        <f>IF(OR(AS126=$C126,AS126=$D126,AS126=$E126),IFNA(VLOOKUP($A126&amp;AR$1,Data!$C:$E,3,0),"Ø"),"-")</f>
        <v>-</v>
      </c>
      <c r="AS126" s="16">
        <v>2.0</v>
      </c>
      <c r="AT126" s="16" t="str">
        <f>IF(OR(AU126=$C126,AU126=$D126,AU126=$E126),IFNA(VLOOKUP($A126&amp;AT$1,Data!$C:$E,3,0),"Ø"),"-")</f>
        <v>-</v>
      </c>
      <c r="AU126" s="16">
        <v>3.0</v>
      </c>
    </row>
    <row r="127" ht="14.25" hidden="1" customHeight="1">
      <c r="A127" s="114" t="s">
        <v>566</v>
      </c>
      <c r="B127" s="9"/>
      <c r="C127" s="9" t="str">
        <f>IF(COUNTIF(Dails!A:A,Sheet1DATA!$A127)=1,1,"N")</f>
        <v>N</v>
      </c>
      <c r="D127" s="9" t="str">
        <f>IF(COUNTIF(Dails!D:D,Sheet1DATA!$A127)=1,2,"N")</f>
        <v>N</v>
      </c>
      <c r="E127" s="9" t="str">
        <f>IF(COUNTIF(Dails!G:G,Sheet1DATA!$A127)=1,3,"N")</f>
        <v>N</v>
      </c>
      <c r="F127" s="16" t="str">
        <f>IF(OR(G127=$C127,G127=$D127,G127=$E127),IFNA(VLOOKUP($A127&amp;F$1,Data!$C:$E,3,0),"Ø"),"-")</f>
        <v>-</v>
      </c>
      <c r="G127" s="16">
        <v>1.0</v>
      </c>
      <c r="H127" s="16" t="str">
        <f>IF(OR(I127=$C127,I127=$D127,I127=$E127),IFNA(VLOOKUP($A127&amp;H$1,Data!$C:$E,3,0),"Ø"),"-")</f>
        <v>-</v>
      </c>
      <c r="I127" s="16">
        <v>1.0</v>
      </c>
      <c r="J127" s="16" t="str">
        <f>IF(OR(K127=$C127,K127=$D127,K127=$E127),IFNA(VLOOKUP($A127&amp;J$1,Data!$C:$E,3,0),"Ø"),"-")</f>
        <v>-</v>
      </c>
      <c r="K127" s="16">
        <v>1.0</v>
      </c>
      <c r="L127" s="16" t="str">
        <f>IF(OR(M127=$C127,M127=$D127,M127=$E127),IFNA(VLOOKUP($A127&amp;L$1,Data!$C:$E,3,0),"Ø"),"-")</f>
        <v>-</v>
      </c>
      <c r="M127" s="16">
        <v>1.0</v>
      </c>
      <c r="N127" s="16" t="str">
        <f>IF(OR(O127=$C127,O127=$D127,O127=$E127),IFNA(VLOOKUP($A127&amp;N$1,Data!$C:$E,3,0),"Ø"),"-")</f>
        <v>-</v>
      </c>
      <c r="O127" s="16">
        <v>1.0</v>
      </c>
      <c r="P127" s="16" t="str">
        <f>IF(OR(Q127=$C127,Q127=$D127,Q127=$E127),IFNA(VLOOKUP($A127&amp;P$1,Data!$C:$E,3,0),"Ø"),"-")</f>
        <v>-</v>
      </c>
      <c r="Q127" s="16">
        <v>1.0</v>
      </c>
      <c r="R127" s="16" t="str">
        <f>IF(OR(S127=$C127,S127=$D127,S127=$E127),IFNA(VLOOKUP($A127&amp;R$1,Data!$C:$E,3,0),"Ø"),"-")</f>
        <v>-</v>
      </c>
      <c r="S127" s="16">
        <v>1.0</v>
      </c>
      <c r="T127" s="16" t="str">
        <f>IF(OR(U127=$C127,U127=$D127,U127=$E127),IFNA(VLOOKUP($A127&amp;T$1,Data!$C:$E,3,0),"Ø"),"-")</f>
        <v>-</v>
      </c>
      <c r="U127" s="16">
        <v>2.0</v>
      </c>
      <c r="V127" s="16" t="str">
        <f>IF(OR(W127=$C127,W127=$D127,W127=$E127),IFNA(VLOOKUP($A127&amp;V$1,Data!$C:$E,3,0),"Ø"),"-")</f>
        <v>-</v>
      </c>
      <c r="W127" s="16">
        <v>2.0</v>
      </c>
      <c r="X127" s="16" t="str">
        <f>IF(OR(Y127=$C127,Y127=$D127,Y127=$E127),IFNA(VLOOKUP($A127&amp;X$1,Data!$C:$E,3,0),"Ø"),"-")</f>
        <v>-</v>
      </c>
      <c r="Y127" s="16">
        <v>2.0</v>
      </c>
      <c r="Z127" s="16" t="str">
        <f>IF(OR(AA127=$C127,AA127=$D127,AA127=$E127),IFNA(VLOOKUP($A127&amp;Z$1,Data!$C:$E,3,0),"Ø"),"-")</f>
        <v>-</v>
      </c>
      <c r="AA127" s="16">
        <v>2.0</v>
      </c>
      <c r="AB127" s="16" t="str">
        <f>IF(OR(AC127=$C127,AC127=$D127,AC127=$E127),IFNA(VLOOKUP($A127&amp;AB$1,Data!$C:$E,3,0),"Ø"),"-")</f>
        <v>-</v>
      </c>
      <c r="AC127" s="16">
        <v>2.0</v>
      </c>
      <c r="AD127" s="16" t="str">
        <f>IF(OR(AE127=$C127,AE127=$D127,AE127=$E127),IFNA(VLOOKUP($A127&amp;AD$1,Data!$C:$E,3,0),"Ø"),"-")</f>
        <v>-</v>
      </c>
      <c r="AE127" s="16">
        <v>2.0</v>
      </c>
      <c r="AF127" s="16" t="str">
        <f>IF(OR(AG127=$C127,AG127=$D127,AG127=$E127),IFNA(VLOOKUP($A127&amp;AF$1,Data!$C:$E,3,0),"Ø"),"-")</f>
        <v>-</v>
      </c>
      <c r="AG127" s="16">
        <v>2.0</v>
      </c>
      <c r="AH127" s="16" t="str">
        <f>IF(OR(AI127=$C127,AI127=$D127,AI127=$E127),IFNA(VLOOKUP($A127&amp;AH$1,Data!$C:$E,3,0),"Ø"),"-")</f>
        <v>-</v>
      </c>
      <c r="AI127" s="16">
        <v>2.0</v>
      </c>
      <c r="AJ127" s="16" t="str">
        <f>IF(OR(AK127=$C127,AK127=$D127,AK127=$E127),IFNA(VLOOKUP($A127&amp;AJ$1,Data!$C:$E,3,0),"Ø"),"-")</f>
        <v>-</v>
      </c>
      <c r="AK127" s="16">
        <v>2.0</v>
      </c>
      <c r="AL127" s="16" t="str">
        <f>IF(OR(AM127=$C127,AM127=$D127,AM127=$E127),IFNA(VLOOKUP($A127&amp;AL$1,Data!$C:$E,3,0),"Ø"),"-")</f>
        <v>-</v>
      </c>
      <c r="AM127" s="16">
        <v>2.0</v>
      </c>
      <c r="AN127" s="16" t="str">
        <f>IF(OR(AO127=$C127,AO127=$D127,AO127=$E127),IFNA(VLOOKUP($A127&amp;AN$1,Data!$C:$E,3,0),"Ø"),"-")</f>
        <v>-</v>
      </c>
      <c r="AO127" s="16">
        <v>2.0</v>
      </c>
      <c r="AP127" s="16" t="str">
        <f>IF(OR(AQ127=$C127,AQ127=$D127,AQ127=$E127),IFNA(VLOOKUP($A127&amp;AP$1,Data!$C:$E,3,0),"Ø"),"-")</f>
        <v>-</v>
      </c>
      <c r="AQ127" s="16">
        <v>2.0</v>
      </c>
      <c r="AR127" s="16" t="str">
        <f>IF(OR(AS127=$C127,AS127=$D127,AS127=$E127),IFNA(VLOOKUP($A127&amp;AR$1,Data!$C:$E,3,0),"Ø"),"-")</f>
        <v>-</v>
      </c>
      <c r="AS127" s="16">
        <v>2.0</v>
      </c>
      <c r="AT127" s="16" t="str">
        <f>IF(OR(AU127=$C127,AU127=$D127,AU127=$E127),IFNA(VLOOKUP($A127&amp;AT$1,Data!$C:$E,3,0),"Ø"),"-")</f>
        <v>-</v>
      </c>
      <c r="AU127" s="16">
        <v>3.0</v>
      </c>
    </row>
    <row r="128" ht="14.25" hidden="1" customHeight="1">
      <c r="A128" s="114" t="s">
        <v>65</v>
      </c>
      <c r="B128" s="9"/>
      <c r="C128" s="9">
        <f>IF(COUNTIF(Dails!A:A,Sheet1DATA!$A128)=1,1,"N")</f>
        <v>1</v>
      </c>
      <c r="D128" s="9" t="str">
        <f>IF(COUNTIF(Dails!D:D,Sheet1DATA!$A128)=1,2,"N")</f>
        <v>N</v>
      </c>
      <c r="E128" s="9" t="str">
        <f>IF(COUNTIF(Dails!G:G,Sheet1DATA!$A128)=1,3,"N")</f>
        <v>N</v>
      </c>
      <c r="F128" s="16" t="str">
        <f>IF(OR(G128=$C128,G128=$D128,G128=$E128),IFNA(VLOOKUP($A128&amp;F$1,Data!$C:$E,3,0),"Ø"),"-")</f>
        <v>Ø</v>
      </c>
      <c r="G128" s="16">
        <v>1.0</v>
      </c>
      <c r="H128" s="16" t="str">
        <f>IF(OR(I128=$C128,I128=$D128,I128=$E128),IFNA(VLOOKUP($A128&amp;H$1,Data!$C:$E,3,0),"Ø"),"-")</f>
        <v>√</v>
      </c>
      <c r="I128" s="16">
        <v>1.0</v>
      </c>
      <c r="J128" s="16" t="str">
        <f>IF(OR(K128=$C128,K128=$D128,K128=$E128),IFNA(VLOOKUP($A128&amp;J$1,Data!$C:$E,3,0),"Ø"),"-")</f>
        <v>√</v>
      </c>
      <c r="K128" s="16">
        <v>1.0</v>
      </c>
      <c r="L128" s="16" t="str">
        <f>IF(OR(M128=$C128,M128=$D128,M128=$E128),IFNA(VLOOKUP($A128&amp;L$1,Data!$C:$E,3,0),"Ø"),"-")</f>
        <v>Ø</v>
      </c>
      <c r="M128" s="16">
        <v>1.0</v>
      </c>
      <c r="N128" s="16" t="str">
        <f>IF(OR(O128=$C128,O128=$D128,O128=$E128),IFNA(VLOOKUP($A128&amp;N$1,Data!$C:$E,3,0),"Ø"),"-")</f>
        <v>Ø</v>
      </c>
      <c r="O128" s="16">
        <v>1.0</v>
      </c>
      <c r="P128" s="16" t="str">
        <f>IF(OR(Q128=$C128,Q128=$D128,Q128=$E128),IFNA(VLOOKUP($A128&amp;P$1,Data!$C:$E,3,0),"Ø"),"-")</f>
        <v>Ø</v>
      </c>
      <c r="Q128" s="16">
        <v>1.0</v>
      </c>
      <c r="R128" s="16" t="str">
        <f>IF(OR(S128=$C128,S128=$D128,S128=$E128),IFNA(VLOOKUP($A128&amp;R$1,Data!$C:$E,3,0),"Ø"),"-")</f>
        <v>Ø</v>
      </c>
      <c r="S128" s="16">
        <v>1.0</v>
      </c>
      <c r="T128" s="16" t="str">
        <f>IF(OR(U128=$C128,U128=$D128,U128=$E128),IFNA(VLOOKUP($A128&amp;T$1,Data!$C:$E,3,0),"Ø"),"-")</f>
        <v>-</v>
      </c>
      <c r="U128" s="16">
        <v>2.0</v>
      </c>
      <c r="V128" s="16" t="str">
        <f>IF(OR(W128=$C128,W128=$D128,W128=$E128),IFNA(VLOOKUP($A128&amp;V$1,Data!$C:$E,3,0),"Ø"),"-")</f>
        <v>-</v>
      </c>
      <c r="W128" s="16">
        <v>2.0</v>
      </c>
      <c r="X128" s="16" t="str">
        <f>IF(OR(Y128=$C128,Y128=$D128,Y128=$E128),IFNA(VLOOKUP($A128&amp;X$1,Data!$C:$E,3,0),"Ø"),"-")</f>
        <v>-</v>
      </c>
      <c r="Y128" s="16">
        <v>2.0</v>
      </c>
      <c r="Z128" s="16" t="str">
        <f>IF(OR(AA128=$C128,AA128=$D128,AA128=$E128),IFNA(VLOOKUP($A128&amp;Z$1,Data!$C:$E,3,0),"Ø"),"-")</f>
        <v>-</v>
      </c>
      <c r="AA128" s="16">
        <v>2.0</v>
      </c>
      <c r="AB128" s="16" t="str">
        <f>IF(OR(AC128=$C128,AC128=$D128,AC128=$E128),IFNA(VLOOKUP($A128&amp;AB$1,Data!$C:$E,3,0),"Ø"),"-")</f>
        <v>-</v>
      </c>
      <c r="AC128" s="16">
        <v>2.0</v>
      </c>
      <c r="AD128" s="16" t="str">
        <f>IF(OR(AE128=$C128,AE128=$D128,AE128=$E128),IFNA(VLOOKUP($A128&amp;AD$1,Data!$C:$E,3,0),"Ø"),"-")</f>
        <v>-</v>
      </c>
      <c r="AE128" s="16">
        <v>2.0</v>
      </c>
      <c r="AF128" s="16" t="str">
        <f>IF(OR(AG128=$C128,AG128=$D128,AG128=$E128),IFNA(VLOOKUP($A128&amp;AF$1,Data!$C:$E,3,0),"Ø"),"-")</f>
        <v>-</v>
      </c>
      <c r="AG128" s="16">
        <v>2.0</v>
      </c>
      <c r="AH128" s="16" t="str">
        <f>IF(OR(AI128=$C128,AI128=$D128,AI128=$E128),IFNA(VLOOKUP($A128&amp;AH$1,Data!$C:$E,3,0),"Ø"),"-")</f>
        <v>-</v>
      </c>
      <c r="AI128" s="16">
        <v>2.0</v>
      </c>
      <c r="AJ128" s="16" t="str">
        <f>IF(OR(AK128=$C128,AK128=$D128,AK128=$E128),IFNA(VLOOKUP($A128&amp;AJ$1,Data!$C:$E,3,0),"Ø"),"-")</f>
        <v>-</v>
      </c>
      <c r="AK128" s="16">
        <v>2.0</v>
      </c>
      <c r="AL128" s="16" t="str">
        <f>IF(OR(AM128=$C128,AM128=$D128,AM128=$E128),IFNA(VLOOKUP($A128&amp;AL$1,Data!$C:$E,3,0),"Ø"),"-")</f>
        <v>-</v>
      </c>
      <c r="AM128" s="16">
        <v>2.0</v>
      </c>
      <c r="AN128" s="16" t="str">
        <f>IF(OR(AO128=$C128,AO128=$D128,AO128=$E128),IFNA(VLOOKUP($A128&amp;AN$1,Data!$C:$E,3,0),"Ø"),"-")</f>
        <v>-</v>
      </c>
      <c r="AO128" s="16">
        <v>2.0</v>
      </c>
      <c r="AP128" s="16" t="str">
        <f>IF(OR(AQ128=$C128,AQ128=$D128,AQ128=$E128),IFNA(VLOOKUP($A128&amp;AP$1,Data!$C:$E,3,0),"Ø"),"-")</f>
        <v>-</v>
      </c>
      <c r="AQ128" s="16">
        <v>2.0</v>
      </c>
      <c r="AR128" s="16" t="str">
        <f>IF(OR(AS128=$C128,AS128=$D128,AS128=$E128),IFNA(VLOOKUP($A128&amp;AR$1,Data!$C:$E,3,0),"Ø"),"-")</f>
        <v>-</v>
      </c>
      <c r="AS128" s="16">
        <v>2.0</v>
      </c>
      <c r="AT128" s="16" t="str">
        <f>IF(OR(AU128=$C128,AU128=$D128,AU128=$E128),IFNA(VLOOKUP($A128&amp;AT$1,Data!$C:$E,3,0),"Ø"),"-")</f>
        <v>-</v>
      </c>
      <c r="AU128" s="16">
        <v>3.0</v>
      </c>
    </row>
    <row r="129" ht="14.25" hidden="1" customHeight="1">
      <c r="A129" s="114" t="s">
        <v>576</v>
      </c>
      <c r="B129" s="9"/>
      <c r="C129" s="9" t="str">
        <f>IF(COUNTIF(Dails!A:A,Sheet1DATA!$A129)=1,1,"N")</f>
        <v>N</v>
      </c>
      <c r="D129" s="9" t="str">
        <f>IF(COUNTIF(Dails!D:D,Sheet1DATA!$A129)=1,2,"N")</f>
        <v>N</v>
      </c>
      <c r="E129" s="9" t="str">
        <f>IF(COUNTIF(Dails!G:G,Sheet1DATA!$A129)=1,3,"N")</f>
        <v>N</v>
      </c>
      <c r="F129" s="16" t="str">
        <f>IF(OR(G129=$C129,G129=$D129,G129=$E129),IFNA(VLOOKUP($A129&amp;F$1,Data!$C:$E,3,0),"Ø"),"-")</f>
        <v>-</v>
      </c>
      <c r="G129" s="16">
        <v>1.0</v>
      </c>
      <c r="H129" s="16" t="str">
        <f>IF(OR(I129=$C129,I129=$D129,I129=$E129),IFNA(VLOOKUP($A129&amp;H$1,Data!$C:$E,3,0),"Ø"),"-")</f>
        <v>-</v>
      </c>
      <c r="I129" s="16">
        <v>1.0</v>
      </c>
      <c r="J129" s="16" t="str">
        <f>IF(OR(K129=$C129,K129=$D129,K129=$E129),IFNA(VLOOKUP($A129&amp;J$1,Data!$C:$E,3,0),"Ø"),"-")</f>
        <v>-</v>
      </c>
      <c r="K129" s="16">
        <v>1.0</v>
      </c>
      <c r="L129" s="16" t="str">
        <f>IF(OR(M129=$C129,M129=$D129,M129=$E129),IFNA(VLOOKUP($A129&amp;L$1,Data!$C:$E,3,0),"Ø"),"-")</f>
        <v>-</v>
      </c>
      <c r="M129" s="16">
        <v>1.0</v>
      </c>
      <c r="N129" s="16" t="str">
        <f>IF(OR(O129=$C129,O129=$D129,O129=$E129),IFNA(VLOOKUP($A129&amp;N$1,Data!$C:$E,3,0),"Ø"),"-")</f>
        <v>-</v>
      </c>
      <c r="O129" s="16">
        <v>1.0</v>
      </c>
      <c r="P129" s="16" t="str">
        <f>IF(OR(Q129=$C129,Q129=$D129,Q129=$E129),IFNA(VLOOKUP($A129&amp;P$1,Data!$C:$E,3,0),"Ø"),"-")</f>
        <v>-</v>
      </c>
      <c r="Q129" s="16">
        <v>1.0</v>
      </c>
      <c r="R129" s="16" t="str">
        <f>IF(OR(S129=$C129,S129=$D129,S129=$E129),IFNA(VLOOKUP($A129&amp;R$1,Data!$C:$E,3,0),"Ø"),"-")</f>
        <v>-</v>
      </c>
      <c r="S129" s="16">
        <v>1.0</v>
      </c>
      <c r="T129" s="16" t="str">
        <f>IF(OR(U129=$C129,U129=$D129,U129=$E129),IFNA(VLOOKUP($A129&amp;T$1,Data!$C:$E,3,0),"Ø"),"-")</f>
        <v>-</v>
      </c>
      <c r="U129" s="16">
        <v>2.0</v>
      </c>
      <c r="V129" s="16" t="str">
        <f>IF(OR(W129=$C129,W129=$D129,W129=$E129),IFNA(VLOOKUP($A129&amp;V$1,Data!$C:$E,3,0),"Ø"),"-")</f>
        <v>-</v>
      </c>
      <c r="W129" s="16">
        <v>2.0</v>
      </c>
      <c r="X129" s="16" t="str">
        <f>IF(OR(Y129=$C129,Y129=$D129,Y129=$E129),IFNA(VLOOKUP($A129&amp;X$1,Data!$C:$E,3,0),"Ø"),"-")</f>
        <v>-</v>
      </c>
      <c r="Y129" s="16">
        <v>2.0</v>
      </c>
      <c r="Z129" s="16" t="str">
        <f>IF(OR(AA129=$C129,AA129=$D129,AA129=$E129),IFNA(VLOOKUP($A129&amp;Z$1,Data!$C:$E,3,0),"Ø"),"-")</f>
        <v>-</v>
      </c>
      <c r="AA129" s="16">
        <v>2.0</v>
      </c>
      <c r="AB129" s="16" t="str">
        <f>IF(OR(AC129=$C129,AC129=$D129,AC129=$E129),IFNA(VLOOKUP($A129&amp;AB$1,Data!$C:$E,3,0),"Ø"),"-")</f>
        <v>-</v>
      </c>
      <c r="AC129" s="16">
        <v>2.0</v>
      </c>
      <c r="AD129" s="16" t="str">
        <f>IF(OR(AE129=$C129,AE129=$D129,AE129=$E129),IFNA(VLOOKUP($A129&amp;AD$1,Data!$C:$E,3,0),"Ø"),"-")</f>
        <v>-</v>
      </c>
      <c r="AE129" s="16">
        <v>2.0</v>
      </c>
      <c r="AF129" s="16" t="str">
        <f>IF(OR(AG129=$C129,AG129=$D129,AG129=$E129),IFNA(VLOOKUP($A129&amp;AF$1,Data!$C:$E,3,0),"Ø"),"-")</f>
        <v>-</v>
      </c>
      <c r="AG129" s="16">
        <v>2.0</v>
      </c>
      <c r="AH129" s="16" t="str">
        <f>IF(OR(AI129=$C129,AI129=$D129,AI129=$E129),IFNA(VLOOKUP($A129&amp;AH$1,Data!$C:$E,3,0),"Ø"),"-")</f>
        <v>-</v>
      </c>
      <c r="AI129" s="16">
        <v>2.0</v>
      </c>
      <c r="AJ129" s="16" t="str">
        <f>IF(OR(AK129=$C129,AK129=$D129,AK129=$E129),IFNA(VLOOKUP($A129&amp;AJ$1,Data!$C:$E,3,0),"Ø"),"-")</f>
        <v>-</v>
      </c>
      <c r="AK129" s="16">
        <v>2.0</v>
      </c>
      <c r="AL129" s="16" t="str">
        <f>IF(OR(AM129=$C129,AM129=$D129,AM129=$E129),IFNA(VLOOKUP($A129&amp;AL$1,Data!$C:$E,3,0),"Ø"),"-")</f>
        <v>-</v>
      </c>
      <c r="AM129" s="16">
        <v>2.0</v>
      </c>
      <c r="AN129" s="16" t="str">
        <f>IF(OR(AO129=$C129,AO129=$D129,AO129=$E129),IFNA(VLOOKUP($A129&amp;AN$1,Data!$C:$E,3,0),"Ø"),"-")</f>
        <v>-</v>
      </c>
      <c r="AO129" s="16">
        <v>2.0</v>
      </c>
      <c r="AP129" s="16" t="str">
        <f>IF(OR(AQ129=$C129,AQ129=$D129,AQ129=$E129),IFNA(VLOOKUP($A129&amp;AP$1,Data!$C:$E,3,0),"Ø"),"-")</f>
        <v>-</v>
      </c>
      <c r="AQ129" s="16">
        <v>2.0</v>
      </c>
      <c r="AR129" s="16" t="str">
        <f>IF(OR(AS129=$C129,AS129=$D129,AS129=$E129),IFNA(VLOOKUP($A129&amp;AR$1,Data!$C:$E,3,0),"Ø"),"-")</f>
        <v>-</v>
      </c>
      <c r="AS129" s="16">
        <v>2.0</v>
      </c>
      <c r="AT129" s="16" t="str">
        <f>IF(OR(AU129=$C129,AU129=$D129,AU129=$E129),IFNA(VLOOKUP($A129&amp;AT$1,Data!$C:$E,3,0),"Ø"),"-")</f>
        <v>-</v>
      </c>
      <c r="AU129" s="16">
        <v>3.0</v>
      </c>
    </row>
    <row r="130" ht="14.25" hidden="1" customHeight="1">
      <c r="A130" s="114" t="s">
        <v>359</v>
      </c>
      <c r="B130" s="9"/>
      <c r="C130" s="9">
        <f>IF(COUNTIF(Dails!A:A,Sheet1DATA!$A130)=1,1,"N")</f>
        <v>1</v>
      </c>
      <c r="D130" s="9" t="str">
        <f>IF(COUNTIF(Dails!D:D,Sheet1DATA!$A130)=1,2,"N")</f>
        <v>N</v>
      </c>
      <c r="E130" s="9">
        <f>IF(COUNTIF(Dails!G:G,Sheet1DATA!$A130)=1,3,"N")</f>
        <v>3</v>
      </c>
      <c r="F130" s="16" t="str">
        <f>IF(OR(G130=$C130,G130=$D130,G130=$E130),IFNA(VLOOKUP($A130&amp;F$1,Data!$C:$E,3,0),"Ø"),"-")</f>
        <v>Ø</v>
      </c>
      <c r="G130" s="16">
        <v>1.0</v>
      </c>
      <c r="H130" s="16" t="str">
        <f>IF(OR(I130=$C130,I130=$D130,I130=$E130),IFNA(VLOOKUP($A130&amp;H$1,Data!$C:$E,3,0),"Ø"),"-")</f>
        <v>√</v>
      </c>
      <c r="I130" s="16">
        <v>1.0</v>
      </c>
      <c r="J130" s="16" t="str">
        <f>IF(OR(K130=$C130,K130=$D130,K130=$E130),IFNA(VLOOKUP($A130&amp;J$1,Data!$C:$E,3,0),"Ø"),"-")</f>
        <v>Ø</v>
      </c>
      <c r="K130" s="16">
        <v>1.0</v>
      </c>
      <c r="L130" s="16" t="str">
        <f>IF(OR(M130=$C130,M130=$D130,M130=$E130),IFNA(VLOOKUP($A130&amp;L$1,Data!$C:$E,3,0),"Ø"),"-")</f>
        <v>Ø</v>
      </c>
      <c r="M130" s="16">
        <v>1.0</v>
      </c>
      <c r="N130" s="16" t="str">
        <f>IF(OR(O130=$C130,O130=$D130,O130=$E130),IFNA(VLOOKUP($A130&amp;N$1,Data!$C:$E,3,0),"Ø"),"-")</f>
        <v>Ø</v>
      </c>
      <c r="O130" s="16">
        <v>1.0</v>
      </c>
      <c r="P130" s="16" t="str">
        <f>IF(OR(Q130=$C130,Q130=$D130,Q130=$E130),IFNA(VLOOKUP($A130&amp;P$1,Data!$C:$E,3,0),"Ø"),"-")</f>
        <v>Ø</v>
      </c>
      <c r="Q130" s="16">
        <v>1.0</v>
      </c>
      <c r="R130" s="16" t="str">
        <f>IF(OR(S130=$C130,S130=$D130,S130=$E130),IFNA(VLOOKUP($A130&amp;R$1,Data!$C:$E,3,0),"Ø"),"-")</f>
        <v>Ø</v>
      </c>
      <c r="S130" s="16">
        <v>1.0</v>
      </c>
      <c r="T130" s="16" t="str">
        <f>IF(OR(U130=$C130,U130=$D130,U130=$E130),IFNA(VLOOKUP($A130&amp;T$1,Data!$C:$E,3,0),"Ø"),"-")</f>
        <v>-</v>
      </c>
      <c r="U130" s="16">
        <v>2.0</v>
      </c>
      <c r="V130" s="16" t="str">
        <f>IF(OR(W130=$C130,W130=$D130,W130=$E130),IFNA(VLOOKUP($A130&amp;V$1,Data!$C:$E,3,0),"Ø"),"-")</f>
        <v>-</v>
      </c>
      <c r="W130" s="16">
        <v>2.0</v>
      </c>
      <c r="X130" s="16" t="str">
        <f>IF(OR(Y130=$C130,Y130=$D130,Y130=$E130),IFNA(VLOOKUP($A130&amp;X$1,Data!$C:$E,3,0),"Ø"),"-")</f>
        <v>-</v>
      </c>
      <c r="Y130" s="16">
        <v>2.0</v>
      </c>
      <c r="Z130" s="16" t="str">
        <f>IF(OR(AA130=$C130,AA130=$D130,AA130=$E130),IFNA(VLOOKUP($A130&amp;Z$1,Data!$C:$E,3,0),"Ø"),"-")</f>
        <v>-</v>
      </c>
      <c r="AA130" s="16">
        <v>2.0</v>
      </c>
      <c r="AB130" s="16" t="str">
        <f>IF(OR(AC130=$C130,AC130=$D130,AC130=$E130),IFNA(VLOOKUP($A130&amp;AB$1,Data!$C:$E,3,0),"Ø"),"-")</f>
        <v>-</v>
      </c>
      <c r="AC130" s="16">
        <v>2.0</v>
      </c>
      <c r="AD130" s="16" t="str">
        <f>IF(OR(AE130=$C130,AE130=$D130,AE130=$E130),IFNA(VLOOKUP($A130&amp;AD$1,Data!$C:$E,3,0),"Ø"),"-")</f>
        <v>-</v>
      </c>
      <c r="AE130" s="16">
        <v>2.0</v>
      </c>
      <c r="AF130" s="16" t="str">
        <f>IF(OR(AG130=$C130,AG130=$D130,AG130=$E130),IFNA(VLOOKUP($A130&amp;AF$1,Data!$C:$E,3,0),"Ø"),"-")</f>
        <v>-</v>
      </c>
      <c r="AG130" s="16">
        <v>2.0</v>
      </c>
      <c r="AH130" s="16" t="str">
        <f>IF(OR(AI130=$C130,AI130=$D130,AI130=$E130),IFNA(VLOOKUP($A130&amp;AH$1,Data!$C:$E,3,0),"Ø"),"-")</f>
        <v>-</v>
      </c>
      <c r="AI130" s="16">
        <v>2.0</v>
      </c>
      <c r="AJ130" s="16" t="str">
        <f>IF(OR(AK130=$C130,AK130=$D130,AK130=$E130),IFNA(VLOOKUP($A130&amp;AJ$1,Data!$C:$E,3,0),"Ø"),"-")</f>
        <v>-</v>
      </c>
      <c r="AK130" s="16">
        <v>2.0</v>
      </c>
      <c r="AL130" s="16" t="str">
        <f>IF(OR(AM130=$C130,AM130=$D130,AM130=$E130),IFNA(VLOOKUP($A130&amp;AL$1,Data!$C:$E,3,0),"Ø"),"-")</f>
        <v>-</v>
      </c>
      <c r="AM130" s="16">
        <v>2.0</v>
      </c>
      <c r="AN130" s="16" t="str">
        <f>IF(OR(AO130=$C130,AO130=$D130,AO130=$E130),IFNA(VLOOKUP($A130&amp;AN$1,Data!$C:$E,3,0),"Ø"),"-")</f>
        <v>-</v>
      </c>
      <c r="AO130" s="16">
        <v>2.0</v>
      </c>
      <c r="AP130" s="16" t="str">
        <f>IF(OR(AQ130=$C130,AQ130=$D130,AQ130=$E130),IFNA(VLOOKUP($A130&amp;AP$1,Data!$C:$E,3,0),"Ø"),"-")</f>
        <v>-</v>
      </c>
      <c r="AQ130" s="16">
        <v>2.0</v>
      </c>
      <c r="AR130" s="16" t="str">
        <f>IF(OR(AS130=$C130,AS130=$D130,AS130=$E130),IFNA(VLOOKUP($A130&amp;AR$1,Data!$C:$E,3,0),"Ø"),"-")</f>
        <v>-</v>
      </c>
      <c r="AS130" s="16">
        <v>2.0</v>
      </c>
      <c r="AT130" s="16" t="str">
        <f>IF(OR(AU130=$C130,AU130=$D130,AU130=$E130),IFNA(VLOOKUP($A130&amp;AT$1,Data!$C:$E,3,0),"Ø"),"-")</f>
        <v>×</v>
      </c>
      <c r="AU130" s="16">
        <v>3.0</v>
      </c>
    </row>
    <row r="131" ht="14.25" hidden="1" customHeight="1">
      <c r="A131" s="114" t="s">
        <v>569</v>
      </c>
      <c r="B131" s="9"/>
      <c r="C131" s="9" t="str">
        <f>IF(COUNTIF(Dails!A:A,Sheet1DATA!$A131)=1,1,"N")</f>
        <v>N</v>
      </c>
      <c r="D131" s="9" t="str">
        <f>IF(COUNTIF(Dails!D:D,Sheet1DATA!$A131)=1,2,"N")</f>
        <v>N</v>
      </c>
      <c r="E131" s="9" t="str">
        <f>IF(COUNTIF(Dails!G:G,Sheet1DATA!$A131)=1,3,"N")</f>
        <v>N</v>
      </c>
      <c r="F131" s="16" t="str">
        <f>IF(OR(G131=$C131,G131=$D131,G131=$E131),IFNA(VLOOKUP($A131&amp;F$1,Data!$C:$E,3,0),"Ø"),"-")</f>
        <v>-</v>
      </c>
      <c r="G131" s="16">
        <v>1.0</v>
      </c>
      <c r="H131" s="16" t="str">
        <f>IF(OR(I131=$C131,I131=$D131,I131=$E131),IFNA(VLOOKUP($A131&amp;H$1,Data!$C:$E,3,0),"Ø"),"-")</f>
        <v>-</v>
      </c>
      <c r="I131" s="16">
        <v>1.0</v>
      </c>
      <c r="J131" s="16" t="str">
        <f>IF(OR(K131=$C131,K131=$D131,K131=$E131),IFNA(VLOOKUP($A131&amp;J$1,Data!$C:$E,3,0),"Ø"),"-")</f>
        <v>-</v>
      </c>
      <c r="K131" s="16">
        <v>1.0</v>
      </c>
      <c r="L131" s="16" t="str">
        <f>IF(OR(M131=$C131,M131=$D131,M131=$E131),IFNA(VLOOKUP($A131&amp;L$1,Data!$C:$E,3,0),"Ø"),"-")</f>
        <v>-</v>
      </c>
      <c r="M131" s="16">
        <v>1.0</v>
      </c>
      <c r="N131" s="16" t="str">
        <f>IF(OR(O131=$C131,O131=$D131,O131=$E131),IFNA(VLOOKUP($A131&amp;N$1,Data!$C:$E,3,0),"Ø"),"-")</f>
        <v>-</v>
      </c>
      <c r="O131" s="16">
        <v>1.0</v>
      </c>
      <c r="P131" s="16" t="str">
        <f>IF(OR(Q131=$C131,Q131=$D131,Q131=$E131),IFNA(VLOOKUP($A131&amp;P$1,Data!$C:$E,3,0),"Ø"),"-")</f>
        <v>-</v>
      </c>
      <c r="Q131" s="16">
        <v>1.0</v>
      </c>
      <c r="R131" s="16" t="str">
        <f>IF(OR(S131=$C131,S131=$D131,S131=$E131),IFNA(VLOOKUP($A131&amp;R$1,Data!$C:$E,3,0),"Ø"),"-")</f>
        <v>-</v>
      </c>
      <c r="S131" s="16">
        <v>1.0</v>
      </c>
      <c r="T131" s="16" t="str">
        <f>IF(OR(U131=$C131,U131=$D131,U131=$E131),IFNA(VLOOKUP($A131&amp;T$1,Data!$C:$E,3,0),"Ø"),"-")</f>
        <v>-</v>
      </c>
      <c r="U131" s="16">
        <v>2.0</v>
      </c>
      <c r="V131" s="16" t="str">
        <f>IF(OR(W131=$C131,W131=$D131,W131=$E131),IFNA(VLOOKUP($A131&amp;V$1,Data!$C:$E,3,0),"Ø"),"-")</f>
        <v>-</v>
      </c>
      <c r="W131" s="16">
        <v>2.0</v>
      </c>
      <c r="X131" s="16" t="str">
        <f>IF(OR(Y131=$C131,Y131=$D131,Y131=$E131),IFNA(VLOOKUP($A131&amp;X$1,Data!$C:$E,3,0),"Ø"),"-")</f>
        <v>-</v>
      </c>
      <c r="Y131" s="16">
        <v>2.0</v>
      </c>
      <c r="Z131" s="16" t="str">
        <f>IF(OR(AA131=$C131,AA131=$D131,AA131=$E131),IFNA(VLOOKUP($A131&amp;Z$1,Data!$C:$E,3,0),"Ø"),"-")</f>
        <v>-</v>
      </c>
      <c r="AA131" s="16">
        <v>2.0</v>
      </c>
      <c r="AB131" s="16" t="str">
        <f>IF(OR(AC131=$C131,AC131=$D131,AC131=$E131),IFNA(VLOOKUP($A131&amp;AB$1,Data!$C:$E,3,0),"Ø"),"-")</f>
        <v>-</v>
      </c>
      <c r="AC131" s="16">
        <v>2.0</v>
      </c>
      <c r="AD131" s="16" t="str">
        <f>IF(OR(AE131=$C131,AE131=$D131,AE131=$E131),IFNA(VLOOKUP($A131&amp;AD$1,Data!$C:$E,3,0),"Ø"),"-")</f>
        <v>-</v>
      </c>
      <c r="AE131" s="16">
        <v>2.0</v>
      </c>
      <c r="AF131" s="16" t="str">
        <f>IF(OR(AG131=$C131,AG131=$D131,AG131=$E131),IFNA(VLOOKUP($A131&amp;AF$1,Data!$C:$E,3,0),"Ø"),"-")</f>
        <v>-</v>
      </c>
      <c r="AG131" s="16">
        <v>2.0</v>
      </c>
      <c r="AH131" s="16" t="str">
        <f>IF(OR(AI131=$C131,AI131=$D131,AI131=$E131),IFNA(VLOOKUP($A131&amp;AH$1,Data!$C:$E,3,0),"Ø"),"-")</f>
        <v>-</v>
      </c>
      <c r="AI131" s="16">
        <v>2.0</v>
      </c>
      <c r="AJ131" s="16" t="str">
        <f>IF(OR(AK131=$C131,AK131=$D131,AK131=$E131),IFNA(VLOOKUP($A131&amp;AJ$1,Data!$C:$E,3,0),"Ø"),"-")</f>
        <v>-</v>
      </c>
      <c r="AK131" s="16">
        <v>2.0</v>
      </c>
      <c r="AL131" s="16" t="str">
        <f>IF(OR(AM131=$C131,AM131=$D131,AM131=$E131),IFNA(VLOOKUP($A131&amp;AL$1,Data!$C:$E,3,0),"Ø"),"-")</f>
        <v>-</v>
      </c>
      <c r="AM131" s="16">
        <v>2.0</v>
      </c>
      <c r="AN131" s="16" t="str">
        <f>IF(OR(AO131=$C131,AO131=$D131,AO131=$E131),IFNA(VLOOKUP($A131&amp;AN$1,Data!$C:$E,3,0),"Ø"),"-")</f>
        <v>-</v>
      </c>
      <c r="AO131" s="16">
        <v>2.0</v>
      </c>
      <c r="AP131" s="16" t="str">
        <f>IF(OR(AQ131=$C131,AQ131=$D131,AQ131=$E131),IFNA(VLOOKUP($A131&amp;AP$1,Data!$C:$E,3,0),"Ø"),"-")</f>
        <v>-</v>
      </c>
      <c r="AQ131" s="16">
        <v>2.0</v>
      </c>
      <c r="AR131" s="16" t="str">
        <f>IF(OR(AS131=$C131,AS131=$D131,AS131=$E131),IFNA(VLOOKUP($A131&amp;AR$1,Data!$C:$E,3,0),"Ø"),"-")</f>
        <v>-</v>
      </c>
      <c r="AS131" s="16">
        <v>2.0</v>
      </c>
      <c r="AT131" s="16" t="str">
        <f>IF(OR(AU131=$C131,AU131=$D131,AU131=$E131),IFNA(VLOOKUP($A131&amp;AT$1,Data!$C:$E,3,0),"Ø"),"-")</f>
        <v>-</v>
      </c>
      <c r="AU131" s="16">
        <v>3.0</v>
      </c>
    </row>
    <row r="132" ht="14.25" hidden="1" customHeight="1">
      <c r="A132" s="114" t="s">
        <v>583</v>
      </c>
      <c r="B132" s="9"/>
      <c r="C132" s="9" t="str">
        <f>IF(COUNTIF(Dails!A:A,Sheet1DATA!$A132)=1,1,"N")</f>
        <v>N</v>
      </c>
      <c r="D132" s="9" t="str">
        <f>IF(COUNTIF(Dails!D:D,Sheet1DATA!$A132)=1,2,"N")</f>
        <v>N</v>
      </c>
      <c r="E132" s="9" t="str">
        <f>IF(COUNTIF(Dails!G:G,Sheet1DATA!$A132)=1,3,"N")</f>
        <v>N</v>
      </c>
      <c r="F132" s="16" t="str">
        <f>IF(OR(G132=$C132,G132=$D132,G132=$E132),IFNA(VLOOKUP($A132&amp;F$1,Data!$C:$E,3,0),"Ø"),"-")</f>
        <v>-</v>
      </c>
      <c r="G132" s="16">
        <v>1.0</v>
      </c>
      <c r="H132" s="16" t="str">
        <f>IF(OR(I132=$C132,I132=$D132,I132=$E132),IFNA(VLOOKUP($A132&amp;H$1,Data!$C:$E,3,0),"Ø"),"-")</f>
        <v>-</v>
      </c>
      <c r="I132" s="16">
        <v>1.0</v>
      </c>
      <c r="J132" s="16" t="str">
        <f>IF(OR(K132=$C132,K132=$D132,K132=$E132),IFNA(VLOOKUP($A132&amp;J$1,Data!$C:$E,3,0),"Ø"),"-")</f>
        <v>-</v>
      </c>
      <c r="K132" s="16">
        <v>1.0</v>
      </c>
      <c r="L132" s="16" t="str">
        <f>IF(OR(M132=$C132,M132=$D132,M132=$E132),IFNA(VLOOKUP($A132&amp;L$1,Data!$C:$E,3,0),"Ø"),"-")</f>
        <v>-</v>
      </c>
      <c r="M132" s="16">
        <v>1.0</v>
      </c>
      <c r="N132" s="16" t="str">
        <f>IF(OR(O132=$C132,O132=$D132,O132=$E132),IFNA(VLOOKUP($A132&amp;N$1,Data!$C:$E,3,0),"Ø"),"-")</f>
        <v>-</v>
      </c>
      <c r="O132" s="16">
        <v>1.0</v>
      </c>
      <c r="P132" s="16" t="str">
        <f>IF(OR(Q132=$C132,Q132=$D132,Q132=$E132),IFNA(VLOOKUP($A132&amp;P$1,Data!$C:$E,3,0),"Ø"),"-")</f>
        <v>-</v>
      </c>
      <c r="Q132" s="16">
        <v>1.0</v>
      </c>
      <c r="R132" s="16" t="str">
        <f>IF(OR(S132=$C132,S132=$D132,S132=$E132),IFNA(VLOOKUP($A132&amp;R$1,Data!$C:$E,3,0),"Ø"),"-")</f>
        <v>-</v>
      </c>
      <c r="S132" s="16">
        <v>1.0</v>
      </c>
      <c r="T132" s="16" t="str">
        <f>IF(OR(U132=$C132,U132=$D132,U132=$E132),IFNA(VLOOKUP($A132&amp;T$1,Data!$C:$E,3,0),"Ø"),"-")</f>
        <v>-</v>
      </c>
      <c r="U132" s="16">
        <v>2.0</v>
      </c>
      <c r="V132" s="16" t="str">
        <f>IF(OR(W132=$C132,W132=$D132,W132=$E132),IFNA(VLOOKUP($A132&amp;V$1,Data!$C:$E,3,0),"Ø"),"-")</f>
        <v>-</v>
      </c>
      <c r="W132" s="16">
        <v>2.0</v>
      </c>
      <c r="X132" s="16" t="str">
        <f>IF(OR(Y132=$C132,Y132=$D132,Y132=$E132),IFNA(VLOOKUP($A132&amp;X$1,Data!$C:$E,3,0),"Ø"),"-")</f>
        <v>-</v>
      </c>
      <c r="Y132" s="16">
        <v>2.0</v>
      </c>
      <c r="Z132" s="16" t="str">
        <f>IF(OR(AA132=$C132,AA132=$D132,AA132=$E132),IFNA(VLOOKUP($A132&amp;Z$1,Data!$C:$E,3,0),"Ø"),"-")</f>
        <v>-</v>
      </c>
      <c r="AA132" s="16">
        <v>2.0</v>
      </c>
      <c r="AB132" s="16" t="str">
        <f>IF(OR(AC132=$C132,AC132=$D132,AC132=$E132),IFNA(VLOOKUP($A132&amp;AB$1,Data!$C:$E,3,0),"Ø"),"-")</f>
        <v>-</v>
      </c>
      <c r="AC132" s="16">
        <v>2.0</v>
      </c>
      <c r="AD132" s="16" t="str">
        <f>IF(OR(AE132=$C132,AE132=$D132,AE132=$E132),IFNA(VLOOKUP($A132&amp;AD$1,Data!$C:$E,3,0),"Ø"),"-")</f>
        <v>-</v>
      </c>
      <c r="AE132" s="16">
        <v>2.0</v>
      </c>
      <c r="AF132" s="16" t="str">
        <f>IF(OR(AG132=$C132,AG132=$D132,AG132=$E132),IFNA(VLOOKUP($A132&amp;AF$1,Data!$C:$E,3,0),"Ø"),"-")</f>
        <v>-</v>
      </c>
      <c r="AG132" s="16">
        <v>2.0</v>
      </c>
      <c r="AH132" s="16" t="str">
        <f>IF(OR(AI132=$C132,AI132=$D132,AI132=$E132),IFNA(VLOOKUP($A132&amp;AH$1,Data!$C:$E,3,0),"Ø"),"-")</f>
        <v>-</v>
      </c>
      <c r="AI132" s="16">
        <v>2.0</v>
      </c>
      <c r="AJ132" s="16" t="str">
        <f>IF(OR(AK132=$C132,AK132=$D132,AK132=$E132),IFNA(VLOOKUP($A132&amp;AJ$1,Data!$C:$E,3,0),"Ø"),"-")</f>
        <v>-</v>
      </c>
      <c r="AK132" s="16">
        <v>2.0</v>
      </c>
      <c r="AL132" s="16" t="str">
        <f>IF(OR(AM132=$C132,AM132=$D132,AM132=$E132),IFNA(VLOOKUP($A132&amp;AL$1,Data!$C:$E,3,0),"Ø"),"-")</f>
        <v>-</v>
      </c>
      <c r="AM132" s="16">
        <v>2.0</v>
      </c>
      <c r="AN132" s="16" t="str">
        <f>IF(OR(AO132=$C132,AO132=$D132,AO132=$E132),IFNA(VLOOKUP($A132&amp;AN$1,Data!$C:$E,3,0),"Ø"),"-")</f>
        <v>-</v>
      </c>
      <c r="AO132" s="16">
        <v>2.0</v>
      </c>
      <c r="AP132" s="16" t="str">
        <f>IF(OR(AQ132=$C132,AQ132=$D132,AQ132=$E132),IFNA(VLOOKUP($A132&amp;AP$1,Data!$C:$E,3,0),"Ø"),"-")</f>
        <v>-</v>
      </c>
      <c r="AQ132" s="16">
        <v>2.0</v>
      </c>
      <c r="AR132" s="16" t="str">
        <f>IF(OR(AS132=$C132,AS132=$D132,AS132=$E132),IFNA(VLOOKUP($A132&amp;AR$1,Data!$C:$E,3,0),"Ø"),"-")</f>
        <v>-</v>
      </c>
      <c r="AS132" s="16">
        <v>2.0</v>
      </c>
      <c r="AT132" s="16" t="str">
        <f>IF(OR(AU132=$C132,AU132=$D132,AU132=$E132),IFNA(VLOOKUP($A132&amp;AT$1,Data!$C:$E,3,0),"Ø"),"-")</f>
        <v>-</v>
      </c>
      <c r="AU132" s="16">
        <v>3.0</v>
      </c>
    </row>
    <row r="133" ht="14.25" hidden="1" customHeight="1">
      <c r="A133" s="114" t="s">
        <v>586</v>
      </c>
      <c r="B133" s="9"/>
      <c r="C133" s="9" t="str">
        <f>IF(COUNTIF(Dails!A:A,Sheet1DATA!$A133)=1,1,"N")</f>
        <v>N</v>
      </c>
      <c r="D133" s="9" t="str">
        <f>IF(COUNTIF(Dails!D:D,Sheet1DATA!$A133)=1,2,"N")</f>
        <v>N</v>
      </c>
      <c r="E133" s="9" t="str">
        <f>IF(COUNTIF(Dails!G:G,Sheet1DATA!$A133)=1,3,"N")</f>
        <v>N</v>
      </c>
      <c r="F133" s="16" t="str">
        <f>IF(OR(G133=$C133,G133=$D133,G133=$E133),IFNA(VLOOKUP($A133&amp;F$1,Data!$C:$E,3,0),"Ø"),"-")</f>
        <v>-</v>
      </c>
      <c r="G133" s="16">
        <v>1.0</v>
      </c>
      <c r="H133" s="16" t="str">
        <f>IF(OR(I133=$C133,I133=$D133,I133=$E133),IFNA(VLOOKUP($A133&amp;H$1,Data!$C:$E,3,0),"Ø"),"-")</f>
        <v>-</v>
      </c>
      <c r="I133" s="16">
        <v>1.0</v>
      </c>
      <c r="J133" s="16" t="str">
        <f>IF(OR(K133=$C133,K133=$D133,K133=$E133),IFNA(VLOOKUP($A133&amp;J$1,Data!$C:$E,3,0),"Ø"),"-")</f>
        <v>-</v>
      </c>
      <c r="K133" s="16">
        <v>1.0</v>
      </c>
      <c r="L133" s="16" t="str">
        <f>IF(OR(M133=$C133,M133=$D133,M133=$E133),IFNA(VLOOKUP($A133&amp;L$1,Data!$C:$E,3,0),"Ø"),"-")</f>
        <v>-</v>
      </c>
      <c r="M133" s="16">
        <v>1.0</v>
      </c>
      <c r="N133" s="16" t="str">
        <f>IF(OR(O133=$C133,O133=$D133,O133=$E133),IFNA(VLOOKUP($A133&amp;N$1,Data!$C:$E,3,0),"Ø"),"-")</f>
        <v>-</v>
      </c>
      <c r="O133" s="16">
        <v>1.0</v>
      </c>
      <c r="P133" s="16" t="str">
        <f>IF(OR(Q133=$C133,Q133=$D133,Q133=$E133),IFNA(VLOOKUP($A133&amp;P$1,Data!$C:$E,3,0),"Ø"),"-")</f>
        <v>-</v>
      </c>
      <c r="Q133" s="16">
        <v>1.0</v>
      </c>
      <c r="R133" s="16" t="str">
        <f>IF(OR(S133=$C133,S133=$D133,S133=$E133),IFNA(VLOOKUP($A133&amp;R$1,Data!$C:$E,3,0),"Ø"),"-")</f>
        <v>-</v>
      </c>
      <c r="S133" s="16">
        <v>1.0</v>
      </c>
      <c r="T133" s="16" t="str">
        <f>IF(OR(U133=$C133,U133=$D133,U133=$E133),IFNA(VLOOKUP($A133&amp;T$1,Data!$C:$E,3,0),"Ø"),"-")</f>
        <v>-</v>
      </c>
      <c r="U133" s="16">
        <v>2.0</v>
      </c>
      <c r="V133" s="16" t="str">
        <f>IF(OR(W133=$C133,W133=$D133,W133=$E133),IFNA(VLOOKUP($A133&amp;V$1,Data!$C:$E,3,0),"Ø"),"-")</f>
        <v>-</v>
      </c>
      <c r="W133" s="16">
        <v>2.0</v>
      </c>
      <c r="X133" s="16" t="str">
        <f>IF(OR(Y133=$C133,Y133=$D133,Y133=$E133),IFNA(VLOOKUP($A133&amp;X$1,Data!$C:$E,3,0),"Ø"),"-")</f>
        <v>-</v>
      </c>
      <c r="Y133" s="16">
        <v>2.0</v>
      </c>
      <c r="Z133" s="16" t="str">
        <f>IF(OR(AA133=$C133,AA133=$D133,AA133=$E133),IFNA(VLOOKUP($A133&amp;Z$1,Data!$C:$E,3,0),"Ø"),"-")</f>
        <v>-</v>
      </c>
      <c r="AA133" s="16">
        <v>2.0</v>
      </c>
      <c r="AB133" s="16" t="str">
        <f>IF(OR(AC133=$C133,AC133=$D133,AC133=$E133),IFNA(VLOOKUP($A133&amp;AB$1,Data!$C:$E,3,0),"Ø"),"-")</f>
        <v>-</v>
      </c>
      <c r="AC133" s="16">
        <v>2.0</v>
      </c>
      <c r="AD133" s="16" t="str">
        <f>IF(OR(AE133=$C133,AE133=$D133,AE133=$E133),IFNA(VLOOKUP($A133&amp;AD$1,Data!$C:$E,3,0),"Ø"),"-")</f>
        <v>-</v>
      </c>
      <c r="AE133" s="16">
        <v>2.0</v>
      </c>
      <c r="AF133" s="16" t="str">
        <f>IF(OR(AG133=$C133,AG133=$D133,AG133=$E133),IFNA(VLOOKUP($A133&amp;AF$1,Data!$C:$E,3,0),"Ø"),"-")</f>
        <v>-</v>
      </c>
      <c r="AG133" s="16">
        <v>2.0</v>
      </c>
      <c r="AH133" s="16" t="str">
        <f>IF(OR(AI133=$C133,AI133=$D133,AI133=$E133),IFNA(VLOOKUP($A133&amp;AH$1,Data!$C:$E,3,0),"Ø"),"-")</f>
        <v>-</v>
      </c>
      <c r="AI133" s="16">
        <v>2.0</v>
      </c>
      <c r="AJ133" s="16" t="str">
        <f>IF(OR(AK133=$C133,AK133=$D133,AK133=$E133),IFNA(VLOOKUP($A133&amp;AJ$1,Data!$C:$E,3,0),"Ø"),"-")</f>
        <v>-</v>
      </c>
      <c r="AK133" s="16">
        <v>2.0</v>
      </c>
      <c r="AL133" s="16" t="str">
        <f>IF(OR(AM133=$C133,AM133=$D133,AM133=$E133),IFNA(VLOOKUP($A133&amp;AL$1,Data!$C:$E,3,0),"Ø"),"-")</f>
        <v>-</v>
      </c>
      <c r="AM133" s="16">
        <v>2.0</v>
      </c>
      <c r="AN133" s="16" t="str">
        <f>IF(OR(AO133=$C133,AO133=$D133,AO133=$E133),IFNA(VLOOKUP($A133&amp;AN$1,Data!$C:$E,3,0),"Ø"),"-")</f>
        <v>-</v>
      </c>
      <c r="AO133" s="16">
        <v>2.0</v>
      </c>
      <c r="AP133" s="16" t="str">
        <f>IF(OR(AQ133=$C133,AQ133=$D133,AQ133=$E133),IFNA(VLOOKUP($A133&amp;AP$1,Data!$C:$E,3,0),"Ø"),"-")</f>
        <v>-</v>
      </c>
      <c r="AQ133" s="16">
        <v>2.0</v>
      </c>
      <c r="AR133" s="16" t="str">
        <f>IF(OR(AS133=$C133,AS133=$D133,AS133=$E133),IFNA(VLOOKUP($A133&amp;AR$1,Data!$C:$E,3,0),"Ø"),"-")</f>
        <v>-</v>
      </c>
      <c r="AS133" s="16">
        <v>2.0</v>
      </c>
      <c r="AT133" s="16" t="str">
        <f>IF(OR(AU133=$C133,AU133=$D133,AU133=$E133),IFNA(VLOOKUP($A133&amp;AT$1,Data!$C:$E,3,0),"Ø"),"-")</f>
        <v>-</v>
      </c>
      <c r="AU133" s="16">
        <v>3.0</v>
      </c>
    </row>
    <row r="134" ht="14.25" hidden="1" customHeight="1">
      <c r="A134" s="114" t="s">
        <v>590</v>
      </c>
      <c r="B134" s="9"/>
      <c r="C134" s="9" t="str">
        <f>IF(COUNTIF(Dails!A:A,Sheet1DATA!$A134)=1,1,"N")</f>
        <v>N</v>
      </c>
      <c r="D134" s="9" t="str">
        <f>IF(COUNTIF(Dails!D:D,Sheet1DATA!$A134)=1,2,"N")</f>
        <v>N</v>
      </c>
      <c r="E134" s="9" t="str">
        <f>IF(COUNTIF(Dails!G:G,Sheet1DATA!$A134)=1,3,"N")</f>
        <v>N</v>
      </c>
      <c r="F134" s="16" t="str">
        <f>IF(OR(G134=$C134,G134=$D134,G134=$E134),IFNA(VLOOKUP($A134&amp;F$1,Data!$C:$E,3,0),"Ø"),"-")</f>
        <v>-</v>
      </c>
      <c r="G134" s="16">
        <v>1.0</v>
      </c>
      <c r="H134" s="16" t="str">
        <f>IF(OR(I134=$C134,I134=$D134,I134=$E134),IFNA(VLOOKUP($A134&amp;H$1,Data!$C:$E,3,0),"Ø"),"-")</f>
        <v>-</v>
      </c>
      <c r="I134" s="16">
        <v>1.0</v>
      </c>
      <c r="J134" s="16" t="str">
        <f>IF(OR(K134=$C134,K134=$D134,K134=$E134),IFNA(VLOOKUP($A134&amp;J$1,Data!$C:$E,3,0),"Ø"),"-")</f>
        <v>-</v>
      </c>
      <c r="K134" s="16">
        <v>1.0</v>
      </c>
      <c r="L134" s="16" t="str">
        <f>IF(OR(M134=$C134,M134=$D134,M134=$E134),IFNA(VLOOKUP($A134&amp;L$1,Data!$C:$E,3,0),"Ø"),"-")</f>
        <v>-</v>
      </c>
      <c r="M134" s="16">
        <v>1.0</v>
      </c>
      <c r="N134" s="16" t="str">
        <f>IF(OR(O134=$C134,O134=$D134,O134=$E134),IFNA(VLOOKUP($A134&amp;N$1,Data!$C:$E,3,0),"Ø"),"-")</f>
        <v>-</v>
      </c>
      <c r="O134" s="16">
        <v>1.0</v>
      </c>
      <c r="P134" s="16" t="str">
        <f>IF(OR(Q134=$C134,Q134=$D134,Q134=$E134),IFNA(VLOOKUP($A134&amp;P$1,Data!$C:$E,3,0),"Ø"),"-")</f>
        <v>-</v>
      </c>
      <c r="Q134" s="16">
        <v>1.0</v>
      </c>
      <c r="R134" s="16" t="str">
        <f>IF(OR(S134=$C134,S134=$D134,S134=$E134),IFNA(VLOOKUP($A134&amp;R$1,Data!$C:$E,3,0),"Ø"),"-")</f>
        <v>-</v>
      </c>
      <c r="S134" s="16">
        <v>1.0</v>
      </c>
      <c r="T134" s="16" t="str">
        <f>IF(OR(U134=$C134,U134=$D134,U134=$E134),IFNA(VLOOKUP($A134&amp;T$1,Data!$C:$E,3,0),"Ø"),"-")</f>
        <v>-</v>
      </c>
      <c r="U134" s="16">
        <v>2.0</v>
      </c>
      <c r="V134" s="16" t="str">
        <f>IF(OR(W134=$C134,W134=$D134,W134=$E134),IFNA(VLOOKUP($A134&amp;V$1,Data!$C:$E,3,0),"Ø"),"-")</f>
        <v>-</v>
      </c>
      <c r="W134" s="16">
        <v>2.0</v>
      </c>
      <c r="X134" s="16" t="str">
        <f>IF(OR(Y134=$C134,Y134=$D134,Y134=$E134),IFNA(VLOOKUP($A134&amp;X$1,Data!$C:$E,3,0),"Ø"),"-")</f>
        <v>-</v>
      </c>
      <c r="Y134" s="16">
        <v>2.0</v>
      </c>
      <c r="Z134" s="16" t="str">
        <f>IF(OR(AA134=$C134,AA134=$D134,AA134=$E134),IFNA(VLOOKUP($A134&amp;Z$1,Data!$C:$E,3,0),"Ø"),"-")</f>
        <v>-</v>
      </c>
      <c r="AA134" s="16">
        <v>2.0</v>
      </c>
      <c r="AB134" s="16" t="str">
        <f>IF(OR(AC134=$C134,AC134=$D134,AC134=$E134),IFNA(VLOOKUP($A134&amp;AB$1,Data!$C:$E,3,0),"Ø"),"-")</f>
        <v>-</v>
      </c>
      <c r="AC134" s="16">
        <v>2.0</v>
      </c>
      <c r="AD134" s="16" t="str">
        <f>IF(OR(AE134=$C134,AE134=$D134,AE134=$E134),IFNA(VLOOKUP($A134&amp;AD$1,Data!$C:$E,3,0),"Ø"),"-")</f>
        <v>-</v>
      </c>
      <c r="AE134" s="16">
        <v>2.0</v>
      </c>
      <c r="AF134" s="16" t="str">
        <f>IF(OR(AG134=$C134,AG134=$D134,AG134=$E134),IFNA(VLOOKUP($A134&amp;AF$1,Data!$C:$E,3,0),"Ø"),"-")</f>
        <v>-</v>
      </c>
      <c r="AG134" s="16">
        <v>2.0</v>
      </c>
      <c r="AH134" s="16" t="str">
        <f>IF(OR(AI134=$C134,AI134=$D134,AI134=$E134),IFNA(VLOOKUP($A134&amp;AH$1,Data!$C:$E,3,0),"Ø"),"-")</f>
        <v>-</v>
      </c>
      <c r="AI134" s="16">
        <v>2.0</v>
      </c>
      <c r="AJ134" s="16" t="str">
        <f>IF(OR(AK134=$C134,AK134=$D134,AK134=$E134),IFNA(VLOOKUP($A134&amp;AJ$1,Data!$C:$E,3,0),"Ø"),"-")</f>
        <v>-</v>
      </c>
      <c r="AK134" s="16">
        <v>2.0</v>
      </c>
      <c r="AL134" s="16" t="str">
        <f>IF(OR(AM134=$C134,AM134=$D134,AM134=$E134),IFNA(VLOOKUP($A134&amp;AL$1,Data!$C:$E,3,0),"Ø"),"-")</f>
        <v>-</v>
      </c>
      <c r="AM134" s="16">
        <v>2.0</v>
      </c>
      <c r="AN134" s="16" t="str">
        <f>IF(OR(AO134=$C134,AO134=$D134,AO134=$E134),IFNA(VLOOKUP($A134&amp;AN$1,Data!$C:$E,3,0),"Ø"),"-")</f>
        <v>-</v>
      </c>
      <c r="AO134" s="16">
        <v>2.0</v>
      </c>
      <c r="AP134" s="16" t="str">
        <f>IF(OR(AQ134=$C134,AQ134=$D134,AQ134=$E134),IFNA(VLOOKUP($A134&amp;AP$1,Data!$C:$E,3,0),"Ø"),"-")</f>
        <v>-</v>
      </c>
      <c r="AQ134" s="16">
        <v>2.0</v>
      </c>
      <c r="AR134" s="16" t="str">
        <f>IF(OR(AS134=$C134,AS134=$D134,AS134=$E134),IFNA(VLOOKUP($A134&amp;AR$1,Data!$C:$E,3,0),"Ø"),"-")</f>
        <v>-</v>
      </c>
      <c r="AS134" s="16">
        <v>2.0</v>
      </c>
      <c r="AT134" s="16" t="str">
        <f>IF(OR(AU134=$C134,AU134=$D134,AU134=$E134),IFNA(VLOOKUP($A134&amp;AT$1,Data!$C:$E,3,0),"Ø"),"-")</f>
        <v>-</v>
      </c>
      <c r="AU134" s="16">
        <v>3.0</v>
      </c>
    </row>
    <row r="135" ht="14.25" hidden="1" customHeight="1">
      <c r="A135" s="114" t="s">
        <v>593</v>
      </c>
      <c r="B135" s="9"/>
      <c r="C135" s="9" t="str">
        <f>IF(COUNTIF(Dails!A:A,Sheet1DATA!$A135)=1,1,"N")</f>
        <v>N</v>
      </c>
      <c r="D135" s="9" t="str">
        <f>IF(COUNTIF(Dails!D:D,Sheet1DATA!$A135)=1,2,"N")</f>
        <v>N</v>
      </c>
      <c r="E135" s="9" t="str">
        <f>IF(COUNTIF(Dails!G:G,Sheet1DATA!$A135)=1,3,"N")</f>
        <v>N</v>
      </c>
      <c r="F135" s="16" t="str">
        <f>IF(OR(G135=$C135,G135=$D135,G135=$E135),IFNA(VLOOKUP($A135&amp;F$1,Data!$C:$E,3,0),"Ø"),"-")</f>
        <v>-</v>
      </c>
      <c r="G135" s="16">
        <v>1.0</v>
      </c>
      <c r="H135" s="16" t="str">
        <f>IF(OR(I135=$C135,I135=$D135,I135=$E135),IFNA(VLOOKUP($A135&amp;H$1,Data!$C:$E,3,0),"Ø"),"-")</f>
        <v>-</v>
      </c>
      <c r="I135" s="16">
        <v>1.0</v>
      </c>
      <c r="J135" s="16" t="str">
        <f>IF(OR(K135=$C135,K135=$D135,K135=$E135),IFNA(VLOOKUP($A135&amp;J$1,Data!$C:$E,3,0),"Ø"),"-")</f>
        <v>-</v>
      </c>
      <c r="K135" s="16">
        <v>1.0</v>
      </c>
      <c r="L135" s="16" t="str">
        <f>IF(OR(M135=$C135,M135=$D135,M135=$E135),IFNA(VLOOKUP($A135&amp;L$1,Data!$C:$E,3,0),"Ø"),"-")</f>
        <v>-</v>
      </c>
      <c r="M135" s="16">
        <v>1.0</v>
      </c>
      <c r="N135" s="16" t="str">
        <f>IF(OR(O135=$C135,O135=$D135,O135=$E135),IFNA(VLOOKUP($A135&amp;N$1,Data!$C:$E,3,0),"Ø"),"-")</f>
        <v>-</v>
      </c>
      <c r="O135" s="16">
        <v>1.0</v>
      </c>
      <c r="P135" s="16" t="str">
        <f>IF(OR(Q135=$C135,Q135=$D135,Q135=$E135),IFNA(VLOOKUP($A135&amp;P$1,Data!$C:$E,3,0),"Ø"),"-")</f>
        <v>-</v>
      </c>
      <c r="Q135" s="16">
        <v>1.0</v>
      </c>
      <c r="R135" s="16" t="str">
        <f>IF(OR(S135=$C135,S135=$D135,S135=$E135),IFNA(VLOOKUP($A135&amp;R$1,Data!$C:$E,3,0),"Ø"),"-")</f>
        <v>-</v>
      </c>
      <c r="S135" s="16">
        <v>1.0</v>
      </c>
      <c r="T135" s="16" t="str">
        <f>IF(OR(U135=$C135,U135=$D135,U135=$E135),IFNA(VLOOKUP($A135&amp;T$1,Data!$C:$E,3,0),"Ø"),"-")</f>
        <v>-</v>
      </c>
      <c r="U135" s="16">
        <v>2.0</v>
      </c>
      <c r="V135" s="16" t="str">
        <f>IF(OR(W135=$C135,W135=$D135,W135=$E135),IFNA(VLOOKUP($A135&amp;V$1,Data!$C:$E,3,0),"Ø"),"-")</f>
        <v>-</v>
      </c>
      <c r="W135" s="16">
        <v>2.0</v>
      </c>
      <c r="X135" s="16" t="str">
        <f>IF(OR(Y135=$C135,Y135=$D135,Y135=$E135),IFNA(VLOOKUP($A135&amp;X$1,Data!$C:$E,3,0),"Ø"),"-")</f>
        <v>-</v>
      </c>
      <c r="Y135" s="16">
        <v>2.0</v>
      </c>
      <c r="Z135" s="16" t="str">
        <f>IF(OR(AA135=$C135,AA135=$D135,AA135=$E135),IFNA(VLOOKUP($A135&amp;Z$1,Data!$C:$E,3,0),"Ø"),"-")</f>
        <v>-</v>
      </c>
      <c r="AA135" s="16">
        <v>2.0</v>
      </c>
      <c r="AB135" s="16" t="str">
        <f>IF(OR(AC135=$C135,AC135=$D135,AC135=$E135),IFNA(VLOOKUP($A135&amp;AB$1,Data!$C:$E,3,0),"Ø"),"-")</f>
        <v>-</v>
      </c>
      <c r="AC135" s="16">
        <v>2.0</v>
      </c>
      <c r="AD135" s="16" t="str">
        <f>IF(OR(AE135=$C135,AE135=$D135,AE135=$E135),IFNA(VLOOKUP($A135&amp;AD$1,Data!$C:$E,3,0),"Ø"),"-")</f>
        <v>-</v>
      </c>
      <c r="AE135" s="16">
        <v>2.0</v>
      </c>
      <c r="AF135" s="16" t="str">
        <f>IF(OR(AG135=$C135,AG135=$D135,AG135=$E135),IFNA(VLOOKUP($A135&amp;AF$1,Data!$C:$E,3,0),"Ø"),"-")</f>
        <v>-</v>
      </c>
      <c r="AG135" s="16">
        <v>2.0</v>
      </c>
      <c r="AH135" s="16" t="str">
        <f>IF(OR(AI135=$C135,AI135=$D135,AI135=$E135),IFNA(VLOOKUP($A135&amp;AH$1,Data!$C:$E,3,0),"Ø"),"-")</f>
        <v>-</v>
      </c>
      <c r="AI135" s="16">
        <v>2.0</v>
      </c>
      <c r="AJ135" s="16" t="str">
        <f>IF(OR(AK135=$C135,AK135=$D135,AK135=$E135),IFNA(VLOOKUP($A135&amp;AJ$1,Data!$C:$E,3,0),"Ø"),"-")</f>
        <v>-</v>
      </c>
      <c r="AK135" s="16">
        <v>2.0</v>
      </c>
      <c r="AL135" s="16" t="str">
        <f>IF(OR(AM135=$C135,AM135=$D135,AM135=$E135),IFNA(VLOOKUP($A135&amp;AL$1,Data!$C:$E,3,0),"Ø"),"-")</f>
        <v>-</v>
      </c>
      <c r="AM135" s="16">
        <v>2.0</v>
      </c>
      <c r="AN135" s="16" t="str">
        <f>IF(OR(AO135=$C135,AO135=$D135,AO135=$E135),IFNA(VLOOKUP($A135&amp;AN$1,Data!$C:$E,3,0),"Ø"),"-")</f>
        <v>-</v>
      </c>
      <c r="AO135" s="16">
        <v>2.0</v>
      </c>
      <c r="AP135" s="16" t="str">
        <f>IF(OR(AQ135=$C135,AQ135=$D135,AQ135=$E135),IFNA(VLOOKUP($A135&amp;AP$1,Data!$C:$E,3,0),"Ø"),"-")</f>
        <v>-</v>
      </c>
      <c r="AQ135" s="16">
        <v>2.0</v>
      </c>
      <c r="AR135" s="16" t="str">
        <f>IF(OR(AS135=$C135,AS135=$D135,AS135=$E135),IFNA(VLOOKUP($A135&amp;AR$1,Data!$C:$E,3,0),"Ø"),"-")</f>
        <v>-</v>
      </c>
      <c r="AS135" s="16">
        <v>2.0</v>
      </c>
      <c r="AT135" s="16" t="str">
        <f>IF(OR(AU135=$C135,AU135=$D135,AU135=$E135),IFNA(VLOOKUP($A135&amp;AT$1,Data!$C:$E,3,0),"Ø"),"-")</f>
        <v>-</v>
      </c>
      <c r="AU135" s="16">
        <v>3.0</v>
      </c>
    </row>
    <row r="136" ht="14.25" hidden="1" customHeight="1">
      <c r="A136" s="114" t="s">
        <v>597</v>
      </c>
      <c r="B136" s="9"/>
      <c r="C136" s="9" t="str">
        <f>IF(COUNTIF(Dails!A:A,Sheet1DATA!$A136)=1,1,"N")</f>
        <v>N</v>
      </c>
      <c r="D136" s="9" t="str">
        <f>IF(COUNTIF(Dails!D:D,Sheet1DATA!$A136)=1,2,"N")</f>
        <v>N</v>
      </c>
      <c r="E136" s="9" t="str">
        <f>IF(COUNTIF(Dails!G:G,Sheet1DATA!$A136)=1,3,"N")</f>
        <v>N</v>
      </c>
      <c r="F136" s="16" t="str">
        <f>IF(OR(G136=$C136,G136=$D136,G136=$E136),IFNA(VLOOKUP($A136&amp;F$1,Data!$C:$E,3,0),"Ø"),"-")</f>
        <v>-</v>
      </c>
      <c r="G136" s="16">
        <v>1.0</v>
      </c>
      <c r="H136" s="16" t="str">
        <f>IF(OR(I136=$C136,I136=$D136,I136=$E136),IFNA(VLOOKUP($A136&amp;H$1,Data!$C:$E,3,0),"Ø"),"-")</f>
        <v>-</v>
      </c>
      <c r="I136" s="16">
        <v>1.0</v>
      </c>
      <c r="J136" s="16" t="str">
        <f>IF(OR(K136=$C136,K136=$D136,K136=$E136),IFNA(VLOOKUP($A136&amp;J$1,Data!$C:$E,3,0),"Ø"),"-")</f>
        <v>-</v>
      </c>
      <c r="K136" s="16">
        <v>1.0</v>
      </c>
      <c r="L136" s="16" t="str">
        <f>IF(OR(M136=$C136,M136=$D136,M136=$E136),IFNA(VLOOKUP($A136&amp;L$1,Data!$C:$E,3,0),"Ø"),"-")</f>
        <v>-</v>
      </c>
      <c r="M136" s="16">
        <v>1.0</v>
      </c>
      <c r="N136" s="16" t="str">
        <f>IF(OR(O136=$C136,O136=$D136,O136=$E136),IFNA(VLOOKUP($A136&amp;N$1,Data!$C:$E,3,0),"Ø"),"-")</f>
        <v>-</v>
      </c>
      <c r="O136" s="16">
        <v>1.0</v>
      </c>
      <c r="P136" s="16" t="str">
        <f>IF(OR(Q136=$C136,Q136=$D136,Q136=$E136),IFNA(VLOOKUP($A136&amp;P$1,Data!$C:$E,3,0),"Ø"),"-")</f>
        <v>-</v>
      </c>
      <c r="Q136" s="16">
        <v>1.0</v>
      </c>
      <c r="R136" s="16" t="str">
        <f>IF(OR(S136=$C136,S136=$D136,S136=$E136),IFNA(VLOOKUP($A136&amp;R$1,Data!$C:$E,3,0),"Ø"),"-")</f>
        <v>-</v>
      </c>
      <c r="S136" s="16">
        <v>1.0</v>
      </c>
      <c r="T136" s="16" t="str">
        <f>IF(OR(U136=$C136,U136=$D136,U136=$E136),IFNA(VLOOKUP($A136&amp;T$1,Data!$C:$E,3,0),"Ø"),"-")</f>
        <v>-</v>
      </c>
      <c r="U136" s="16">
        <v>2.0</v>
      </c>
      <c r="V136" s="16" t="str">
        <f>IF(OR(W136=$C136,W136=$D136,W136=$E136),IFNA(VLOOKUP($A136&amp;V$1,Data!$C:$E,3,0),"Ø"),"-")</f>
        <v>-</v>
      </c>
      <c r="W136" s="16">
        <v>2.0</v>
      </c>
      <c r="X136" s="16" t="str">
        <f>IF(OR(Y136=$C136,Y136=$D136,Y136=$E136),IFNA(VLOOKUP($A136&amp;X$1,Data!$C:$E,3,0),"Ø"),"-")</f>
        <v>-</v>
      </c>
      <c r="Y136" s="16">
        <v>2.0</v>
      </c>
      <c r="Z136" s="16" t="str">
        <f>IF(OR(AA136=$C136,AA136=$D136,AA136=$E136),IFNA(VLOOKUP($A136&amp;Z$1,Data!$C:$E,3,0),"Ø"),"-")</f>
        <v>-</v>
      </c>
      <c r="AA136" s="16">
        <v>2.0</v>
      </c>
      <c r="AB136" s="16" t="str">
        <f>IF(OR(AC136=$C136,AC136=$D136,AC136=$E136),IFNA(VLOOKUP($A136&amp;AB$1,Data!$C:$E,3,0),"Ø"),"-")</f>
        <v>-</v>
      </c>
      <c r="AC136" s="16">
        <v>2.0</v>
      </c>
      <c r="AD136" s="16" t="str">
        <f>IF(OR(AE136=$C136,AE136=$D136,AE136=$E136),IFNA(VLOOKUP($A136&amp;AD$1,Data!$C:$E,3,0),"Ø"),"-")</f>
        <v>-</v>
      </c>
      <c r="AE136" s="16">
        <v>2.0</v>
      </c>
      <c r="AF136" s="16" t="str">
        <f>IF(OR(AG136=$C136,AG136=$D136,AG136=$E136),IFNA(VLOOKUP($A136&amp;AF$1,Data!$C:$E,3,0),"Ø"),"-")</f>
        <v>-</v>
      </c>
      <c r="AG136" s="16">
        <v>2.0</v>
      </c>
      <c r="AH136" s="16" t="str">
        <f>IF(OR(AI136=$C136,AI136=$D136,AI136=$E136),IFNA(VLOOKUP($A136&amp;AH$1,Data!$C:$E,3,0),"Ø"),"-")</f>
        <v>-</v>
      </c>
      <c r="AI136" s="16">
        <v>2.0</v>
      </c>
      <c r="AJ136" s="16" t="str">
        <f>IF(OR(AK136=$C136,AK136=$D136,AK136=$E136),IFNA(VLOOKUP($A136&amp;AJ$1,Data!$C:$E,3,0),"Ø"),"-")</f>
        <v>-</v>
      </c>
      <c r="AK136" s="16">
        <v>2.0</v>
      </c>
      <c r="AL136" s="16" t="str">
        <f>IF(OR(AM136=$C136,AM136=$D136,AM136=$E136),IFNA(VLOOKUP($A136&amp;AL$1,Data!$C:$E,3,0),"Ø"),"-")</f>
        <v>-</v>
      </c>
      <c r="AM136" s="16">
        <v>2.0</v>
      </c>
      <c r="AN136" s="16" t="str">
        <f>IF(OR(AO136=$C136,AO136=$D136,AO136=$E136),IFNA(VLOOKUP($A136&amp;AN$1,Data!$C:$E,3,0),"Ø"),"-")</f>
        <v>-</v>
      </c>
      <c r="AO136" s="16">
        <v>2.0</v>
      </c>
      <c r="AP136" s="16" t="str">
        <f>IF(OR(AQ136=$C136,AQ136=$D136,AQ136=$E136),IFNA(VLOOKUP($A136&amp;AP$1,Data!$C:$E,3,0),"Ø"),"-")</f>
        <v>-</v>
      </c>
      <c r="AQ136" s="16">
        <v>2.0</v>
      </c>
      <c r="AR136" s="16" t="str">
        <f>IF(OR(AS136=$C136,AS136=$D136,AS136=$E136),IFNA(VLOOKUP($A136&amp;AR$1,Data!$C:$E,3,0),"Ø"),"-")</f>
        <v>-</v>
      </c>
      <c r="AS136" s="16">
        <v>2.0</v>
      </c>
      <c r="AT136" s="16" t="str">
        <f>IF(OR(AU136=$C136,AU136=$D136,AU136=$E136),IFNA(VLOOKUP($A136&amp;AT$1,Data!$C:$E,3,0),"Ø"),"-")</f>
        <v>-</v>
      </c>
      <c r="AU136" s="16">
        <v>3.0</v>
      </c>
    </row>
    <row r="137" ht="14.25" hidden="1" customHeight="1">
      <c r="A137" s="114" t="s">
        <v>607</v>
      </c>
      <c r="B137" s="9"/>
      <c r="C137" s="9" t="str">
        <f>IF(COUNTIF(Dails!A:A,Sheet1DATA!$A137)=1,1,"N")</f>
        <v>N</v>
      </c>
      <c r="D137" s="9" t="str">
        <f>IF(COUNTIF(Dails!D:D,Sheet1DATA!$A137)=1,2,"N")</f>
        <v>N</v>
      </c>
      <c r="E137" s="9" t="str">
        <f>IF(COUNTIF(Dails!G:G,Sheet1DATA!$A137)=1,3,"N")</f>
        <v>N</v>
      </c>
      <c r="F137" s="16" t="str">
        <f>IF(OR(G137=$C137,G137=$D137,G137=$E137),IFNA(VLOOKUP($A137&amp;F$1,Data!$C:$E,3,0),"Ø"),"-")</f>
        <v>-</v>
      </c>
      <c r="G137" s="16">
        <v>1.0</v>
      </c>
      <c r="H137" s="16" t="str">
        <f>IF(OR(I137=$C137,I137=$D137,I137=$E137),IFNA(VLOOKUP($A137&amp;H$1,Data!$C:$E,3,0),"Ø"),"-")</f>
        <v>-</v>
      </c>
      <c r="I137" s="16">
        <v>1.0</v>
      </c>
      <c r="J137" s="16" t="str">
        <f>IF(OR(K137=$C137,K137=$D137,K137=$E137),IFNA(VLOOKUP($A137&amp;J$1,Data!$C:$E,3,0),"Ø"),"-")</f>
        <v>-</v>
      </c>
      <c r="K137" s="16">
        <v>1.0</v>
      </c>
      <c r="L137" s="16" t="str">
        <f>IF(OR(M137=$C137,M137=$D137,M137=$E137),IFNA(VLOOKUP($A137&amp;L$1,Data!$C:$E,3,0),"Ø"),"-")</f>
        <v>-</v>
      </c>
      <c r="M137" s="16">
        <v>1.0</v>
      </c>
      <c r="N137" s="16" t="str">
        <f>IF(OR(O137=$C137,O137=$D137,O137=$E137),IFNA(VLOOKUP($A137&amp;N$1,Data!$C:$E,3,0),"Ø"),"-")</f>
        <v>-</v>
      </c>
      <c r="O137" s="16">
        <v>1.0</v>
      </c>
      <c r="P137" s="16" t="str">
        <f>IF(OR(Q137=$C137,Q137=$D137,Q137=$E137),IFNA(VLOOKUP($A137&amp;P$1,Data!$C:$E,3,0),"Ø"),"-")</f>
        <v>-</v>
      </c>
      <c r="Q137" s="16">
        <v>1.0</v>
      </c>
      <c r="R137" s="16" t="str">
        <f>IF(OR(S137=$C137,S137=$D137,S137=$E137),IFNA(VLOOKUP($A137&amp;R$1,Data!$C:$E,3,0),"Ø"),"-")</f>
        <v>-</v>
      </c>
      <c r="S137" s="16">
        <v>1.0</v>
      </c>
      <c r="T137" s="16" t="str">
        <f>IF(OR(U137=$C137,U137=$D137,U137=$E137),IFNA(VLOOKUP($A137&amp;T$1,Data!$C:$E,3,0),"Ø"),"-")</f>
        <v>-</v>
      </c>
      <c r="U137" s="16">
        <v>2.0</v>
      </c>
      <c r="V137" s="16" t="str">
        <f>IF(OR(W137=$C137,W137=$D137,W137=$E137),IFNA(VLOOKUP($A137&amp;V$1,Data!$C:$E,3,0),"Ø"),"-")</f>
        <v>-</v>
      </c>
      <c r="W137" s="16">
        <v>2.0</v>
      </c>
      <c r="X137" s="16" t="str">
        <f>IF(OR(Y137=$C137,Y137=$D137,Y137=$E137),IFNA(VLOOKUP($A137&amp;X$1,Data!$C:$E,3,0),"Ø"),"-")</f>
        <v>-</v>
      </c>
      <c r="Y137" s="16">
        <v>2.0</v>
      </c>
      <c r="Z137" s="16" t="str">
        <f>IF(OR(AA137=$C137,AA137=$D137,AA137=$E137),IFNA(VLOOKUP($A137&amp;Z$1,Data!$C:$E,3,0),"Ø"),"-")</f>
        <v>-</v>
      </c>
      <c r="AA137" s="16">
        <v>2.0</v>
      </c>
      <c r="AB137" s="16" t="str">
        <f>IF(OR(AC137=$C137,AC137=$D137,AC137=$E137),IFNA(VLOOKUP($A137&amp;AB$1,Data!$C:$E,3,0),"Ø"),"-")</f>
        <v>-</v>
      </c>
      <c r="AC137" s="16">
        <v>2.0</v>
      </c>
      <c r="AD137" s="16" t="str">
        <f>IF(OR(AE137=$C137,AE137=$D137,AE137=$E137),IFNA(VLOOKUP($A137&amp;AD$1,Data!$C:$E,3,0),"Ø"),"-")</f>
        <v>-</v>
      </c>
      <c r="AE137" s="16">
        <v>2.0</v>
      </c>
      <c r="AF137" s="16" t="str">
        <f>IF(OR(AG137=$C137,AG137=$D137,AG137=$E137),IFNA(VLOOKUP($A137&amp;AF$1,Data!$C:$E,3,0),"Ø"),"-")</f>
        <v>-</v>
      </c>
      <c r="AG137" s="16">
        <v>2.0</v>
      </c>
      <c r="AH137" s="16" t="str">
        <f>IF(OR(AI137=$C137,AI137=$D137,AI137=$E137),IFNA(VLOOKUP($A137&amp;AH$1,Data!$C:$E,3,0),"Ø"),"-")</f>
        <v>-</v>
      </c>
      <c r="AI137" s="16">
        <v>2.0</v>
      </c>
      <c r="AJ137" s="16" t="str">
        <f>IF(OR(AK137=$C137,AK137=$D137,AK137=$E137),IFNA(VLOOKUP($A137&amp;AJ$1,Data!$C:$E,3,0),"Ø"),"-")</f>
        <v>-</v>
      </c>
      <c r="AK137" s="16">
        <v>2.0</v>
      </c>
      <c r="AL137" s="16" t="str">
        <f>IF(OR(AM137=$C137,AM137=$D137,AM137=$E137),IFNA(VLOOKUP($A137&amp;AL$1,Data!$C:$E,3,0),"Ø"),"-")</f>
        <v>-</v>
      </c>
      <c r="AM137" s="16">
        <v>2.0</v>
      </c>
      <c r="AN137" s="16" t="str">
        <f>IF(OR(AO137=$C137,AO137=$D137,AO137=$E137),IFNA(VLOOKUP($A137&amp;AN$1,Data!$C:$E,3,0),"Ø"),"-")</f>
        <v>-</v>
      </c>
      <c r="AO137" s="16">
        <v>2.0</v>
      </c>
      <c r="AP137" s="16" t="str">
        <f>IF(OR(AQ137=$C137,AQ137=$D137,AQ137=$E137),IFNA(VLOOKUP($A137&amp;AP$1,Data!$C:$E,3,0),"Ø"),"-")</f>
        <v>-</v>
      </c>
      <c r="AQ137" s="16">
        <v>2.0</v>
      </c>
      <c r="AR137" s="16" t="str">
        <f>IF(OR(AS137=$C137,AS137=$D137,AS137=$E137),IFNA(VLOOKUP($A137&amp;AR$1,Data!$C:$E,3,0),"Ø"),"-")</f>
        <v>-</v>
      </c>
      <c r="AS137" s="16">
        <v>2.0</v>
      </c>
      <c r="AT137" s="16" t="str">
        <f>IF(OR(AU137=$C137,AU137=$D137,AU137=$E137),IFNA(VLOOKUP($A137&amp;AT$1,Data!$C:$E,3,0),"Ø"),"-")</f>
        <v>-</v>
      </c>
      <c r="AU137" s="16">
        <v>3.0</v>
      </c>
    </row>
    <row r="138" ht="14.25" hidden="1" customHeight="1">
      <c r="A138" s="114" t="s">
        <v>615</v>
      </c>
      <c r="B138" s="9"/>
      <c r="C138" s="9" t="str">
        <f>IF(COUNTIF(Dails!A:A,Sheet1DATA!$A138)=1,1,"N")</f>
        <v>N</v>
      </c>
      <c r="D138" s="9" t="str">
        <f>IF(COUNTIF(Dails!D:D,Sheet1DATA!$A138)=1,2,"N")</f>
        <v>N</v>
      </c>
      <c r="E138" s="9" t="str">
        <f>IF(COUNTIF(Dails!G:G,Sheet1DATA!$A138)=1,3,"N")</f>
        <v>N</v>
      </c>
      <c r="F138" s="16" t="str">
        <f>IF(OR(G138=$C138,G138=$D138,G138=$E138),IFNA(VLOOKUP($A138&amp;F$1,Data!$C:$E,3,0),"Ø"),"-")</f>
        <v>-</v>
      </c>
      <c r="G138" s="16">
        <v>1.0</v>
      </c>
      <c r="H138" s="16" t="str">
        <f>IF(OR(I138=$C138,I138=$D138,I138=$E138),IFNA(VLOOKUP($A138&amp;H$1,Data!$C:$E,3,0),"Ø"),"-")</f>
        <v>-</v>
      </c>
      <c r="I138" s="16">
        <v>1.0</v>
      </c>
      <c r="J138" s="16" t="str">
        <f>IF(OR(K138=$C138,K138=$D138,K138=$E138),IFNA(VLOOKUP($A138&amp;J$1,Data!$C:$E,3,0),"Ø"),"-")</f>
        <v>-</v>
      </c>
      <c r="K138" s="16">
        <v>1.0</v>
      </c>
      <c r="L138" s="16" t="str">
        <f>IF(OR(M138=$C138,M138=$D138,M138=$E138),IFNA(VLOOKUP($A138&amp;L$1,Data!$C:$E,3,0),"Ø"),"-")</f>
        <v>-</v>
      </c>
      <c r="M138" s="16">
        <v>1.0</v>
      </c>
      <c r="N138" s="16" t="str">
        <f>IF(OR(O138=$C138,O138=$D138,O138=$E138),IFNA(VLOOKUP($A138&amp;N$1,Data!$C:$E,3,0),"Ø"),"-")</f>
        <v>-</v>
      </c>
      <c r="O138" s="16">
        <v>1.0</v>
      </c>
      <c r="P138" s="16" t="str">
        <f>IF(OR(Q138=$C138,Q138=$D138,Q138=$E138),IFNA(VLOOKUP($A138&amp;P$1,Data!$C:$E,3,0),"Ø"),"-")</f>
        <v>-</v>
      </c>
      <c r="Q138" s="16">
        <v>1.0</v>
      </c>
      <c r="R138" s="16" t="str">
        <f>IF(OR(S138=$C138,S138=$D138,S138=$E138),IFNA(VLOOKUP($A138&amp;R$1,Data!$C:$E,3,0),"Ø"),"-")</f>
        <v>-</v>
      </c>
      <c r="S138" s="16">
        <v>1.0</v>
      </c>
      <c r="T138" s="16" t="str">
        <f>IF(OR(U138=$C138,U138=$D138,U138=$E138),IFNA(VLOOKUP($A138&amp;T$1,Data!$C:$E,3,0),"Ø"),"-")</f>
        <v>-</v>
      </c>
      <c r="U138" s="16">
        <v>2.0</v>
      </c>
      <c r="V138" s="16" t="str">
        <f>IF(OR(W138=$C138,W138=$D138,W138=$E138),IFNA(VLOOKUP($A138&amp;V$1,Data!$C:$E,3,0),"Ø"),"-")</f>
        <v>-</v>
      </c>
      <c r="W138" s="16">
        <v>2.0</v>
      </c>
      <c r="X138" s="16" t="str">
        <f>IF(OR(Y138=$C138,Y138=$D138,Y138=$E138),IFNA(VLOOKUP($A138&amp;X$1,Data!$C:$E,3,0),"Ø"),"-")</f>
        <v>-</v>
      </c>
      <c r="Y138" s="16">
        <v>2.0</v>
      </c>
      <c r="Z138" s="16" t="str">
        <f>IF(OR(AA138=$C138,AA138=$D138,AA138=$E138),IFNA(VLOOKUP($A138&amp;Z$1,Data!$C:$E,3,0),"Ø"),"-")</f>
        <v>-</v>
      </c>
      <c r="AA138" s="16">
        <v>2.0</v>
      </c>
      <c r="AB138" s="16" t="str">
        <f>IF(OR(AC138=$C138,AC138=$D138,AC138=$E138),IFNA(VLOOKUP($A138&amp;AB$1,Data!$C:$E,3,0),"Ø"),"-")</f>
        <v>-</v>
      </c>
      <c r="AC138" s="16">
        <v>2.0</v>
      </c>
      <c r="AD138" s="16" t="str">
        <f>IF(OR(AE138=$C138,AE138=$D138,AE138=$E138),IFNA(VLOOKUP($A138&amp;AD$1,Data!$C:$E,3,0),"Ø"),"-")</f>
        <v>-</v>
      </c>
      <c r="AE138" s="16">
        <v>2.0</v>
      </c>
      <c r="AF138" s="16" t="str">
        <f>IF(OR(AG138=$C138,AG138=$D138,AG138=$E138),IFNA(VLOOKUP($A138&amp;AF$1,Data!$C:$E,3,0),"Ø"),"-")</f>
        <v>-</v>
      </c>
      <c r="AG138" s="16">
        <v>2.0</v>
      </c>
      <c r="AH138" s="16" t="str">
        <f>IF(OR(AI138=$C138,AI138=$D138,AI138=$E138),IFNA(VLOOKUP($A138&amp;AH$1,Data!$C:$E,3,0),"Ø"),"-")</f>
        <v>-</v>
      </c>
      <c r="AI138" s="16">
        <v>2.0</v>
      </c>
      <c r="AJ138" s="16" t="str">
        <f>IF(OR(AK138=$C138,AK138=$D138,AK138=$E138),IFNA(VLOOKUP($A138&amp;AJ$1,Data!$C:$E,3,0),"Ø"),"-")</f>
        <v>-</v>
      </c>
      <c r="AK138" s="16">
        <v>2.0</v>
      </c>
      <c r="AL138" s="16" t="str">
        <f>IF(OR(AM138=$C138,AM138=$D138,AM138=$E138),IFNA(VLOOKUP($A138&amp;AL$1,Data!$C:$E,3,0),"Ø"),"-")</f>
        <v>-</v>
      </c>
      <c r="AM138" s="16">
        <v>2.0</v>
      </c>
      <c r="AN138" s="16" t="str">
        <f>IF(OR(AO138=$C138,AO138=$D138,AO138=$E138),IFNA(VLOOKUP($A138&amp;AN$1,Data!$C:$E,3,0),"Ø"),"-")</f>
        <v>-</v>
      </c>
      <c r="AO138" s="16">
        <v>2.0</v>
      </c>
      <c r="AP138" s="16" t="str">
        <f>IF(OR(AQ138=$C138,AQ138=$D138,AQ138=$E138),IFNA(VLOOKUP($A138&amp;AP$1,Data!$C:$E,3,0),"Ø"),"-")</f>
        <v>-</v>
      </c>
      <c r="AQ138" s="16">
        <v>2.0</v>
      </c>
      <c r="AR138" s="16" t="str">
        <f>IF(OR(AS138=$C138,AS138=$D138,AS138=$E138),IFNA(VLOOKUP($A138&amp;AR$1,Data!$C:$E,3,0),"Ø"),"-")</f>
        <v>-</v>
      </c>
      <c r="AS138" s="16">
        <v>2.0</v>
      </c>
      <c r="AT138" s="16" t="str">
        <f>IF(OR(AU138=$C138,AU138=$D138,AU138=$E138),IFNA(VLOOKUP($A138&amp;AT$1,Data!$C:$E,3,0),"Ø"),"-")</f>
        <v>-</v>
      </c>
      <c r="AU138" s="16">
        <v>3.0</v>
      </c>
    </row>
    <row r="139" ht="14.25" hidden="1" customHeight="1">
      <c r="A139" s="114" t="s">
        <v>619</v>
      </c>
      <c r="B139" s="9"/>
      <c r="C139" s="9" t="str">
        <f>IF(COUNTIF(Dails!A:A,Sheet1DATA!$A139)=1,1,"N")</f>
        <v>N</v>
      </c>
      <c r="D139" s="9" t="str">
        <f>IF(COUNTIF(Dails!D:D,Sheet1DATA!$A139)=1,2,"N")</f>
        <v>N</v>
      </c>
      <c r="E139" s="9" t="str">
        <f>IF(COUNTIF(Dails!G:G,Sheet1DATA!$A139)=1,3,"N")</f>
        <v>N</v>
      </c>
      <c r="F139" s="16" t="str">
        <f>IF(OR(G139=$C139,G139=$D139,G139=$E139),IFNA(VLOOKUP($A139&amp;F$1,Data!$C:$E,3,0),"Ø"),"-")</f>
        <v>-</v>
      </c>
      <c r="G139" s="16">
        <v>1.0</v>
      </c>
      <c r="H139" s="16" t="str">
        <f>IF(OR(I139=$C139,I139=$D139,I139=$E139),IFNA(VLOOKUP($A139&amp;H$1,Data!$C:$E,3,0),"Ø"),"-")</f>
        <v>-</v>
      </c>
      <c r="I139" s="16">
        <v>1.0</v>
      </c>
      <c r="J139" s="16" t="str">
        <f>IF(OR(K139=$C139,K139=$D139,K139=$E139),IFNA(VLOOKUP($A139&amp;J$1,Data!$C:$E,3,0),"Ø"),"-")</f>
        <v>-</v>
      </c>
      <c r="K139" s="16">
        <v>1.0</v>
      </c>
      <c r="L139" s="16" t="str">
        <f>IF(OR(M139=$C139,M139=$D139,M139=$E139),IFNA(VLOOKUP($A139&amp;L$1,Data!$C:$E,3,0),"Ø"),"-")</f>
        <v>-</v>
      </c>
      <c r="M139" s="16">
        <v>1.0</v>
      </c>
      <c r="N139" s="16" t="str">
        <f>IF(OR(O139=$C139,O139=$D139,O139=$E139),IFNA(VLOOKUP($A139&amp;N$1,Data!$C:$E,3,0),"Ø"),"-")</f>
        <v>-</v>
      </c>
      <c r="O139" s="16">
        <v>1.0</v>
      </c>
      <c r="P139" s="16" t="str">
        <f>IF(OR(Q139=$C139,Q139=$D139,Q139=$E139),IFNA(VLOOKUP($A139&amp;P$1,Data!$C:$E,3,0),"Ø"),"-")</f>
        <v>-</v>
      </c>
      <c r="Q139" s="16">
        <v>1.0</v>
      </c>
      <c r="R139" s="16" t="str">
        <f>IF(OR(S139=$C139,S139=$D139,S139=$E139),IFNA(VLOOKUP($A139&amp;R$1,Data!$C:$E,3,0),"Ø"),"-")</f>
        <v>-</v>
      </c>
      <c r="S139" s="16">
        <v>1.0</v>
      </c>
      <c r="T139" s="16" t="str">
        <f>IF(OR(U139=$C139,U139=$D139,U139=$E139),IFNA(VLOOKUP($A139&amp;T$1,Data!$C:$E,3,0),"Ø"),"-")</f>
        <v>-</v>
      </c>
      <c r="U139" s="16">
        <v>2.0</v>
      </c>
      <c r="V139" s="16" t="str">
        <f>IF(OR(W139=$C139,W139=$D139,W139=$E139),IFNA(VLOOKUP($A139&amp;V$1,Data!$C:$E,3,0),"Ø"),"-")</f>
        <v>-</v>
      </c>
      <c r="W139" s="16">
        <v>2.0</v>
      </c>
      <c r="X139" s="16" t="str">
        <f>IF(OR(Y139=$C139,Y139=$D139,Y139=$E139),IFNA(VLOOKUP($A139&amp;X$1,Data!$C:$E,3,0),"Ø"),"-")</f>
        <v>-</v>
      </c>
      <c r="Y139" s="16">
        <v>2.0</v>
      </c>
      <c r="Z139" s="16" t="str">
        <f>IF(OR(AA139=$C139,AA139=$D139,AA139=$E139),IFNA(VLOOKUP($A139&amp;Z$1,Data!$C:$E,3,0),"Ø"),"-")</f>
        <v>-</v>
      </c>
      <c r="AA139" s="16">
        <v>2.0</v>
      </c>
      <c r="AB139" s="16" t="str">
        <f>IF(OR(AC139=$C139,AC139=$D139,AC139=$E139),IFNA(VLOOKUP($A139&amp;AB$1,Data!$C:$E,3,0),"Ø"),"-")</f>
        <v>-</v>
      </c>
      <c r="AC139" s="16">
        <v>2.0</v>
      </c>
      <c r="AD139" s="16" t="str">
        <f>IF(OR(AE139=$C139,AE139=$D139,AE139=$E139),IFNA(VLOOKUP($A139&amp;AD$1,Data!$C:$E,3,0),"Ø"),"-")</f>
        <v>-</v>
      </c>
      <c r="AE139" s="16">
        <v>2.0</v>
      </c>
      <c r="AF139" s="16" t="str">
        <f>IF(OR(AG139=$C139,AG139=$D139,AG139=$E139),IFNA(VLOOKUP($A139&amp;AF$1,Data!$C:$E,3,0),"Ø"),"-")</f>
        <v>-</v>
      </c>
      <c r="AG139" s="16">
        <v>2.0</v>
      </c>
      <c r="AH139" s="16" t="str">
        <f>IF(OR(AI139=$C139,AI139=$D139,AI139=$E139),IFNA(VLOOKUP($A139&amp;AH$1,Data!$C:$E,3,0),"Ø"),"-")</f>
        <v>-</v>
      </c>
      <c r="AI139" s="16">
        <v>2.0</v>
      </c>
      <c r="AJ139" s="16" t="str">
        <f>IF(OR(AK139=$C139,AK139=$D139,AK139=$E139),IFNA(VLOOKUP($A139&amp;AJ$1,Data!$C:$E,3,0),"Ø"),"-")</f>
        <v>-</v>
      </c>
      <c r="AK139" s="16">
        <v>2.0</v>
      </c>
      <c r="AL139" s="16" t="str">
        <f>IF(OR(AM139=$C139,AM139=$D139,AM139=$E139),IFNA(VLOOKUP($A139&amp;AL$1,Data!$C:$E,3,0),"Ø"),"-")</f>
        <v>-</v>
      </c>
      <c r="AM139" s="16">
        <v>2.0</v>
      </c>
      <c r="AN139" s="16" t="str">
        <f>IF(OR(AO139=$C139,AO139=$D139,AO139=$E139),IFNA(VLOOKUP($A139&amp;AN$1,Data!$C:$E,3,0),"Ø"),"-")</f>
        <v>-</v>
      </c>
      <c r="AO139" s="16">
        <v>2.0</v>
      </c>
      <c r="AP139" s="16" t="str">
        <f>IF(OR(AQ139=$C139,AQ139=$D139,AQ139=$E139),IFNA(VLOOKUP($A139&amp;AP$1,Data!$C:$E,3,0),"Ø"),"-")</f>
        <v>-</v>
      </c>
      <c r="AQ139" s="16">
        <v>2.0</v>
      </c>
      <c r="AR139" s="16" t="str">
        <f>IF(OR(AS139=$C139,AS139=$D139,AS139=$E139),IFNA(VLOOKUP($A139&amp;AR$1,Data!$C:$E,3,0),"Ø"),"-")</f>
        <v>-</v>
      </c>
      <c r="AS139" s="16">
        <v>2.0</v>
      </c>
      <c r="AT139" s="16" t="str">
        <f>IF(OR(AU139=$C139,AU139=$D139,AU139=$E139),IFNA(VLOOKUP($A139&amp;AT$1,Data!$C:$E,3,0),"Ø"),"-")</f>
        <v>-</v>
      </c>
      <c r="AU139" s="16">
        <v>3.0</v>
      </c>
    </row>
    <row r="140" ht="14.25" hidden="1" customHeight="1">
      <c r="A140" s="114" t="s">
        <v>477</v>
      </c>
      <c r="B140" s="9"/>
      <c r="C140" s="9" t="str">
        <f>IF(COUNTIF(Dails!A:A,Sheet1DATA!$A140)=1,1,"N")</f>
        <v>N</v>
      </c>
      <c r="D140" s="9" t="str">
        <f>IF(COUNTIF(Dails!D:D,Sheet1DATA!$A140)=1,2,"N")</f>
        <v>N</v>
      </c>
      <c r="E140" s="9">
        <f>IF(COUNTIF(Dails!G:G,Sheet1DATA!$A140)=1,3,"N")</f>
        <v>3</v>
      </c>
      <c r="F140" s="16" t="str">
        <f>IF(OR(G140=$C140,G140=$D140,G140=$E140),IFNA(VLOOKUP($A140&amp;F$1,Data!$C:$E,3,0),"Ø"),"-")</f>
        <v>-</v>
      </c>
      <c r="G140" s="16">
        <v>1.0</v>
      </c>
      <c r="H140" s="16" t="str">
        <f>IF(OR(I140=$C140,I140=$D140,I140=$E140),IFNA(VLOOKUP($A140&amp;H$1,Data!$C:$E,3,0),"Ø"),"-")</f>
        <v>-</v>
      </c>
      <c r="I140" s="16">
        <v>1.0</v>
      </c>
      <c r="J140" s="16" t="str">
        <f>IF(OR(K140=$C140,K140=$D140,K140=$E140),IFNA(VLOOKUP($A140&amp;J$1,Data!$C:$E,3,0),"Ø"),"-")</f>
        <v>-</v>
      </c>
      <c r="K140" s="16">
        <v>1.0</v>
      </c>
      <c r="L140" s="16" t="str">
        <f>IF(OR(M140=$C140,M140=$D140,M140=$E140),IFNA(VLOOKUP($A140&amp;L$1,Data!$C:$E,3,0),"Ø"),"-")</f>
        <v>-</v>
      </c>
      <c r="M140" s="16">
        <v>1.0</v>
      </c>
      <c r="N140" s="16" t="str">
        <f>IF(OR(O140=$C140,O140=$D140,O140=$E140),IFNA(VLOOKUP($A140&amp;N$1,Data!$C:$E,3,0),"Ø"),"-")</f>
        <v>-</v>
      </c>
      <c r="O140" s="16">
        <v>1.0</v>
      </c>
      <c r="P140" s="16" t="str">
        <f>IF(OR(Q140=$C140,Q140=$D140,Q140=$E140),IFNA(VLOOKUP($A140&amp;P$1,Data!$C:$E,3,0),"Ø"),"-")</f>
        <v>-</v>
      </c>
      <c r="Q140" s="16">
        <v>1.0</v>
      </c>
      <c r="R140" s="16" t="str">
        <f>IF(OR(S140=$C140,S140=$D140,S140=$E140),IFNA(VLOOKUP($A140&amp;R$1,Data!$C:$E,3,0),"Ø"),"-")</f>
        <v>-</v>
      </c>
      <c r="S140" s="16">
        <v>1.0</v>
      </c>
      <c r="T140" s="16" t="str">
        <f>IF(OR(U140=$C140,U140=$D140,U140=$E140),IFNA(VLOOKUP($A140&amp;T$1,Data!$C:$E,3,0),"Ø"),"-")</f>
        <v>-</v>
      </c>
      <c r="U140" s="16">
        <v>2.0</v>
      </c>
      <c r="V140" s="16" t="str">
        <f>IF(OR(W140=$C140,W140=$D140,W140=$E140),IFNA(VLOOKUP($A140&amp;V$1,Data!$C:$E,3,0),"Ø"),"-")</f>
        <v>-</v>
      </c>
      <c r="W140" s="16">
        <v>2.0</v>
      </c>
      <c r="X140" s="16" t="str">
        <f>IF(OR(Y140=$C140,Y140=$D140,Y140=$E140),IFNA(VLOOKUP($A140&amp;X$1,Data!$C:$E,3,0),"Ø"),"-")</f>
        <v>-</v>
      </c>
      <c r="Y140" s="16">
        <v>2.0</v>
      </c>
      <c r="Z140" s="16" t="str">
        <f>IF(OR(AA140=$C140,AA140=$D140,AA140=$E140),IFNA(VLOOKUP($A140&amp;Z$1,Data!$C:$E,3,0),"Ø"),"-")</f>
        <v>-</v>
      </c>
      <c r="AA140" s="16">
        <v>2.0</v>
      </c>
      <c r="AB140" s="16" t="str">
        <f>IF(OR(AC140=$C140,AC140=$D140,AC140=$E140),IFNA(VLOOKUP($A140&amp;AB$1,Data!$C:$E,3,0),"Ø"),"-")</f>
        <v>-</v>
      </c>
      <c r="AC140" s="16">
        <v>2.0</v>
      </c>
      <c r="AD140" s="16" t="str">
        <f>IF(OR(AE140=$C140,AE140=$D140,AE140=$E140),IFNA(VLOOKUP($A140&amp;AD$1,Data!$C:$E,3,0),"Ø"),"-")</f>
        <v>-</v>
      </c>
      <c r="AE140" s="16">
        <v>2.0</v>
      </c>
      <c r="AF140" s="16" t="str">
        <f>IF(OR(AG140=$C140,AG140=$D140,AG140=$E140),IFNA(VLOOKUP($A140&amp;AF$1,Data!$C:$E,3,0),"Ø"),"-")</f>
        <v>-</v>
      </c>
      <c r="AG140" s="16">
        <v>2.0</v>
      </c>
      <c r="AH140" s="16" t="str">
        <f>IF(OR(AI140=$C140,AI140=$D140,AI140=$E140),IFNA(VLOOKUP($A140&amp;AH$1,Data!$C:$E,3,0),"Ø"),"-")</f>
        <v>-</v>
      </c>
      <c r="AI140" s="16">
        <v>2.0</v>
      </c>
      <c r="AJ140" s="16" t="str">
        <f>IF(OR(AK140=$C140,AK140=$D140,AK140=$E140),IFNA(VLOOKUP($A140&amp;AJ$1,Data!$C:$E,3,0),"Ø"),"-")</f>
        <v>-</v>
      </c>
      <c r="AK140" s="16">
        <v>2.0</v>
      </c>
      <c r="AL140" s="16" t="str">
        <f>IF(OR(AM140=$C140,AM140=$D140,AM140=$E140),IFNA(VLOOKUP($A140&amp;AL$1,Data!$C:$E,3,0),"Ø"),"-")</f>
        <v>-</v>
      </c>
      <c r="AM140" s="16">
        <v>2.0</v>
      </c>
      <c r="AN140" s="16" t="str">
        <f>IF(OR(AO140=$C140,AO140=$D140,AO140=$E140),IFNA(VLOOKUP($A140&amp;AN$1,Data!$C:$E,3,0),"Ø"),"-")</f>
        <v>-</v>
      </c>
      <c r="AO140" s="16">
        <v>2.0</v>
      </c>
      <c r="AP140" s="16" t="str">
        <f>IF(OR(AQ140=$C140,AQ140=$D140,AQ140=$E140),IFNA(VLOOKUP($A140&amp;AP$1,Data!$C:$E,3,0),"Ø"),"-")</f>
        <v>-</v>
      </c>
      <c r="AQ140" s="16">
        <v>2.0</v>
      </c>
      <c r="AR140" s="16" t="str">
        <f>IF(OR(AS140=$C140,AS140=$D140,AS140=$E140),IFNA(VLOOKUP($A140&amp;AR$1,Data!$C:$E,3,0),"Ø"),"-")</f>
        <v>-</v>
      </c>
      <c r="AS140" s="16">
        <v>2.0</v>
      </c>
      <c r="AT140" s="16" t="str">
        <f>IF(OR(AU140=$C140,AU140=$D140,AU140=$E140),IFNA(VLOOKUP($A140&amp;AT$1,Data!$C:$E,3,0),"Ø"),"-")</f>
        <v>√</v>
      </c>
      <c r="AU140" s="16">
        <v>3.0</v>
      </c>
    </row>
    <row r="141" ht="14.25" hidden="1" customHeight="1">
      <c r="A141" s="114" t="s">
        <v>625</v>
      </c>
      <c r="B141" s="9"/>
      <c r="C141" s="9" t="str">
        <f>IF(COUNTIF(Dails!A:A,Sheet1DATA!$A141)=1,1,"N")</f>
        <v>N</v>
      </c>
      <c r="D141" s="9" t="str">
        <f>IF(COUNTIF(Dails!D:D,Sheet1DATA!$A141)=1,2,"N")</f>
        <v>N</v>
      </c>
      <c r="E141" s="9" t="str">
        <f>IF(COUNTIF(Dails!G:G,Sheet1DATA!$A141)=1,3,"N")</f>
        <v>N</v>
      </c>
      <c r="F141" s="16" t="str">
        <f>IF(OR(G141=$C141,G141=$D141,G141=$E141),IFNA(VLOOKUP($A141&amp;F$1,Data!$C:$E,3,0),"Ø"),"-")</f>
        <v>-</v>
      </c>
      <c r="G141" s="16">
        <v>1.0</v>
      </c>
      <c r="H141" s="16" t="str">
        <f>IF(OR(I141=$C141,I141=$D141,I141=$E141),IFNA(VLOOKUP($A141&amp;H$1,Data!$C:$E,3,0),"Ø"),"-")</f>
        <v>-</v>
      </c>
      <c r="I141" s="16">
        <v>1.0</v>
      </c>
      <c r="J141" s="16" t="str">
        <f>IF(OR(K141=$C141,K141=$D141,K141=$E141),IFNA(VLOOKUP($A141&amp;J$1,Data!$C:$E,3,0),"Ø"),"-")</f>
        <v>-</v>
      </c>
      <c r="K141" s="16">
        <v>1.0</v>
      </c>
      <c r="L141" s="16" t="str">
        <f>IF(OR(M141=$C141,M141=$D141,M141=$E141),IFNA(VLOOKUP($A141&amp;L$1,Data!$C:$E,3,0),"Ø"),"-")</f>
        <v>-</v>
      </c>
      <c r="M141" s="16">
        <v>1.0</v>
      </c>
      <c r="N141" s="16" t="str">
        <f>IF(OR(O141=$C141,O141=$D141,O141=$E141),IFNA(VLOOKUP($A141&amp;N$1,Data!$C:$E,3,0),"Ø"),"-")</f>
        <v>-</v>
      </c>
      <c r="O141" s="16">
        <v>1.0</v>
      </c>
      <c r="P141" s="16" t="str">
        <f>IF(OR(Q141=$C141,Q141=$D141,Q141=$E141),IFNA(VLOOKUP($A141&amp;P$1,Data!$C:$E,3,0),"Ø"),"-")</f>
        <v>-</v>
      </c>
      <c r="Q141" s="16">
        <v>1.0</v>
      </c>
      <c r="R141" s="16" t="str">
        <f>IF(OR(S141=$C141,S141=$D141,S141=$E141),IFNA(VLOOKUP($A141&amp;R$1,Data!$C:$E,3,0),"Ø"),"-")</f>
        <v>-</v>
      </c>
      <c r="S141" s="16">
        <v>1.0</v>
      </c>
      <c r="T141" s="16" t="str">
        <f>IF(OR(U141=$C141,U141=$D141,U141=$E141),IFNA(VLOOKUP($A141&amp;T$1,Data!$C:$E,3,0),"Ø"),"-")</f>
        <v>-</v>
      </c>
      <c r="U141" s="16">
        <v>2.0</v>
      </c>
      <c r="V141" s="16" t="str">
        <f>IF(OR(W141=$C141,W141=$D141,W141=$E141),IFNA(VLOOKUP($A141&amp;V$1,Data!$C:$E,3,0),"Ø"),"-")</f>
        <v>-</v>
      </c>
      <c r="W141" s="16">
        <v>2.0</v>
      </c>
      <c r="X141" s="16" t="str">
        <f>IF(OR(Y141=$C141,Y141=$D141,Y141=$E141),IFNA(VLOOKUP($A141&amp;X$1,Data!$C:$E,3,0),"Ø"),"-")</f>
        <v>-</v>
      </c>
      <c r="Y141" s="16">
        <v>2.0</v>
      </c>
      <c r="Z141" s="16" t="str">
        <f>IF(OR(AA141=$C141,AA141=$D141,AA141=$E141),IFNA(VLOOKUP($A141&amp;Z$1,Data!$C:$E,3,0),"Ø"),"-")</f>
        <v>-</v>
      </c>
      <c r="AA141" s="16">
        <v>2.0</v>
      </c>
      <c r="AB141" s="16" t="str">
        <f>IF(OR(AC141=$C141,AC141=$D141,AC141=$E141),IFNA(VLOOKUP($A141&amp;AB$1,Data!$C:$E,3,0),"Ø"),"-")</f>
        <v>-</v>
      </c>
      <c r="AC141" s="16">
        <v>2.0</v>
      </c>
      <c r="AD141" s="16" t="str">
        <f>IF(OR(AE141=$C141,AE141=$D141,AE141=$E141),IFNA(VLOOKUP($A141&amp;AD$1,Data!$C:$E,3,0),"Ø"),"-")</f>
        <v>-</v>
      </c>
      <c r="AE141" s="16">
        <v>2.0</v>
      </c>
      <c r="AF141" s="16" t="str">
        <f>IF(OR(AG141=$C141,AG141=$D141,AG141=$E141),IFNA(VLOOKUP($A141&amp;AF$1,Data!$C:$E,3,0),"Ø"),"-")</f>
        <v>-</v>
      </c>
      <c r="AG141" s="16">
        <v>2.0</v>
      </c>
      <c r="AH141" s="16" t="str">
        <f>IF(OR(AI141=$C141,AI141=$D141,AI141=$E141),IFNA(VLOOKUP($A141&amp;AH$1,Data!$C:$E,3,0),"Ø"),"-")</f>
        <v>-</v>
      </c>
      <c r="AI141" s="16">
        <v>2.0</v>
      </c>
      <c r="AJ141" s="16" t="str">
        <f>IF(OR(AK141=$C141,AK141=$D141,AK141=$E141),IFNA(VLOOKUP($A141&amp;AJ$1,Data!$C:$E,3,0),"Ø"),"-")</f>
        <v>-</v>
      </c>
      <c r="AK141" s="16">
        <v>2.0</v>
      </c>
      <c r="AL141" s="16" t="str">
        <f>IF(OR(AM141=$C141,AM141=$D141,AM141=$E141),IFNA(VLOOKUP($A141&amp;AL$1,Data!$C:$E,3,0),"Ø"),"-")</f>
        <v>-</v>
      </c>
      <c r="AM141" s="16">
        <v>2.0</v>
      </c>
      <c r="AN141" s="16" t="str">
        <f>IF(OR(AO141=$C141,AO141=$D141,AO141=$E141),IFNA(VLOOKUP($A141&amp;AN$1,Data!$C:$E,3,0),"Ø"),"-")</f>
        <v>-</v>
      </c>
      <c r="AO141" s="16">
        <v>2.0</v>
      </c>
      <c r="AP141" s="16" t="str">
        <f>IF(OR(AQ141=$C141,AQ141=$D141,AQ141=$E141),IFNA(VLOOKUP($A141&amp;AP$1,Data!$C:$E,3,0),"Ø"),"-")</f>
        <v>-</v>
      </c>
      <c r="AQ141" s="16">
        <v>2.0</v>
      </c>
      <c r="AR141" s="16" t="str">
        <f>IF(OR(AS141=$C141,AS141=$D141,AS141=$E141),IFNA(VLOOKUP($A141&amp;AR$1,Data!$C:$E,3,0),"Ø"),"-")</f>
        <v>-</v>
      </c>
      <c r="AS141" s="16">
        <v>2.0</v>
      </c>
      <c r="AT141" s="16" t="str">
        <f>IF(OR(AU141=$C141,AU141=$D141,AU141=$E141),IFNA(VLOOKUP($A141&amp;AT$1,Data!$C:$E,3,0),"Ø"),"-")</f>
        <v>-</v>
      </c>
      <c r="AU141" s="16">
        <v>3.0</v>
      </c>
    </row>
    <row r="142" ht="14.25" hidden="1" customHeight="1">
      <c r="A142" s="114" t="s">
        <v>828</v>
      </c>
      <c r="B142" s="9"/>
      <c r="C142" s="9">
        <f>IF(COUNTIF(Dails!A:A,Sheet1DATA!$A142)=1,1,"N")</f>
        <v>1</v>
      </c>
      <c r="D142" s="9">
        <f>IF(COUNTIF(Dails!D:D,Sheet1DATA!$A142)=1,2,"N")</f>
        <v>2</v>
      </c>
      <c r="E142" s="9" t="str">
        <f>IF(COUNTIF(Dails!G:G,Sheet1DATA!$A142)=1,3,"N")</f>
        <v>N</v>
      </c>
      <c r="F142" s="16" t="str">
        <f>IF(OR(G142=$C142,G142=$D142,G142=$E142),IFNA(VLOOKUP($A142&amp;F$1,Data!$C:$E,3,0),"Ø"),"-")</f>
        <v>×</v>
      </c>
      <c r="G142" s="16">
        <v>1.0</v>
      </c>
      <c r="H142" s="16" t="str">
        <f>IF(OR(I142=$C142,I142=$D142,I142=$E142),IFNA(VLOOKUP($A142&amp;H$1,Data!$C:$E,3,0),"Ø"),"-")</f>
        <v>×</v>
      </c>
      <c r="I142" s="16">
        <v>1.0</v>
      </c>
      <c r="J142" s="16" t="str">
        <f>IF(OR(K142=$C142,K142=$D142,K142=$E142),IFNA(VLOOKUP($A142&amp;J$1,Data!$C:$E,3,0),"Ø"),"-")</f>
        <v>×</v>
      </c>
      <c r="K142" s="16">
        <v>1.0</v>
      </c>
      <c r="L142" s="16" t="str">
        <f>IF(OR(M142=$C142,M142=$D142,M142=$E142),IFNA(VLOOKUP($A142&amp;L$1,Data!$C:$E,3,0),"Ø"),"-")</f>
        <v>×</v>
      </c>
      <c r="M142" s="16">
        <v>1.0</v>
      </c>
      <c r="N142" s="16" t="str">
        <f>IF(OR(O142=$C142,O142=$D142,O142=$E142),IFNA(VLOOKUP($A142&amp;N$1,Data!$C:$E,3,0),"Ø"),"-")</f>
        <v>×</v>
      </c>
      <c r="O142" s="16">
        <v>1.0</v>
      </c>
      <c r="P142" s="16" t="str">
        <f>IF(OR(Q142=$C142,Q142=$D142,Q142=$E142),IFNA(VLOOKUP($A142&amp;P$1,Data!$C:$E,3,0),"Ø"),"-")</f>
        <v>×</v>
      </c>
      <c r="Q142" s="16">
        <v>1.0</v>
      </c>
      <c r="R142" s="16" t="str">
        <f>IF(OR(S142=$C142,S142=$D142,S142=$E142),IFNA(VLOOKUP($A142&amp;R$1,Data!$C:$E,3,0),"Ø"),"-")</f>
        <v>×</v>
      </c>
      <c r="S142" s="16">
        <v>1.0</v>
      </c>
      <c r="T142" s="16" t="str">
        <f>IF(OR(U142=$C142,U142=$D142,U142=$E142),IFNA(VLOOKUP($A142&amp;T$1,Data!$C:$E,3,0),"Ø"),"-")</f>
        <v>Ø</v>
      </c>
      <c r="U142" s="16">
        <v>2.0</v>
      </c>
      <c r="V142" s="16" t="str">
        <f>IF(OR(W142=$C142,W142=$D142,W142=$E142),IFNA(VLOOKUP($A142&amp;V$1,Data!$C:$E,3,0),"Ø"),"-")</f>
        <v>×</v>
      </c>
      <c r="W142" s="16">
        <v>2.0</v>
      </c>
      <c r="X142" s="16" t="str">
        <f>IF(OR(Y142=$C142,Y142=$D142,Y142=$E142),IFNA(VLOOKUP($A142&amp;X$1,Data!$C:$E,3,0),"Ø"),"-")</f>
        <v>×</v>
      </c>
      <c r="Y142" s="16">
        <v>2.0</v>
      </c>
      <c r="Z142" s="16" t="str">
        <f>IF(OR(AA142=$C142,AA142=$D142,AA142=$E142),IFNA(VLOOKUP($A142&amp;Z$1,Data!$C:$E,3,0),"Ø"),"-")</f>
        <v>×</v>
      </c>
      <c r="AA142" s="16">
        <v>2.0</v>
      </c>
      <c r="AB142" s="16" t="str">
        <f>IF(OR(AC142=$C142,AC142=$D142,AC142=$E142),IFNA(VLOOKUP($A142&amp;AB$1,Data!$C:$E,3,0),"Ø"),"-")</f>
        <v>×</v>
      </c>
      <c r="AC142" s="16">
        <v>2.0</v>
      </c>
      <c r="AD142" s="16" t="str">
        <f>IF(OR(AE142=$C142,AE142=$D142,AE142=$E142),IFNA(VLOOKUP($A142&amp;AD$1,Data!$C:$E,3,0),"Ø"),"-")</f>
        <v>×</v>
      </c>
      <c r="AE142" s="16">
        <v>2.0</v>
      </c>
      <c r="AF142" s="16" t="str">
        <f>IF(OR(AG142=$C142,AG142=$D142,AG142=$E142),IFNA(VLOOKUP($A142&amp;AF$1,Data!$C:$E,3,0),"Ø"),"-")</f>
        <v>×</v>
      </c>
      <c r="AG142" s="16">
        <v>2.0</v>
      </c>
      <c r="AH142" s="16" t="str">
        <f>IF(OR(AI142=$C142,AI142=$D142,AI142=$E142),IFNA(VLOOKUP($A142&amp;AH$1,Data!$C:$E,3,0),"Ø"),"-")</f>
        <v>Ø</v>
      </c>
      <c r="AI142" s="16">
        <v>2.0</v>
      </c>
      <c r="AJ142" s="16" t="str">
        <f>IF(OR(AK142=$C142,AK142=$D142,AK142=$E142),IFNA(VLOOKUP($A142&amp;AJ$1,Data!$C:$E,3,0),"Ø"),"-")</f>
        <v>×</v>
      </c>
      <c r="AK142" s="16">
        <v>2.0</v>
      </c>
      <c r="AL142" s="16" t="str">
        <f>IF(OR(AM142=$C142,AM142=$D142,AM142=$E142),IFNA(VLOOKUP($A142&amp;AL$1,Data!$C:$E,3,0),"Ø"),"-")</f>
        <v>×</v>
      </c>
      <c r="AM142" s="16">
        <v>2.0</v>
      </c>
      <c r="AN142" s="16" t="str">
        <f>IF(OR(AO142=$C142,AO142=$D142,AO142=$E142),IFNA(VLOOKUP($A142&amp;AN$1,Data!$C:$E,3,0),"Ø"),"-")</f>
        <v>×</v>
      </c>
      <c r="AO142" s="16">
        <v>2.0</v>
      </c>
      <c r="AP142" s="16" t="str">
        <f>IF(OR(AQ142=$C142,AQ142=$D142,AQ142=$E142),IFNA(VLOOKUP($A142&amp;AP$1,Data!$C:$E,3,0),"Ø"),"-")</f>
        <v>×</v>
      </c>
      <c r="AQ142" s="16">
        <v>2.0</v>
      </c>
      <c r="AR142" s="16" t="str">
        <f>IF(OR(AS142=$C142,AS142=$D142,AS142=$E142),IFNA(VLOOKUP($A142&amp;AR$1,Data!$C:$E,3,0),"Ø"),"-")</f>
        <v>×</v>
      </c>
      <c r="AS142" s="16">
        <v>2.0</v>
      </c>
      <c r="AT142" s="16" t="str">
        <f>IF(OR(AU142=$C142,AU142=$D142,AU142=$E142),IFNA(VLOOKUP($A142&amp;AT$1,Data!$C:$E,3,0),"Ø"),"-")</f>
        <v>-</v>
      </c>
      <c r="AU142" s="16">
        <v>3.0</v>
      </c>
    </row>
    <row r="143" ht="14.25" hidden="1" customHeight="1">
      <c r="A143" s="114" t="s">
        <v>629</v>
      </c>
      <c r="B143" s="9"/>
      <c r="C143" s="9" t="str">
        <f>IF(COUNTIF(Dails!A:A,Sheet1DATA!$A143)=1,1,"N")</f>
        <v>N</v>
      </c>
      <c r="D143" s="9" t="str">
        <f>IF(COUNTIF(Dails!D:D,Sheet1DATA!$A143)=1,2,"N")</f>
        <v>N</v>
      </c>
      <c r="E143" s="9" t="str">
        <f>IF(COUNTIF(Dails!G:G,Sheet1DATA!$A143)=1,3,"N")</f>
        <v>N</v>
      </c>
      <c r="F143" s="16" t="str">
        <f>IF(OR(G143=$C143,G143=$D143,G143=$E143),IFNA(VLOOKUP($A143&amp;F$1,Data!$C:$E,3,0),"Ø"),"-")</f>
        <v>-</v>
      </c>
      <c r="G143" s="16">
        <v>1.0</v>
      </c>
      <c r="H143" s="16" t="str">
        <f>IF(OR(I143=$C143,I143=$D143,I143=$E143),IFNA(VLOOKUP($A143&amp;H$1,Data!$C:$E,3,0),"Ø"),"-")</f>
        <v>-</v>
      </c>
      <c r="I143" s="16">
        <v>1.0</v>
      </c>
      <c r="J143" s="16" t="str">
        <f>IF(OR(K143=$C143,K143=$D143,K143=$E143),IFNA(VLOOKUP($A143&amp;J$1,Data!$C:$E,3,0),"Ø"),"-")</f>
        <v>-</v>
      </c>
      <c r="K143" s="16">
        <v>1.0</v>
      </c>
      <c r="L143" s="16" t="str">
        <f>IF(OR(M143=$C143,M143=$D143,M143=$E143),IFNA(VLOOKUP($A143&amp;L$1,Data!$C:$E,3,0),"Ø"),"-")</f>
        <v>-</v>
      </c>
      <c r="M143" s="16">
        <v>1.0</v>
      </c>
      <c r="N143" s="16" t="str">
        <f>IF(OR(O143=$C143,O143=$D143,O143=$E143),IFNA(VLOOKUP($A143&amp;N$1,Data!$C:$E,3,0),"Ø"),"-")</f>
        <v>-</v>
      </c>
      <c r="O143" s="16">
        <v>1.0</v>
      </c>
      <c r="P143" s="16" t="str">
        <f>IF(OR(Q143=$C143,Q143=$D143,Q143=$E143),IFNA(VLOOKUP($A143&amp;P$1,Data!$C:$E,3,0),"Ø"),"-")</f>
        <v>-</v>
      </c>
      <c r="Q143" s="16">
        <v>1.0</v>
      </c>
      <c r="R143" s="16" t="str">
        <f>IF(OR(S143=$C143,S143=$D143,S143=$E143),IFNA(VLOOKUP($A143&amp;R$1,Data!$C:$E,3,0),"Ø"),"-")</f>
        <v>-</v>
      </c>
      <c r="S143" s="16">
        <v>1.0</v>
      </c>
      <c r="T143" s="16" t="str">
        <f>IF(OR(U143=$C143,U143=$D143,U143=$E143),IFNA(VLOOKUP($A143&amp;T$1,Data!$C:$E,3,0),"Ø"),"-")</f>
        <v>-</v>
      </c>
      <c r="U143" s="16">
        <v>2.0</v>
      </c>
      <c r="V143" s="16" t="str">
        <f>IF(OR(W143=$C143,W143=$D143,W143=$E143),IFNA(VLOOKUP($A143&amp;V$1,Data!$C:$E,3,0),"Ø"),"-")</f>
        <v>-</v>
      </c>
      <c r="W143" s="16">
        <v>2.0</v>
      </c>
      <c r="X143" s="16" t="str">
        <f>IF(OR(Y143=$C143,Y143=$D143,Y143=$E143),IFNA(VLOOKUP($A143&amp;X$1,Data!$C:$E,3,0),"Ø"),"-")</f>
        <v>-</v>
      </c>
      <c r="Y143" s="16">
        <v>2.0</v>
      </c>
      <c r="Z143" s="16" t="str">
        <f>IF(OR(AA143=$C143,AA143=$D143,AA143=$E143),IFNA(VLOOKUP($A143&amp;Z$1,Data!$C:$E,3,0),"Ø"),"-")</f>
        <v>-</v>
      </c>
      <c r="AA143" s="16">
        <v>2.0</v>
      </c>
      <c r="AB143" s="16" t="str">
        <f>IF(OR(AC143=$C143,AC143=$D143,AC143=$E143),IFNA(VLOOKUP($A143&amp;AB$1,Data!$C:$E,3,0),"Ø"),"-")</f>
        <v>-</v>
      </c>
      <c r="AC143" s="16">
        <v>2.0</v>
      </c>
      <c r="AD143" s="16" t="str">
        <f>IF(OR(AE143=$C143,AE143=$D143,AE143=$E143),IFNA(VLOOKUP($A143&amp;AD$1,Data!$C:$E,3,0),"Ø"),"-")</f>
        <v>-</v>
      </c>
      <c r="AE143" s="16">
        <v>2.0</v>
      </c>
      <c r="AF143" s="16" t="str">
        <f>IF(OR(AG143=$C143,AG143=$D143,AG143=$E143),IFNA(VLOOKUP($A143&amp;AF$1,Data!$C:$E,3,0),"Ø"),"-")</f>
        <v>-</v>
      </c>
      <c r="AG143" s="16">
        <v>2.0</v>
      </c>
      <c r="AH143" s="16" t="str">
        <f>IF(OR(AI143=$C143,AI143=$D143,AI143=$E143),IFNA(VLOOKUP($A143&amp;AH$1,Data!$C:$E,3,0),"Ø"),"-")</f>
        <v>-</v>
      </c>
      <c r="AI143" s="16">
        <v>2.0</v>
      </c>
      <c r="AJ143" s="16" t="str">
        <f>IF(OR(AK143=$C143,AK143=$D143,AK143=$E143),IFNA(VLOOKUP($A143&amp;AJ$1,Data!$C:$E,3,0),"Ø"),"-")</f>
        <v>-</v>
      </c>
      <c r="AK143" s="16">
        <v>2.0</v>
      </c>
      <c r="AL143" s="16" t="str">
        <f>IF(OR(AM143=$C143,AM143=$D143,AM143=$E143),IFNA(VLOOKUP($A143&amp;AL$1,Data!$C:$E,3,0),"Ø"),"-")</f>
        <v>-</v>
      </c>
      <c r="AM143" s="16">
        <v>2.0</v>
      </c>
      <c r="AN143" s="16" t="str">
        <f>IF(OR(AO143=$C143,AO143=$D143,AO143=$E143),IFNA(VLOOKUP($A143&amp;AN$1,Data!$C:$E,3,0),"Ø"),"-")</f>
        <v>-</v>
      </c>
      <c r="AO143" s="16">
        <v>2.0</v>
      </c>
      <c r="AP143" s="16" t="str">
        <f>IF(OR(AQ143=$C143,AQ143=$D143,AQ143=$E143),IFNA(VLOOKUP($A143&amp;AP$1,Data!$C:$E,3,0),"Ø"),"-")</f>
        <v>-</v>
      </c>
      <c r="AQ143" s="16">
        <v>2.0</v>
      </c>
      <c r="AR143" s="16" t="str">
        <f>IF(OR(AS143=$C143,AS143=$D143,AS143=$E143),IFNA(VLOOKUP($A143&amp;AR$1,Data!$C:$E,3,0),"Ø"),"-")</f>
        <v>-</v>
      </c>
      <c r="AS143" s="16">
        <v>2.0</v>
      </c>
      <c r="AT143" s="16" t="str">
        <f>IF(OR(AU143=$C143,AU143=$D143,AU143=$E143),IFNA(VLOOKUP($A143&amp;AT$1,Data!$C:$E,3,0),"Ø"),"-")</f>
        <v>-</v>
      </c>
      <c r="AU143" s="16">
        <v>3.0</v>
      </c>
    </row>
    <row r="144" ht="14.25" hidden="1" customHeight="1">
      <c r="A144" s="114" t="s">
        <v>636</v>
      </c>
      <c r="B144" s="9"/>
      <c r="C144" s="9" t="str">
        <f>IF(COUNTIF(Dails!A:A,Sheet1DATA!$A144)=1,1,"N")</f>
        <v>N</v>
      </c>
      <c r="D144" s="9" t="str">
        <f>IF(COUNTIF(Dails!D:D,Sheet1DATA!$A144)=1,2,"N")</f>
        <v>N</v>
      </c>
      <c r="E144" s="9" t="str">
        <f>IF(COUNTIF(Dails!G:G,Sheet1DATA!$A144)=1,3,"N")</f>
        <v>N</v>
      </c>
      <c r="F144" s="16" t="str">
        <f>IF(OR(G144=$C144,G144=$D144,G144=$E144),IFNA(VLOOKUP($A144&amp;F$1,Data!$C:$E,3,0),"Ø"),"-")</f>
        <v>-</v>
      </c>
      <c r="G144" s="16">
        <v>1.0</v>
      </c>
      <c r="H144" s="16" t="str">
        <f>IF(OR(I144=$C144,I144=$D144,I144=$E144),IFNA(VLOOKUP($A144&amp;H$1,Data!$C:$E,3,0),"Ø"),"-")</f>
        <v>-</v>
      </c>
      <c r="I144" s="16">
        <v>1.0</v>
      </c>
      <c r="J144" s="16" t="str">
        <f>IF(OR(K144=$C144,K144=$D144,K144=$E144),IFNA(VLOOKUP($A144&amp;J$1,Data!$C:$E,3,0),"Ø"),"-")</f>
        <v>-</v>
      </c>
      <c r="K144" s="16">
        <v>1.0</v>
      </c>
      <c r="L144" s="16" t="str">
        <f>IF(OR(M144=$C144,M144=$D144,M144=$E144),IFNA(VLOOKUP($A144&amp;L$1,Data!$C:$E,3,0),"Ø"),"-")</f>
        <v>-</v>
      </c>
      <c r="M144" s="16">
        <v>1.0</v>
      </c>
      <c r="N144" s="16" t="str">
        <f>IF(OR(O144=$C144,O144=$D144,O144=$E144),IFNA(VLOOKUP($A144&amp;N$1,Data!$C:$E,3,0),"Ø"),"-")</f>
        <v>-</v>
      </c>
      <c r="O144" s="16">
        <v>1.0</v>
      </c>
      <c r="P144" s="16" t="str">
        <f>IF(OR(Q144=$C144,Q144=$D144,Q144=$E144),IFNA(VLOOKUP($A144&amp;P$1,Data!$C:$E,3,0),"Ø"),"-")</f>
        <v>-</v>
      </c>
      <c r="Q144" s="16">
        <v>1.0</v>
      </c>
      <c r="R144" s="16" t="str">
        <f>IF(OR(S144=$C144,S144=$D144,S144=$E144),IFNA(VLOOKUP($A144&amp;R$1,Data!$C:$E,3,0),"Ø"),"-")</f>
        <v>-</v>
      </c>
      <c r="S144" s="16">
        <v>1.0</v>
      </c>
      <c r="T144" s="16" t="str">
        <f>IF(OR(U144=$C144,U144=$D144,U144=$E144),IFNA(VLOOKUP($A144&amp;T$1,Data!$C:$E,3,0),"Ø"),"-")</f>
        <v>-</v>
      </c>
      <c r="U144" s="16">
        <v>2.0</v>
      </c>
      <c r="V144" s="16" t="str">
        <f>IF(OR(W144=$C144,W144=$D144,W144=$E144),IFNA(VLOOKUP($A144&amp;V$1,Data!$C:$E,3,0),"Ø"),"-")</f>
        <v>-</v>
      </c>
      <c r="W144" s="16">
        <v>2.0</v>
      </c>
      <c r="X144" s="16" t="str">
        <f>IF(OR(Y144=$C144,Y144=$D144,Y144=$E144),IFNA(VLOOKUP($A144&amp;X$1,Data!$C:$E,3,0),"Ø"),"-")</f>
        <v>-</v>
      </c>
      <c r="Y144" s="16">
        <v>2.0</v>
      </c>
      <c r="Z144" s="16" t="str">
        <f>IF(OR(AA144=$C144,AA144=$D144,AA144=$E144),IFNA(VLOOKUP($A144&amp;Z$1,Data!$C:$E,3,0),"Ø"),"-")</f>
        <v>-</v>
      </c>
      <c r="AA144" s="16">
        <v>2.0</v>
      </c>
      <c r="AB144" s="16" t="str">
        <f>IF(OR(AC144=$C144,AC144=$D144,AC144=$E144),IFNA(VLOOKUP($A144&amp;AB$1,Data!$C:$E,3,0),"Ø"),"-")</f>
        <v>-</v>
      </c>
      <c r="AC144" s="16">
        <v>2.0</v>
      </c>
      <c r="AD144" s="16" t="str">
        <f>IF(OR(AE144=$C144,AE144=$D144,AE144=$E144),IFNA(VLOOKUP($A144&amp;AD$1,Data!$C:$E,3,0),"Ø"),"-")</f>
        <v>-</v>
      </c>
      <c r="AE144" s="16">
        <v>2.0</v>
      </c>
      <c r="AF144" s="16" t="str">
        <f>IF(OR(AG144=$C144,AG144=$D144,AG144=$E144),IFNA(VLOOKUP($A144&amp;AF$1,Data!$C:$E,3,0),"Ø"),"-")</f>
        <v>-</v>
      </c>
      <c r="AG144" s="16">
        <v>2.0</v>
      </c>
      <c r="AH144" s="16" t="str">
        <f>IF(OR(AI144=$C144,AI144=$D144,AI144=$E144),IFNA(VLOOKUP($A144&amp;AH$1,Data!$C:$E,3,0),"Ø"),"-")</f>
        <v>-</v>
      </c>
      <c r="AI144" s="16">
        <v>2.0</v>
      </c>
      <c r="AJ144" s="16" t="str">
        <f>IF(OR(AK144=$C144,AK144=$D144,AK144=$E144),IFNA(VLOOKUP($A144&amp;AJ$1,Data!$C:$E,3,0),"Ø"),"-")</f>
        <v>-</v>
      </c>
      <c r="AK144" s="16">
        <v>2.0</v>
      </c>
      <c r="AL144" s="16" t="str">
        <f>IF(OR(AM144=$C144,AM144=$D144,AM144=$E144),IFNA(VLOOKUP($A144&amp;AL$1,Data!$C:$E,3,0),"Ø"),"-")</f>
        <v>-</v>
      </c>
      <c r="AM144" s="16">
        <v>2.0</v>
      </c>
      <c r="AN144" s="16" t="str">
        <f>IF(OR(AO144=$C144,AO144=$D144,AO144=$E144),IFNA(VLOOKUP($A144&amp;AN$1,Data!$C:$E,3,0),"Ø"),"-")</f>
        <v>-</v>
      </c>
      <c r="AO144" s="16">
        <v>2.0</v>
      </c>
      <c r="AP144" s="16" t="str">
        <f>IF(OR(AQ144=$C144,AQ144=$D144,AQ144=$E144),IFNA(VLOOKUP($A144&amp;AP$1,Data!$C:$E,3,0),"Ø"),"-")</f>
        <v>-</v>
      </c>
      <c r="AQ144" s="16">
        <v>2.0</v>
      </c>
      <c r="AR144" s="16" t="str">
        <f>IF(OR(AS144=$C144,AS144=$D144,AS144=$E144),IFNA(VLOOKUP($A144&amp;AR$1,Data!$C:$E,3,0),"Ø"),"-")</f>
        <v>-</v>
      </c>
      <c r="AS144" s="16">
        <v>2.0</v>
      </c>
      <c r="AT144" s="16" t="str">
        <f>IF(OR(AU144=$C144,AU144=$D144,AU144=$E144),IFNA(VLOOKUP($A144&amp;AT$1,Data!$C:$E,3,0),"Ø"),"-")</f>
        <v>-</v>
      </c>
      <c r="AU144" s="16">
        <v>3.0</v>
      </c>
    </row>
    <row r="145" ht="14.25" hidden="1" customHeight="1">
      <c r="A145" s="114" t="s">
        <v>1254</v>
      </c>
      <c r="B145" s="9"/>
      <c r="C145" s="9">
        <f>IF(COUNTIF(Dails!A:A,Sheet1DATA!$A145)=1,1,"N")</f>
        <v>1</v>
      </c>
      <c r="D145" s="9">
        <f>IF(COUNTIF(Dails!D:D,Sheet1DATA!$A145)=1,2,"N")</f>
        <v>2</v>
      </c>
      <c r="E145" s="9" t="str">
        <f>IF(COUNTIF(Dails!G:G,Sheet1DATA!$A145)=1,3,"N")</f>
        <v>N</v>
      </c>
      <c r="F145" s="16" t="str">
        <f>IF(OR(G145=$C145,G145=$D145,G145=$E145),IFNA(VLOOKUP($A145&amp;F$1,Data!$C:$E,3,0),"Ø"),"-")</f>
        <v>×</v>
      </c>
      <c r="G145" s="16">
        <v>1.0</v>
      </c>
      <c r="H145" s="16" t="str">
        <f>IF(OR(I145=$C145,I145=$D145,I145=$E145),IFNA(VLOOKUP($A145&amp;H$1,Data!$C:$E,3,0),"Ø"),"-")</f>
        <v>Ø</v>
      </c>
      <c r="I145" s="16">
        <v>1.0</v>
      </c>
      <c r="J145" s="16" t="str">
        <f>IF(OR(K145=$C145,K145=$D145,K145=$E145),IFNA(VLOOKUP($A145&amp;J$1,Data!$C:$E,3,0),"Ø"),"-")</f>
        <v>×</v>
      </c>
      <c r="K145" s="16">
        <v>1.0</v>
      </c>
      <c r="L145" s="16" t="str">
        <f>IF(OR(M145=$C145,M145=$D145,M145=$E145),IFNA(VLOOKUP($A145&amp;L$1,Data!$C:$E,3,0),"Ø"),"-")</f>
        <v>Ø</v>
      </c>
      <c r="M145" s="16">
        <v>1.0</v>
      </c>
      <c r="N145" s="16" t="str">
        <f>IF(OR(O145=$C145,O145=$D145,O145=$E145),IFNA(VLOOKUP($A145&amp;N$1,Data!$C:$E,3,0),"Ø"),"-")</f>
        <v>Ø</v>
      </c>
      <c r="O145" s="16">
        <v>1.0</v>
      </c>
      <c r="P145" s="16" t="str">
        <f>IF(OR(Q145=$C145,Q145=$D145,Q145=$E145),IFNA(VLOOKUP($A145&amp;P$1,Data!$C:$E,3,0),"Ø"),"-")</f>
        <v>Ø</v>
      </c>
      <c r="Q145" s="16">
        <v>1.0</v>
      </c>
      <c r="R145" s="16" t="str">
        <f>IF(OR(S145=$C145,S145=$D145,S145=$E145),IFNA(VLOOKUP($A145&amp;R$1,Data!$C:$E,3,0),"Ø"),"-")</f>
        <v>Ø</v>
      </c>
      <c r="S145" s="16">
        <v>1.0</v>
      </c>
      <c r="T145" s="16" t="str">
        <f>IF(OR(U145=$C145,U145=$D145,U145=$E145),IFNA(VLOOKUP($A145&amp;T$1,Data!$C:$E,3,0),"Ø"),"-")</f>
        <v>√</v>
      </c>
      <c r="U145" s="16">
        <v>2.0</v>
      </c>
      <c r="V145" s="16" t="str">
        <f>IF(OR(W145=$C145,W145=$D145,W145=$E145),IFNA(VLOOKUP($A145&amp;V$1,Data!$C:$E,3,0),"Ø"),"-")</f>
        <v>Ø</v>
      </c>
      <c r="W145" s="16">
        <v>2.0</v>
      </c>
      <c r="X145" s="16" t="str">
        <f>IF(OR(Y145=$C145,Y145=$D145,Y145=$E145),IFNA(VLOOKUP($A145&amp;X$1,Data!$C:$E,3,0),"Ø"),"-")</f>
        <v>√</v>
      </c>
      <c r="Y145" s="16">
        <v>2.0</v>
      </c>
      <c r="Z145" s="16" t="str">
        <f>IF(OR(AA145=$C145,AA145=$D145,AA145=$E145),IFNA(VLOOKUP($A145&amp;Z$1,Data!$C:$E,3,0),"Ø"),"-")</f>
        <v>√</v>
      </c>
      <c r="AA145" s="16">
        <v>2.0</v>
      </c>
      <c r="AB145" s="16" t="str">
        <f>IF(OR(AC145=$C145,AC145=$D145,AC145=$E145),IFNA(VLOOKUP($A145&amp;AB$1,Data!$C:$E,3,0),"Ø"),"-")</f>
        <v>√</v>
      </c>
      <c r="AC145" s="16">
        <v>2.0</v>
      </c>
      <c r="AD145" s="16" t="str">
        <f>IF(OR(AE145=$C145,AE145=$D145,AE145=$E145),IFNA(VLOOKUP($A145&amp;AD$1,Data!$C:$E,3,0),"Ø"),"-")</f>
        <v>√</v>
      </c>
      <c r="AE145" s="16">
        <v>2.0</v>
      </c>
      <c r="AF145" s="16" t="str">
        <f>IF(OR(AG145=$C145,AG145=$D145,AG145=$E145),IFNA(VLOOKUP($A145&amp;AF$1,Data!$C:$E,3,0),"Ø"),"-")</f>
        <v>√</v>
      </c>
      <c r="AG145" s="16">
        <v>2.0</v>
      </c>
      <c r="AH145" s="16" t="str">
        <f>IF(OR(AI145=$C145,AI145=$D145,AI145=$E145),IFNA(VLOOKUP($A145&amp;AH$1,Data!$C:$E,3,0),"Ø"),"-")</f>
        <v>√</v>
      </c>
      <c r="AI145" s="16">
        <v>2.0</v>
      </c>
      <c r="AJ145" s="16" t="str">
        <f>IF(OR(AK145=$C145,AK145=$D145,AK145=$E145),IFNA(VLOOKUP($A145&amp;AJ$1,Data!$C:$E,3,0),"Ø"),"-")</f>
        <v>Ø</v>
      </c>
      <c r="AK145" s="16">
        <v>2.0</v>
      </c>
      <c r="AL145" s="16" t="str">
        <f>IF(OR(AM145=$C145,AM145=$D145,AM145=$E145),IFNA(VLOOKUP($A145&amp;AL$1,Data!$C:$E,3,0),"Ø"),"-")</f>
        <v>Ø</v>
      </c>
      <c r="AM145" s="16">
        <v>2.0</v>
      </c>
      <c r="AN145" s="16" t="str">
        <f>IF(OR(AO145=$C145,AO145=$D145,AO145=$E145),IFNA(VLOOKUP($A145&amp;AN$1,Data!$C:$E,3,0),"Ø"),"-")</f>
        <v>Ø</v>
      </c>
      <c r="AO145" s="16">
        <v>2.0</v>
      </c>
      <c r="AP145" s="16" t="str">
        <f>IF(OR(AQ145=$C145,AQ145=$D145,AQ145=$E145),IFNA(VLOOKUP($A145&amp;AP$1,Data!$C:$E,3,0),"Ø"),"-")</f>
        <v>√</v>
      </c>
      <c r="AQ145" s="16">
        <v>2.0</v>
      </c>
      <c r="AR145" s="16" t="str">
        <f>IF(OR(AS145=$C145,AS145=$D145,AS145=$E145),IFNA(VLOOKUP($A145&amp;AR$1,Data!$C:$E,3,0),"Ø"),"-")</f>
        <v>√</v>
      </c>
      <c r="AS145" s="16">
        <v>2.0</v>
      </c>
      <c r="AT145" s="16" t="str">
        <f>IF(OR(AU145=$C145,AU145=$D145,AU145=$E145),IFNA(VLOOKUP($A145&amp;AT$1,Data!$C:$E,3,0),"Ø"),"-")</f>
        <v>-</v>
      </c>
      <c r="AU145" s="16">
        <v>3.0</v>
      </c>
    </row>
    <row r="146" ht="14.25" hidden="1" customHeight="1">
      <c r="A146" s="114" t="s">
        <v>639</v>
      </c>
      <c r="B146" s="9"/>
      <c r="C146" s="9" t="str">
        <f>IF(COUNTIF(Dails!A:A,Sheet1DATA!$A146)=1,1,"N")</f>
        <v>N</v>
      </c>
      <c r="D146" s="9" t="str">
        <f>IF(COUNTIF(Dails!D:D,Sheet1DATA!$A146)=1,2,"N")</f>
        <v>N</v>
      </c>
      <c r="E146" s="9" t="str">
        <f>IF(COUNTIF(Dails!G:G,Sheet1DATA!$A146)=1,3,"N")</f>
        <v>N</v>
      </c>
      <c r="F146" s="16" t="str">
        <f>IF(OR(G146=$C146,G146=$D146,G146=$E146),IFNA(VLOOKUP($A146&amp;F$1,Data!$C:$E,3,0),"Ø"),"-")</f>
        <v>-</v>
      </c>
      <c r="G146" s="16">
        <v>1.0</v>
      </c>
      <c r="H146" s="16" t="str">
        <f>IF(OR(I146=$C146,I146=$D146,I146=$E146),IFNA(VLOOKUP($A146&amp;H$1,Data!$C:$E,3,0),"Ø"),"-")</f>
        <v>-</v>
      </c>
      <c r="I146" s="16">
        <v>1.0</v>
      </c>
      <c r="J146" s="16" t="str">
        <f>IF(OR(K146=$C146,K146=$D146,K146=$E146),IFNA(VLOOKUP($A146&amp;J$1,Data!$C:$E,3,0),"Ø"),"-")</f>
        <v>-</v>
      </c>
      <c r="K146" s="16">
        <v>1.0</v>
      </c>
      <c r="L146" s="16" t="str">
        <f>IF(OR(M146=$C146,M146=$D146,M146=$E146),IFNA(VLOOKUP($A146&amp;L$1,Data!$C:$E,3,0),"Ø"),"-")</f>
        <v>-</v>
      </c>
      <c r="M146" s="16">
        <v>1.0</v>
      </c>
      <c r="N146" s="16" t="str">
        <f>IF(OR(O146=$C146,O146=$D146,O146=$E146),IFNA(VLOOKUP($A146&amp;N$1,Data!$C:$E,3,0),"Ø"),"-")</f>
        <v>-</v>
      </c>
      <c r="O146" s="16">
        <v>1.0</v>
      </c>
      <c r="P146" s="16" t="str">
        <f>IF(OR(Q146=$C146,Q146=$D146,Q146=$E146),IFNA(VLOOKUP($A146&amp;P$1,Data!$C:$E,3,0),"Ø"),"-")</f>
        <v>-</v>
      </c>
      <c r="Q146" s="16">
        <v>1.0</v>
      </c>
      <c r="R146" s="16" t="str">
        <f>IF(OR(S146=$C146,S146=$D146,S146=$E146),IFNA(VLOOKUP($A146&amp;R$1,Data!$C:$E,3,0),"Ø"),"-")</f>
        <v>-</v>
      </c>
      <c r="S146" s="16">
        <v>1.0</v>
      </c>
      <c r="T146" s="16" t="str">
        <f>IF(OR(U146=$C146,U146=$D146,U146=$E146),IFNA(VLOOKUP($A146&amp;T$1,Data!$C:$E,3,0),"Ø"),"-")</f>
        <v>-</v>
      </c>
      <c r="U146" s="16">
        <v>2.0</v>
      </c>
      <c r="V146" s="16" t="str">
        <f>IF(OR(W146=$C146,W146=$D146,W146=$E146),IFNA(VLOOKUP($A146&amp;V$1,Data!$C:$E,3,0),"Ø"),"-")</f>
        <v>-</v>
      </c>
      <c r="W146" s="16">
        <v>2.0</v>
      </c>
      <c r="X146" s="16" t="str">
        <f>IF(OR(Y146=$C146,Y146=$D146,Y146=$E146),IFNA(VLOOKUP($A146&amp;X$1,Data!$C:$E,3,0),"Ø"),"-")</f>
        <v>-</v>
      </c>
      <c r="Y146" s="16">
        <v>2.0</v>
      </c>
      <c r="Z146" s="16" t="str">
        <f>IF(OR(AA146=$C146,AA146=$D146,AA146=$E146),IFNA(VLOOKUP($A146&amp;Z$1,Data!$C:$E,3,0),"Ø"),"-")</f>
        <v>-</v>
      </c>
      <c r="AA146" s="16">
        <v>2.0</v>
      </c>
      <c r="AB146" s="16" t="str">
        <f>IF(OR(AC146=$C146,AC146=$D146,AC146=$E146),IFNA(VLOOKUP($A146&amp;AB$1,Data!$C:$E,3,0),"Ø"),"-")</f>
        <v>-</v>
      </c>
      <c r="AC146" s="16">
        <v>2.0</v>
      </c>
      <c r="AD146" s="16" t="str">
        <f>IF(OR(AE146=$C146,AE146=$D146,AE146=$E146),IFNA(VLOOKUP($A146&amp;AD$1,Data!$C:$E,3,0),"Ø"),"-")</f>
        <v>-</v>
      </c>
      <c r="AE146" s="16">
        <v>2.0</v>
      </c>
      <c r="AF146" s="16" t="str">
        <f>IF(OR(AG146=$C146,AG146=$D146,AG146=$E146),IFNA(VLOOKUP($A146&amp;AF$1,Data!$C:$E,3,0),"Ø"),"-")</f>
        <v>-</v>
      </c>
      <c r="AG146" s="16">
        <v>2.0</v>
      </c>
      <c r="AH146" s="16" t="str">
        <f>IF(OR(AI146=$C146,AI146=$D146,AI146=$E146),IFNA(VLOOKUP($A146&amp;AH$1,Data!$C:$E,3,0),"Ø"),"-")</f>
        <v>-</v>
      </c>
      <c r="AI146" s="16">
        <v>2.0</v>
      </c>
      <c r="AJ146" s="16" t="str">
        <f>IF(OR(AK146=$C146,AK146=$D146,AK146=$E146),IFNA(VLOOKUP($A146&amp;AJ$1,Data!$C:$E,3,0),"Ø"),"-")</f>
        <v>-</v>
      </c>
      <c r="AK146" s="16">
        <v>2.0</v>
      </c>
      <c r="AL146" s="16" t="str">
        <f>IF(OR(AM146=$C146,AM146=$D146,AM146=$E146),IFNA(VLOOKUP($A146&amp;AL$1,Data!$C:$E,3,0),"Ø"),"-")</f>
        <v>-</v>
      </c>
      <c r="AM146" s="16">
        <v>2.0</v>
      </c>
      <c r="AN146" s="16" t="str">
        <f>IF(OR(AO146=$C146,AO146=$D146,AO146=$E146),IFNA(VLOOKUP($A146&amp;AN$1,Data!$C:$E,3,0),"Ø"),"-")</f>
        <v>-</v>
      </c>
      <c r="AO146" s="16">
        <v>2.0</v>
      </c>
      <c r="AP146" s="16" t="str">
        <f>IF(OR(AQ146=$C146,AQ146=$D146,AQ146=$E146),IFNA(VLOOKUP($A146&amp;AP$1,Data!$C:$E,3,0),"Ø"),"-")</f>
        <v>-</v>
      </c>
      <c r="AQ146" s="16">
        <v>2.0</v>
      </c>
      <c r="AR146" s="16" t="str">
        <f>IF(OR(AS146=$C146,AS146=$D146,AS146=$E146),IFNA(VLOOKUP($A146&amp;AR$1,Data!$C:$E,3,0),"Ø"),"-")</f>
        <v>-</v>
      </c>
      <c r="AS146" s="16">
        <v>2.0</v>
      </c>
      <c r="AT146" s="16" t="str">
        <f>IF(OR(AU146=$C146,AU146=$D146,AU146=$E146),IFNA(VLOOKUP($A146&amp;AT$1,Data!$C:$E,3,0),"Ø"),"-")</f>
        <v>-</v>
      </c>
      <c r="AU146" s="16">
        <v>3.0</v>
      </c>
    </row>
    <row r="147" ht="14.25" hidden="1" customHeight="1">
      <c r="A147" s="114" t="s">
        <v>739</v>
      </c>
      <c r="B147" s="9"/>
      <c r="C147" s="9" t="str">
        <f>IF(COUNTIF(Dails!A:A,Sheet1DATA!$A147)=1,1,"N")</f>
        <v>N</v>
      </c>
      <c r="D147" s="9" t="str">
        <f>IF(COUNTIF(Dails!D:D,Sheet1DATA!$A147)=1,2,"N")</f>
        <v>N</v>
      </c>
      <c r="E147" s="9">
        <f>IF(COUNTIF(Dails!G:G,Sheet1DATA!$A147)=1,3,"N")</f>
        <v>3</v>
      </c>
      <c r="F147" s="16" t="str">
        <f>IF(OR(G147=$C147,G147=$D147,G147=$E147),IFNA(VLOOKUP($A147&amp;F$1,Data!$C:$E,3,0),"Ø"),"-")</f>
        <v>-</v>
      </c>
      <c r="G147" s="16">
        <v>1.0</v>
      </c>
      <c r="H147" s="16" t="str">
        <f>IF(OR(I147=$C147,I147=$D147,I147=$E147),IFNA(VLOOKUP($A147&amp;H$1,Data!$C:$E,3,0),"Ø"),"-")</f>
        <v>-</v>
      </c>
      <c r="I147" s="16">
        <v>1.0</v>
      </c>
      <c r="J147" s="16" t="str">
        <f>IF(OR(K147=$C147,K147=$D147,K147=$E147),IFNA(VLOOKUP($A147&amp;J$1,Data!$C:$E,3,0),"Ø"),"-")</f>
        <v>-</v>
      </c>
      <c r="K147" s="16">
        <v>1.0</v>
      </c>
      <c r="L147" s="16" t="str">
        <f>IF(OR(M147=$C147,M147=$D147,M147=$E147),IFNA(VLOOKUP($A147&amp;L$1,Data!$C:$E,3,0),"Ø"),"-")</f>
        <v>-</v>
      </c>
      <c r="M147" s="16">
        <v>1.0</v>
      </c>
      <c r="N147" s="16" t="str">
        <f>IF(OR(O147=$C147,O147=$D147,O147=$E147),IFNA(VLOOKUP($A147&amp;N$1,Data!$C:$E,3,0),"Ø"),"-")</f>
        <v>-</v>
      </c>
      <c r="O147" s="16">
        <v>1.0</v>
      </c>
      <c r="P147" s="16" t="str">
        <f>IF(OR(Q147=$C147,Q147=$D147,Q147=$E147),IFNA(VLOOKUP($A147&amp;P$1,Data!$C:$E,3,0),"Ø"),"-")</f>
        <v>-</v>
      </c>
      <c r="Q147" s="16">
        <v>1.0</v>
      </c>
      <c r="R147" s="16" t="str">
        <f>IF(OR(S147=$C147,S147=$D147,S147=$E147),IFNA(VLOOKUP($A147&amp;R$1,Data!$C:$E,3,0),"Ø"),"-")</f>
        <v>-</v>
      </c>
      <c r="S147" s="16">
        <v>1.0</v>
      </c>
      <c r="T147" s="16" t="str">
        <f>IF(OR(U147=$C147,U147=$D147,U147=$E147),IFNA(VLOOKUP($A147&amp;T$1,Data!$C:$E,3,0),"Ø"),"-")</f>
        <v>-</v>
      </c>
      <c r="U147" s="16">
        <v>2.0</v>
      </c>
      <c r="V147" s="16" t="str">
        <f>IF(OR(W147=$C147,W147=$D147,W147=$E147),IFNA(VLOOKUP($A147&amp;V$1,Data!$C:$E,3,0),"Ø"),"-")</f>
        <v>-</v>
      </c>
      <c r="W147" s="16">
        <v>2.0</v>
      </c>
      <c r="X147" s="16" t="str">
        <f>IF(OR(Y147=$C147,Y147=$D147,Y147=$E147),IFNA(VLOOKUP($A147&amp;X$1,Data!$C:$E,3,0),"Ø"),"-")</f>
        <v>-</v>
      </c>
      <c r="Y147" s="16">
        <v>2.0</v>
      </c>
      <c r="Z147" s="16" t="str">
        <f>IF(OR(AA147=$C147,AA147=$D147,AA147=$E147),IFNA(VLOOKUP($A147&amp;Z$1,Data!$C:$E,3,0),"Ø"),"-")</f>
        <v>-</v>
      </c>
      <c r="AA147" s="16">
        <v>2.0</v>
      </c>
      <c r="AB147" s="16" t="str">
        <f>IF(OR(AC147=$C147,AC147=$D147,AC147=$E147),IFNA(VLOOKUP($A147&amp;AB$1,Data!$C:$E,3,0),"Ø"),"-")</f>
        <v>-</v>
      </c>
      <c r="AC147" s="16">
        <v>2.0</v>
      </c>
      <c r="AD147" s="16" t="str">
        <f>IF(OR(AE147=$C147,AE147=$D147,AE147=$E147),IFNA(VLOOKUP($A147&amp;AD$1,Data!$C:$E,3,0),"Ø"),"-")</f>
        <v>-</v>
      </c>
      <c r="AE147" s="16">
        <v>2.0</v>
      </c>
      <c r="AF147" s="16" t="str">
        <f>IF(OR(AG147=$C147,AG147=$D147,AG147=$E147),IFNA(VLOOKUP($A147&amp;AF$1,Data!$C:$E,3,0),"Ø"),"-")</f>
        <v>-</v>
      </c>
      <c r="AG147" s="16">
        <v>2.0</v>
      </c>
      <c r="AH147" s="16" t="str">
        <f>IF(OR(AI147=$C147,AI147=$D147,AI147=$E147),IFNA(VLOOKUP($A147&amp;AH$1,Data!$C:$E,3,0),"Ø"),"-")</f>
        <v>-</v>
      </c>
      <c r="AI147" s="16">
        <v>2.0</v>
      </c>
      <c r="AJ147" s="16" t="str">
        <f>IF(OR(AK147=$C147,AK147=$D147,AK147=$E147),IFNA(VLOOKUP($A147&amp;AJ$1,Data!$C:$E,3,0),"Ø"),"-")</f>
        <v>-</v>
      </c>
      <c r="AK147" s="16">
        <v>2.0</v>
      </c>
      <c r="AL147" s="16" t="str">
        <f>IF(OR(AM147=$C147,AM147=$D147,AM147=$E147),IFNA(VLOOKUP($A147&amp;AL$1,Data!$C:$E,3,0),"Ø"),"-")</f>
        <v>-</v>
      </c>
      <c r="AM147" s="16">
        <v>2.0</v>
      </c>
      <c r="AN147" s="16" t="str">
        <f>IF(OR(AO147=$C147,AO147=$D147,AO147=$E147),IFNA(VLOOKUP($A147&amp;AN$1,Data!$C:$E,3,0),"Ø"),"-")</f>
        <v>-</v>
      </c>
      <c r="AO147" s="16">
        <v>2.0</v>
      </c>
      <c r="AP147" s="16" t="str">
        <f>IF(OR(AQ147=$C147,AQ147=$D147,AQ147=$E147),IFNA(VLOOKUP($A147&amp;AP$1,Data!$C:$E,3,0),"Ø"),"-")</f>
        <v>-</v>
      </c>
      <c r="AQ147" s="16">
        <v>2.0</v>
      </c>
      <c r="AR147" s="16" t="str">
        <f>IF(OR(AS147=$C147,AS147=$D147,AS147=$E147),IFNA(VLOOKUP($A147&amp;AR$1,Data!$C:$E,3,0),"Ø"),"-")</f>
        <v>-</v>
      </c>
      <c r="AS147" s="16">
        <v>2.0</v>
      </c>
      <c r="AT147" s="16" t="str">
        <f>IF(OR(AU147=$C147,AU147=$D147,AU147=$E147),IFNA(VLOOKUP($A147&amp;AT$1,Data!$C:$E,3,0),"Ø"),"-")</f>
        <v>×</v>
      </c>
      <c r="AU147" s="16">
        <v>3.0</v>
      </c>
    </row>
    <row r="148" ht="14.25" hidden="1" customHeight="1">
      <c r="A148" s="114" t="s">
        <v>654</v>
      </c>
      <c r="B148" s="9"/>
      <c r="C148" s="9" t="str">
        <f>IF(COUNTIF(Dails!A:A,Sheet1DATA!$A148)=1,1,"N")</f>
        <v>N</v>
      </c>
      <c r="D148" s="9" t="str">
        <f>IF(COUNTIF(Dails!D:D,Sheet1DATA!$A148)=1,2,"N")</f>
        <v>N</v>
      </c>
      <c r="E148" s="9" t="str">
        <f>IF(COUNTIF(Dails!G:G,Sheet1DATA!$A148)=1,3,"N")</f>
        <v>N</v>
      </c>
      <c r="F148" s="16" t="str">
        <f>IF(OR(G148=$C148,G148=$D148,G148=$E148),IFNA(VLOOKUP($A148&amp;F$1,Data!$C:$E,3,0),"Ø"),"-")</f>
        <v>-</v>
      </c>
      <c r="G148" s="16">
        <v>1.0</v>
      </c>
      <c r="H148" s="16" t="str">
        <f>IF(OR(I148=$C148,I148=$D148,I148=$E148),IFNA(VLOOKUP($A148&amp;H$1,Data!$C:$E,3,0),"Ø"),"-")</f>
        <v>-</v>
      </c>
      <c r="I148" s="16">
        <v>1.0</v>
      </c>
      <c r="J148" s="16" t="str">
        <f>IF(OR(K148=$C148,K148=$D148,K148=$E148),IFNA(VLOOKUP($A148&amp;J$1,Data!$C:$E,3,0),"Ø"),"-")</f>
        <v>-</v>
      </c>
      <c r="K148" s="16">
        <v>1.0</v>
      </c>
      <c r="L148" s="16" t="str">
        <f>IF(OR(M148=$C148,M148=$D148,M148=$E148),IFNA(VLOOKUP($A148&amp;L$1,Data!$C:$E,3,0),"Ø"),"-")</f>
        <v>-</v>
      </c>
      <c r="M148" s="16">
        <v>1.0</v>
      </c>
      <c r="N148" s="16" t="str">
        <f>IF(OR(O148=$C148,O148=$D148,O148=$E148),IFNA(VLOOKUP($A148&amp;N$1,Data!$C:$E,3,0),"Ø"),"-")</f>
        <v>-</v>
      </c>
      <c r="O148" s="16">
        <v>1.0</v>
      </c>
      <c r="P148" s="16" t="str">
        <f>IF(OR(Q148=$C148,Q148=$D148,Q148=$E148),IFNA(VLOOKUP($A148&amp;P$1,Data!$C:$E,3,0),"Ø"),"-")</f>
        <v>-</v>
      </c>
      <c r="Q148" s="16">
        <v>1.0</v>
      </c>
      <c r="R148" s="16" t="str">
        <f>IF(OR(S148=$C148,S148=$D148,S148=$E148),IFNA(VLOOKUP($A148&amp;R$1,Data!$C:$E,3,0),"Ø"),"-")</f>
        <v>-</v>
      </c>
      <c r="S148" s="16">
        <v>1.0</v>
      </c>
      <c r="T148" s="16" t="str">
        <f>IF(OR(U148=$C148,U148=$D148,U148=$E148),IFNA(VLOOKUP($A148&amp;T$1,Data!$C:$E,3,0),"Ø"),"-")</f>
        <v>-</v>
      </c>
      <c r="U148" s="16">
        <v>2.0</v>
      </c>
      <c r="V148" s="16" t="str">
        <f>IF(OR(W148=$C148,W148=$D148,W148=$E148),IFNA(VLOOKUP($A148&amp;V$1,Data!$C:$E,3,0),"Ø"),"-")</f>
        <v>-</v>
      </c>
      <c r="W148" s="16">
        <v>2.0</v>
      </c>
      <c r="X148" s="16" t="str">
        <f>IF(OR(Y148=$C148,Y148=$D148,Y148=$E148),IFNA(VLOOKUP($A148&amp;X$1,Data!$C:$E,3,0),"Ø"),"-")</f>
        <v>-</v>
      </c>
      <c r="Y148" s="16">
        <v>2.0</v>
      </c>
      <c r="Z148" s="16" t="str">
        <f>IF(OR(AA148=$C148,AA148=$D148,AA148=$E148),IFNA(VLOOKUP($A148&amp;Z$1,Data!$C:$E,3,0),"Ø"),"-")</f>
        <v>-</v>
      </c>
      <c r="AA148" s="16">
        <v>2.0</v>
      </c>
      <c r="AB148" s="16" t="str">
        <f>IF(OR(AC148=$C148,AC148=$D148,AC148=$E148),IFNA(VLOOKUP($A148&amp;AB$1,Data!$C:$E,3,0),"Ø"),"-")</f>
        <v>-</v>
      </c>
      <c r="AC148" s="16">
        <v>2.0</v>
      </c>
      <c r="AD148" s="16" t="str">
        <f>IF(OR(AE148=$C148,AE148=$D148,AE148=$E148),IFNA(VLOOKUP($A148&amp;AD$1,Data!$C:$E,3,0),"Ø"),"-")</f>
        <v>-</v>
      </c>
      <c r="AE148" s="16">
        <v>2.0</v>
      </c>
      <c r="AF148" s="16" t="str">
        <f>IF(OR(AG148=$C148,AG148=$D148,AG148=$E148),IFNA(VLOOKUP($A148&amp;AF$1,Data!$C:$E,3,0),"Ø"),"-")</f>
        <v>-</v>
      </c>
      <c r="AG148" s="16">
        <v>2.0</v>
      </c>
      <c r="AH148" s="16" t="str">
        <f>IF(OR(AI148=$C148,AI148=$D148,AI148=$E148),IFNA(VLOOKUP($A148&amp;AH$1,Data!$C:$E,3,0),"Ø"),"-")</f>
        <v>-</v>
      </c>
      <c r="AI148" s="16">
        <v>2.0</v>
      </c>
      <c r="AJ148" s="16" t="str">
        <f>IF(OR(AK148=$C148,AK148=$D148,AK148=$E148),IFNA(VLOOKUP($A148&amp;AJ$1,Data!$C:$E,3,0),"Ø"),"-")</f>
        <v>-</v>
      </c>
      <c r="AK148" s="16">
        <v>2.0</v>
      </c>
      <c r="AL148" s="16" t="str">
        <f>IF(OR(AM148=$C148,AM148=$D148,AM148=$E148),IFNA(VLOOKUP($A148&amp;AL$1,Data!$C:$E,3,0),"Ø"),"-")</f>
        <v>-</v>
      </c>
      <c r="AM148" s="16">
        <v>2.0</v>
      </c>
      <c r="AN148" s="16" t="str">
        <f>IF(OR(AO148=$C148,AO148=$D148,AO148=$E148),IFNA(VLOOKUP($A148&amp;AN$1,Data!$C:$E,3,0),"Ø"),"-")</f>
        <v>-</v>
      </c>
      <c r="AO148" s="16">
        <v>2.0</v>
      </c>
      <c r="AP148" s="16" t="str">
        <f>IF(OR(AQ148=$C148,AQ148=$D148,AQ148=$E148),IFNA(VLOOKUP($A148&amp;AP$1,Data!$C:$E,3,0),"Ø"),"-")</f>
        <v>-</v>
      </c>
      <c r="AQ148" s="16">
        <v>2.0</v>
      </c>
      <c r="AR148" s="16" t="str">
        <f>IF(OR(AS148=$C148,AS148=$D148,AS148=$E148),IFNA(VLOOKUP($A148&amp;AR$1,Data!$C:$E,3,0),"Ø"),"-")</f>
        <v>-</v>
      </c>
      <c r="AS148" s="16">
        <v>2.0</v>
      </c>
      <c r="AT148" s="16" t="str">
        <f>IF(OR(AU148=$C148,AU148=$D148,AU148=$E148),IFNA(VLOOKUP($A148&amp;AT$1,Data!$C:$E,3,0),"Ø"),"-")</f>
        <v>-</v>
      </c>
      <c r="AU148" s="16">
        <v>3.0</v>
      </c>
    </row>
    <row r="149" ht="14.25" hidden="1" customHeight="1">
      <c r="A149" s="114" t="s">
        <v>1297</v>
      </c>
      <c r="B149" s="9"/>
      <c r="C149" s="9">
        <f>IF(COUNTIF(Dails!A:A,Sheet1DATA!$A149)=1,1,"N")</f>
        <v>1</v>
      </c>
      <c r="D149" s="9">
        <f>IF(COUNTIF(Dails!D:D,Sheet1DATA!$A149)=1,2,"N")</f>
        <v>2</v>
      </c>
      <c r="E149" s="9" t="str">
        <f>IF(COUNTIF(Dails!G:G,Sheet1DATA!$A149)=1,3,"N")</f>
        <v>N</v>
      </c>
      <c r="F149" s="16" t="str">
        <f>IF(OR(G149=$C149,G149=$D149,G149=$E149),IFNA(VLOOKUP($A149&amp;F$1,Data!$C:$E,3,0),"Ø"),"-")</f>
        <v>×</v>
      </c>
      <c r="G149" s="16">
        <v>1.0</v>
      </c>
      <c r="H149" s="16" t="str">
        <f>IF(OR(I149=$C149,I149=$D149,I149=$E149),IFNA(VLOOKUP($A149&amp;H$1,Data!$C:$E,3,0),"Ø"),"-")</f>
        <v>×</v>
      </c>
      <c r="I149" s="16">
        <v>1.0</v>
      </c>
      <c r="J149" s="16" t="str">
        <f>IF(OR(K149=$C149,K149=$D149,K149=$E149),IFNA(VLOOKUP($A149&amp;J$1,Data!$C:$E,3,0),"Ø"),"-")</f>
        <v>×</v>
      </c>
      <c r="K149" s="16">
        <v>1.0</v>
      </c>
      <c r="L149" s="16" t="str">
        <f>IF(OR(M149=$C149,M149=$D149,M149=$E149),IFNA(VLOOKUP($A149&amp;L$1,Data!$C:$E,3,0),"Ø"),"-")</f>
        <v>×</v>
      </c>
      <c r="M149" s="16">
        <v>1.0</v>
      </c>
      <c r="N149" s="16" t="str">
        <f>IF(OR(O149=$C149,O149=$D149,O149=$E149),IFNA(VLOOKUP($A149&amp;N$1,Data!$C:$E,3,0),"Ø"),"-")</f>
        <v>×</v>
      </c>
      <c r="O149" s="16">
        <v>1.0</v>
      </c>
      <c r="P149" s="16" t="str">
        <f>IF(OR(Q149=$C149,Q149=$D149,Q149=$E149),IFNA(VLOOKUP($A149&amp;P$1,Data!$C:$E,3,0),"Ø"),"-")</f>
        <v>×</v>
      </c>
      <c r="Q149" s="16">
        <v>1.0</v>
      </c>
      <c r="R149" s="16" t="str">
        <f>IF(OR(S149=$C149,S149=$D149,S149=$E149),IFNA(VLOOKUP($A149&amp;R$1,Data!$C:$E,3,0),"Ø"),"-")</f>
        <v>×</v>
      </c>
      <c r="S149" s="16">
        <v>1.0</v>
      </c>
      <c r="T149" s="16" t="str">
        <f>IF(OR(U149=$C149,U149=$D149,U149=$E149),IFNA(VLOOKUP($A149&amp;T$1,Data!$C:$E,3,0),"Ø"),"-")</f>
        <v>×</v>
      </c>
      <c r="U149" s="16">
        <v>2.0</v>
      </c>
      <c r="V149" s="16" t="str">
        <f>IF(OR(W149=$C149,W149=$D149,W149=$E149),IFNA(VLOOKUP($A149&amp;V$1,Data!$C:$E,3,0),"Ø"),"-")</f>
        <v>Ø</v>
      </c>
      <c r="W149" s="16">
        <v>2.0</v>
      </c>
      <c r="X149" s="16" t="str">
        <f>IF(OR(Y149=$C149,Y149=$D149,Y149=$E149),IFNA(VLOOKUP($A149&amp;X$1,Data!$C:$E,3,0),"Ø"),"-")</f>
        <v>Ø</v>
      </c>
      <c r="Y149" s="16">
        <v>2.0</v>
      </c>
      <c r="Z149" s="16" t="str">
        <f>IF(OR(AA149=$C149,AA149=$D149,AA149=$E149),IFNA(VLOOKUP($A149&amp;Z$1,Data!$C:$E,3,0),"Ø"),"-")</f>
        <v>×</v>
      </c>
      <c r="AA149" s="16">
        <v>2.0</v>
      </c>
      <c r="AB149" s="16" t="str">
        <f>IF(OR(AC149=$C149,AC149=$D149,AC149=$E149),IFNA(VLOOKUP($A149&amp;AB$1,Data!$C:$E,3,0),"Ø"),"-")</f>
        <v>×</v>
      </c>
      <c r="AC149" s="16">
        <v>2.0</v>
      </c>
      <c r="AD149" s="16" t="str">
        <f>IF(OR(AE149=$C149,AE149=$D149,AE149=$E149),IFNA(VLOOKUP($A149&amp;AD$1,Data!$C:$E,3,0),"Ø"),"-")</f>
        <v>×</v>
      </c>
      <c r="AE149" s="16">
        <v>2.0</v>
      </c>
      <c r="AF149" s="16" t="str">
        <f>IF(OR(AG149=$C149,AG149=$D149,AG149=$E149),IFNA(VLOOKUP($A149&amp;AF$1,Data!$C:$E,3,0),"Ø"),"-")</f>
        <v>×</v>
      </c>
      <c r="AG149" s="16">
        <v>2.0</v>
      </c>
      <c r="AH149" s="16" t="str">
        <f>IF(OR(AI149=$C149,AI149=$D149,AI149=$E149),IFNA(VLOOKUP($A149&amp;AH$1,Data!$C:$E,3,0),"Ø"),"-")</f>
        <v>×</v>
      </c>
      <c r="AI149" s="16">
        <v>2.0</v>
      </c>
      <c r="AJ149" s="16" t="str">
        <f>IF(OR(AK149=$C149,AK149=$D149,AK149=$E149),IFNA(VLOOKUP($A149&amp;AJ$1,Data!$C:$E,3,0),"Ø"),"-")</f>
        <v>Ø</v>
      </c>
      <c r="AK149" s="16">
        <v>2.0</v>
      </c>
      <c r="AL149" s="16" t="str">
        <f>IF(OR(AM149=$C149,AM149=$D149,AM149=$E149),IFNA(VLOOKUP($A149&amp;AL$1,Data!$C:$E,3,0),"Ø"),"-")</f>
        <v>Ø</v>
      </c>
      <c r="AM149" s="16">
        <v>2.0</v>
      </c>
      <c r="AN149" s="16" t="str">
        <f>IF(OR(AO149=$C149,AO149=$D149,AO149=$E149),IFNA(VLOOKUP($A149&amp;AN$1,Data!$C:$E,3,0),"Ø"),"-")</f>
        <v>×</v>
      </c>
      <c r="AO149" s="16">
        <v>2.0</v>
      </c>
      <c r="AP149" s="16" t="str">
        <f>IF(OR(AQ149=$C149,AQ149=$D149,AQ149=$E149),IFNA(VLOOKUP($A149&amp;AP$1,Data!$C:$E,3,0),"Ø"),"-")</f>
        <v>×</v>
      </c>
      <c r="AQ149" s="16">
        <v>2.0</v>
      </c>
      <c r="AR149" s="16" t="str">
        <f>IF(OR(AS149=$C149,AS149=$D149,AS149=$E149),IFNA(VLOOKUP($A149&amp;AR$1,Data!$C:$E,3,0),"Ø"),"-")</f>
        <v>×</v>
      </c>
      <c r="AS149" s="16">
        <v>2.0</v>
      </c>
      <c r="AT149" s="16" t="str">
        <f>IF(OR(AU149=$C149,AU149=$D149,AU149=$E149),IFNA(VLOOKUP($A149&amp;AT$1,Data!$C:$E,3,0),"Ø"),"-")</f>
        <v>-</v>
      </c>
      <c r="AU149" s="16">
        <v>3.0</v>
      </c>
    </row>
    <row r="150" ht="14.25" hidden="1" customHeight="1">
      <c r="A150" s="114" t="s">
        <v>185</v>
      </c>
      <c r="B150" s="9"/>
      <c r="C150" s="9">
        <f>IF(COUNTIF(Dails!A:A,Sheet1DATA!$A150)=1,1,"N")</f>
        <v>1</v>
      </c>
      <c r="D150" s="9" t="str">
        <f>IF(COUNTIF(Dails!D:D,Sheet1DATA!$A150)=1,2,"N")</f>
        <v>N</v>
      </c>
      <c r="E150" s="9" t="str">
        <f>IF(COUNTIF(Dails!G:G,Sheet1DATA!$A150)=1,3,"N")</f>
        <v>N</v>
      </c>
      <c r="F150" s="16" t="str">
        <f>IF(OR(G150=$C150,G150=$D150,G150=$E150),IFNA(VLOOKUP($A150&amp;F$1,Data!$C:$E,3,0),"Ø"),"-")</f>
        <v>×</v>
      </c>
      <c r="G150" s="16">
        <v>1.0</v>
      </c>
      <c r="H150" s="16" t="str">
        <f>IF(OR(I150=$C150,I150=$D150,I150=$E150),IFNA(VLOOKUP($A150&amp;H$1,Data!$C:$E,3,0),"Ø"),"-")</f>
        <v>×</v>
      </c>
      <c r="I150" s="16">
        <v>1.0</v>
      </c>
      <c r="J150" s="16" t="str">
        <f>IF(OR(K150=$C150,K150=$D150,K150=$E150),IFNA(VLOOKUP($A150&amp;J$1,Data!$C:$E,3,0),"Ø"),"-")</f>
        <v>√</v>
      </c>
      <c r="K150" s="16">
        <v>1.0</v>
      </c>
      <c r="L150" s="16" t="str">
        <f>IF(OR(M150=$C150,M150=$D150,M150=$E150),IFNA(VLOOKUP($A150&amp;L$1,Data!$C:$E,3,0),"Ø"),"-")</f>
        <v>Ø</v>
      </c>
      <c r="M150" s="16">
        <v>1.0</v>
      </c>
      <c r="N150" s="16" t="str">
        <f>IF(OR(O150=$C150,O150=$D150,O150=$E150),IFNA(VLOOKUP($A150&amp;N$1,Data!$C:$E,3,0),"Ø"),"-")</f>
        <v>Ø</v>
      </c>
      <c r="O150" s="16">
        <v>1.0</v>
      </c>
      <c r="P150" s="16" t="str">
        <f>IF(OR(Q150=$C150,Q150=$D150,Q150=$E150),IFNA(VLOOKUP($A150&amp;P$1,Data!$C:$E,3,0),"Ø"),"-")</f>
        <v>Ø</v>
      </c>
      <c r="Q150" s="16">
        <v>1.0</v>
      </c>
      <c r="R150" s="16" t="str">
        <f>IF(OR(S150=$C150,S150=$D150,S150=$E150),IFNA(VLOOKUP($A150&amp;R$1,Data!$C:$E,3,0),"Ø"),"-")</f>
        <v>×</v>
      </c>
      <c r="S150" s="16">
        <v>1.0</v>
      </c>
      <c r="T150" s="16" t="str">
        <f>IF(OR(U150=$C150,U150=$D150,U150=$E150),IFNA(VLOOKUP($A150&amp;T$1,Data!$C:$E,3,0),"Ø"),"-")</f>
        <v>-</v>
      </c>
      <c r="U150" s="16">
        <v>2.0</v>
      </c>
      <c r="V150" s="16" t="str">
        <f>IF(OR(W150=$C150,W150=$D150,W150=$E150),IFNA(VLOOKUP($A150&amp;V$1,Data!$C:$E,3,0),"Ø"),"-")</f>
        <v>-</v>
      </c>
      <c r="W150" s="16">
        <v>2.0</v>
      </c>
      <c r="X150" s="16" t="str">
        <f>IF(OR(Y150=$C150,Y150=$D150,Y150=$E150),IFNA(VLOOKUP($A150&amp;X$1,Data!$C:$E,3,0),"Ø"),"-")</f>
        <v>-</v>
      </c>
      <c r="Y150" s="16">
        <v>2.0</v>
      </c>
      <c r="Z150" s="16" t="str">
        <f>IF(OR(AA150=$C150,AA150=$D150,AA150=$E150),IFNA(VLOOKUP($A150&amp;Z$1,Data!$C:$E,3,0),"Ø"),"-")</f>
        <v>-</v>
      </c>
      <c r="AA150" s="16">
        <v>2.0</v>
      </c>
      <c r="AB150" s="16" t="str">
        <f>IF(OR(AC150=$C150,AC150=$D150,AC150=$E150),IFNA(VLOOKUP($A150&amp;AB$1,Data!$C:$E,3,0),"Ø"),"-")</f>
        <v>-</v>
      </c>
      <c r="AC150" s="16">
        <v>2.0</v>
      </c>
      <c r="AD150" s="16" t="str">
        <f>IF(OR(AE150=$C150,AE150=$D150,AE150=$E150),IFNA(VLOOKUP($A150&amp;AD$1,Data!$C:$E,3,0),"Ø"),"-")</f>
        <v>-</v>
      </c>
      <c r="AE150" s="16">
        <v>2.0</v>
      </c>
      <c r="AF150" s="16" t="str">
        <f>IF(OR(AG150=$C150,AG150=$D150,AG150=$E150),IFNA(VLOOKUP($A150&amp;AF$1,Data!$C:$E,3,0),"Ø"),"-")</f>
        <v>-</v>
      </c>
      <c r="AG150" s="16">
        <v>2.0</v>
      </c>
      <c r="AH150" s="16" t="str">
        <f>IF(OR(AI150=$C150,AI150=$D150,AI150=$E150),IFNA(VLOOKUP($A150&amp;AH$1,Data!$C:$E,3,0),"Ø"),"-")</f>
        <v>-</v>
      </c>
      <c r="AI150" s="16">
        <v>2.0</v>
      </c>
      <c r="AJ150" s="16" t="str">
        <f>IF(OR(AK150=$C150,AK150=$D150,AK150=$E150),IFNA(VLOOKUP($A150&amp;AJ$1,Data!$C:$E,3,0),"Ø"),"-")</f>
        <v>-</v>
      </c>
      <c r="AK150" s="16">
        <v>2.0</v>
      </c>
      <c r="AL150" s="16" t="str">
        <f>IF(OR(AM150=$C150,AM150=$D150,AM150=$E150),IFNA(VLOOKUP($A150&amp;AL$1,Data!$C:$E,3,0),"Ø"),"-")</f>
        <v>-</v>
      </c>
      <c r="AM150" s="16">
        <v>2.0</v>
      </c>
      <c r="AN150" s="16" t="str">
        <f>IF(OR(AO150=$C150,AO150=$D150,AO150=$E150),IFNA(VLOOKUP($A150&amp;AN$1,Data!$C:$E,3,0),"Ø"),"-")</f>
        <v>-</v>
      </c>
      <c r="AO150" s="16">
        <v>2.0</v>
      </c>
      <c r="AP150" s="16" t="str">
        <f>IF(OR(AQ150=$C150,AQ150=$D150,AQ150=$E150),IFNA(VLOOKUP($A150&amp;AP$1,Data!$C:$E,3,0),"Ø"),"-")</f>
        <v>-</v>
      </c>
      <c r="AQ150" s="16">
        <v>2.0</v>
      </c>
      <c r="AR150" s="16" t="str">
        <f>IF(OR(AS150=$C150,AS150=$D150,AS150=$E150),IFNA(VLOOKUP($A150&amp;AR$1,Data!$C:$E,3,0),"Ø"),"-")</f>
        <v>-</v>
      </c>
      <c r="AS150" s="16">
        <v>2.0</v>
      </c>
      <c r="AT150" s="16" t="str">
        <f>IF(OR(AU150=$C150,AU150=$D150,AU150=$E150),IFNA(VLOOKUP($A150&amp;AT$1,Data!$C:$E,3,0),"Ø"),"-")</f>
        <v>-</v>
      </c>
      <c r="AU150" s="16">
        <v>3.0</v>
      </c>
    </row>
    <row r="151" ht="14.25" hidden="1" customHeight="1">
      <c r="A151" s="114" t="s">
        <v>524</v>
      </c>
      <c r="B151" s="9"/>
      <c r="C151" s="9">
        <f>IF(COUNTIF(Dails!A:A,Sheet1DATA!$A151)=1,1,"N")</f>
        <v>1</v>
      </c>
      <c r="D151" s="9" t="str">
        <f>IF(COUNTIF(Dails!D:D,Sheet1DATA!$A151)=1,2,"N")</f>
        <v>N</v>
      </c>
      <c r="E151" s="9">
        <f>IF(COUNTIF(Dails!G:G,Sheet1DATA!$A151)=1,3,"N")</f>
        <v>3</v>
      </c>
      <c r="F151" s="16" t="str">
        <f>IF(OR(G151=$C151,G151=$D151,G151=$E151),IFNA(VLOOKUP($A151&amp;F$1,Data!$C:$E,3,0),"Ø"),"-")</f>
        <v>√</v>
      </c>
      <c r="G151" s="16">
        <v>1.0</v>
      </c>
      <c r="H151" s="16" t="str">
        <f>IF(OR(I151=$C151,I151=$D151,I151=$E151),IFNA(VLOOKUP($A151&amp;H$1,Data!$C:$E,3,0),"Ø"),"-")</f>
        <v>√</v>
      </c>
      <c r="I151" s="16">
        <v>1.0</v>
      </c>
      <c r="J151" s="16" t="str">
        <f>IF(OR(K151=$C151,K151=$D151,K151=$E151),IFNA(VLOOKUP($A151&amp;J$1,Data!$C:$E,3,0),"Ø"),"-")</f>
        <v>√</v>
      </c>
      <c r="K151" s="16">
        <v>1.0</v>
      </c>
      <c r="L151" s="16" t="str">
        <f>IF(OR(M151=$C151,M151=$D151,M151=$E151),IFNA(VLOOKUP($A151&amp;L$1,Data!$C:$E,3,0),"Ø"),"-")</f>
        <v>×</v>
      </c>
      <c r="M151" s="16">
        <v>1.0</v>
      </c>
      <c r="N151" s="16" t="str">
        <f>IF(OR(O151=$C151,O151=$D151,O151=$E151),IFNA(VLOOKUP($A151&amp;N$1,Data!$C:$E,3,0),"Ø"),"-")</f>
        <v>×</v>
      </c>
      <c r="O151" s="16">
        <v>1.0</v>
      </c>
      <c r="P151" s="16" t="str">
        <f>IF(OR(Q151=$C151,Q151=$D151,Q151=$E151),IFNA(VLOOKUP($A151&amp;P$1,Data!$C:$E,3,0),"Ø"),"-")</f>
        <v>×</v>
      </c>
      <c r="Q151" s="16">
        <v>1.0</v>
      </c>
      <c r="R151" s="16" t="str">
        <f>IF(OR(S151=$C151,S151=$D151,S151=$E151),IFNA(VLOOKUP($A151&amp;R$1,Data!$C:$E,3,0),"Ø"),"-")</f>
        <v>×</v>
      </c>
      <c r="S151" s="16">
        <v>1.0</v>
      </c>
      <c r="T151" s="16" t="str">
        <f>IF(OR(U151=$C151,U151=$D151,U151=$E151),IFNA(VLOOKUP($A151&amp;T$1,Data!$C:$E,3,0),"Ø"),"-")</f>
        <v>-</v>
      </c>
      <c r="U151" s="16">
        <v>2.0</v>
      </c>
      <c r="V151" s="16" t="str">
        <f>IF(OR(W151=$C151,W151=$D151,W151=$E151),IFNA(VLOOKUP($A151&amp;V$1,Data!$C:$E,3,0),"Ø"),"-")</f>
        <v>-</v>
      </c>
      <c r="W151" s="16">
        <v>2.0</v>
      </c>
      <c r="X151" s="16" t="str">
        <f>IF(OR(Y151=$C151,Y151=$D151,Y151=$E151),IFNA(VLOOKUP($A151&amp;X$1,Data!$C:$E,3,0),"Ø"),"-")</f>
        <v>-</v>
      </c>
      <c r="Y151" s="16">
        <v>2.0</v>
      </c>
      <c r="Z151" s="16" t="str">
        <f>IF(OR(AA151=$C151,AA151=$D151,AA151=$E151),IFNA(VLOOKUP($A151&amp;Z$1,Data!$C:$E,3,0),"Ø"),"-")</f>
        <v>-</v>
      </c>
      <c r="AA151" s="16">
        <v>2.0</v>
      </c>
      <c r="AB151" s="16" t="str">
        <f>IF(OR(AC151=$C151,AC151=$D151,AC151=$E151),IFNA(VLOOKUP($A151&amp;AB$1,Data!$C:$E,3,0),"Ø"),"-")</f>
        <v>-</v>
      </c>
      <c r="AC151" s="16">
        <v>2.0</v>
      </c>
      <c r="AD151" s="16" t="str">
        <f>IF(OR(AE151=$C151,AE151=$D151,AE151=$E151),IFNA(VLOOKUP($A151&amp;AD$1,Data!$C:$E,3,0),"Ø"),"-")</f>
        <v>-</v>
      </c>
      <c r="AE151" s="16">
        <v>2.0</v>
      </c>
      <c r="AF151" s="16" t="str">
        <f>IF(OR(AG151=$C151,AG151=$D151,AG151=$E151),IFNA(VLOOKUP($A151&amp;AF$1,Data!$C:$E,3,0),"Ø"),"-")</f>
        <v>-</v>
      </c>
      <c r="AG151" s="16">
        <v>2.0</v>
      </c>
      <c r="AH151" s="16" t="str">
        <f>IF(OR(AI151=$C151,AI151=$D151,AI151=$E151),IFNA(VLOOKUP($A151&amp;AH$1,Data!$C:$E,3,0),"Ø"),"-")</f>
        <v>-</v>
      </c>
      <c r="AI151" s="16">
        <v>2.0</v>
      </c>
      <c r="AJ151" s="16" t="str">
        <f>IF(OR(AK151=$C151,AK151=$D151,AK151=$E151),IFNA(VLOOKUP($A151&amp;AJ$1,Data!$C:$E,3,0),"Ø"),"-")</f>
        <v>-</v>
      </c>
      <c r="AK151" s="16">
        <v>2.0</v>
      </c>
      <c r="AL151" s="16" t="str">
        <f>IF(OR(AM151=$C151,AM151=$D151,AM151=$E151),IFNA(VLOOKUP($A151&amp;AL$1,Data!$C:$E,3,0),"Ø"),"-")</f>
        <v>-</v>
      </c>
      <c r="AM151" s="16">
        <v>2.0</v>
      </c>
      <c r="AN151" s="16" t="str">
        <f>IF(OR(AO151=$C151,AO151=$D151,AO151=$E151),IFNA(VLOOKUP($A151&amp;AN$1,Data!$C:$E,3,0),"Ø"),"-")</f>
        <v>-</v>
      </c>
      <c r="AO151" s="16">
        <v>2.0</v>
      </c>
      <c r="AP151" s="16" t="str">
        <f>IF(OR(AQ151=$C151,AQ151=$D151,AQ151=$E151),IFNA(VLOOKUP($A151&amp;AP$1,Data!$C:$E,3,0),"Ø"),"-")</f>
        <v>-</v>
      </c>
      <c r="AQ151" s="16">
        <v>2.0</v>
      </c>
      <c r="AR151" s="16" t="str">
        <f>IF(OR(AS151=$C151,AS151=$D151,AS151=$E151),IFNA(VLOOKUP($A151&amp;AR$1,Data!$C:$E,3,0),"Ø"),"-")</f>
        <v>-</v>
      </c>
      <c r="AS151" s="16">
        <v>2.0</v>
      </c>
      <c r="AT151" s="16" t="str">
        <f>IF(OR(AU151=$C151,AU151=$D151,AU151=$E151),IFNA(VLOOKUP($A151&amp;AT$1,Data!$C:$E,3,0),"Ø"),"-")</f>
        <v>×</v>
      </c>
      <c r="AU151" s="16">
        <v>3.0</v>
      </c>
    </row>
    <row r="152" ht="14.25" hidden="1" customHeight="1">
      <c r="A152" s="114" t="s">
        <v>659</v>
      </c>
      <c r="B152" s="9"/>
      <c r="C152" s="9" t="str">
        <f>IF(COUNTIF(Dails!A:A,Sheet1DATA!$A152)=1,1,"N")</f>
        <v>N</v>
      </c>
      <c r="D152" s="9" t="str">
        <f>IF(COUNTIF(Dails!D:D,Sheet1DATA!$A152)=1,2,"N")</f>
        <v>N</v>
      </c>
      <c r="E152" s="9" t="str">
        <f>IF(COUNTIF(Dails!G:G,Sheet1DATA!$A152)=1,3,"N")</f>
        <v>N</v>
      </c>
      <c r="F152" s="16" t="str">
        <f>IF(OR(G152=$C152,G152=$D152,G152=$E152),IFNA(VLOOKUP($A152&amp;F$1,Data!$C:$E,3,0),"Ø"),"-")</f>
        <v>-</v>
      </c>
      <c r="G152" s="16">
        <v>1.0</v>
      </c>
      <c r="H152" s="16" t="str">
        <f>IF(OR(I152=$C152,I152=$D152,I152=$E152),IFNA(VLOOKUP($A152&amp;H$1,Data!$C:$E,3,0),"Ø"),"-")</f>
        <v>-</v>
      </c>
      <c r="I152" s="16">
        <v>1.0</v>
      </c>
      <c r="J152" s="16" t="str">
        <f>IF(OR(K152=$C152,K152=$D152,K152=$E152),IFNA(VLOOKUP($A152&amp;J$1,Data!$C:$E,3,0),"Ø"),"-")</f>
        <v>-</v>
      </c>
      <c r="K152" s="16">
        <v>1.0</v>
      </c>
      <c r="L152" s="16" t="str">
        <f>IF(OR(M152=$C152,M152=$D152,M152=$E152),IFNA(VLOOKUP($A152&amp;L$1,Data!$C:$E,3,0),"Ø"),"-")</f>
        <v>-</v>
      </c>
      <c r="M152" s="16">
        <v>1.0</v>
      </c>
      <c r="N152" s="16" t="str">
        <f>IF(OR(O152=$C152,O152=$D152,O152=$E152),IFNA(VLOOKUP($A152&amp;N$1,Data!$C:$E,3,0),"Ø"),"-")</f>
        <v>-</v>
      </c>
      <c r="O152" s="16">
        <v>1.0</v>
      </c>
      <c r="P152" s="16" t="str">
        <f>IF(OR(Q152=$C152,Q152=$D152,Q152=$E152),IFNA(VLOOKUP($A152&amp;P$1,Data!$C:$E,3,0),"Ø"),"-")</f>
        <v>-</v>
      </c>
      <c r="Q152" s="16">
        <v>1.0</v>
      </c>
      <c r="R152" s="16" t="str">
        <f>IF(OR(S152=$C152,S152=$D152,S152=$E152),IFNA(VLOOKUP($A152&amp;R$1,Data!$C:$E,3,0),"Ø"),"-")</f>
        <v>-</v>
      </c>
      <c r="S152" s="16">
        <v>1.0</v>
      </c>
      <c r="T152" s="16" t="str">
        <f>IF(OR(U152=$C152,U152=$D152,U152=$E152),IFNA(VLOOKUP($A152&amp;T$1,Data!$C:$E,3,0),"Ø"),"-")</f>
        <v>-</v>
      </c>
      <c r="U152" s="16">
        <v>2.0</v>
      </c>
      <c r="V152" s="16" t="str">
        <f>IF(OR(W152=$C152,W152=$D152,W152=$E152),IFNA(VLOOKUP($A152&amp;V$1,Data!$C:$E,3,0),"Ø"),"-")</f>
        <v>-</v>
      </c>
      <c r="W152" s="16">
        <v>2.0</v>
      </c>
      <c r="X152" s="16" t="str">
        <f>IF(OR(Y152=$C152,Y152=$D152,Y152=$E152),IFNA(VLOOKUP($A152&amp;X$1,Data!$C:$E,3,0),"Ø"),"-")</f>
        <v>-</v>
      </c>
      <c r="Y152" s="16">
        <v>2.0</v>
      </c>
      <c r="Z152" s="16" t="str">
        <f>IF(OR(AA152=$C152,AA152=$D152,AA152=$E152),IFNA(VLOOKUP($A152&amp;Z$1,Data!$C:$E,3,0),"Ø"),"-")</f>
        <v>-</v>
      </c>
      <c r="AA152" s="16">
        <v>2.0</v>
      </c>
      <c r="AB152" s="16" t="str">
        <f>IF(OR(AC152=$C152,AC152=$D152,AC152=$E152),IFNA(VLOOKUP($A152&amp;AB$1,Data!$C:$E,3,0),"Ø"),"-")</f>
        <v>-</v>
      </c>
      <c r="AC152" s="16">
        <v>2.0</v>
      </c>
      <c r="AD152" s="16" t="str">
        <f>IF(OR(AE152=$C152,AE152=$D152,AE152=$E152),IFNA(VLOOKUP($A152&amp;AD$1,Data!$C:$E,3,0),"Ø"),"-")</f>
        <v>-</v>
      </c>
      <c r="AE152" s="16">
        <v>2.0</v>
      </c>
      <c r="AF152" s="16" t="str">
        <f>IF(OR(AG152=$C152,AG152=$D152,AG152=$E152),IFNA(VLOOKUP($A152&amp;AF$1,Data!$C:$E,3,0),"Ø"),"-")</f>
        <v>-</v>
      </c>
      <c r="AG152" s="16">
        <v>2.0</v>
      </c>
      <c r="AH152" s="16" t="str">
        <f>IF(OR(AI152=$C152,AI152=$D152,AI152=$E152),IFNA(VLOOKUP($A152&amp;AH$1,Data!$C:$E,3,0),"Ø"),"-")</f>
        <v>-</v>
      </c>
      <c r="AI152" s="16">
        <v>2.0</v>
      </c>
      <c r="AJ152" s="16" t="str">
        <f>IF(OR(AK152=$C152,AK152=$D152,AK152=$E152),IFNA(VLOOKUP($A152&amp;AJ$1,Data!$C:$E,3,0),"Ø"),"-")</f>
        <v>-</v>
      </c>
      <c r="AK152" s="16">
        <v>2.0</v>
      </c>
      <c r="AL152" s="16" t="str">
        <f>IF(OR(AM152=$C152,AM152=$D152,AM152=$E152),IFNA(VLOOKUP($A152&amp;AL$1,Data!$C:$E,3,0),"Ø"),"-")</f>
        <v>-</v>
      </c>
      <c r="AM152" s="16">
        <v>2.0</v>
      </c>
      <c r="AN152" s="16" t="str">
        <f>IF(OR(AO152=$C152,AO152=$D152,AO152=$E152),IFNA(VLOOKUP($A152&amp;AN$1,Data!$C:$E,3,0),"Ø"),"-")</f>
        <v>-</v>
      </c>
      <c r="AO152" s="16">
        <v>2.0</v>
      </c>
      <c r="AP152" s="16" t="str">
        <f>IF(OR(AQ152=$C152,AQ152=$D152,AQ152=$E152),IFNA(VLOOKUP($A152&amp;AP$1,Data!$C:$E,3,0),"Ø"),"-")</f>
        <v>-</v>
      </c>
      <c r="AQ152" s="16">
        <v>2.0</v>
      </c>
      <c r="AR152" s="16" t="str">
        <f>IF(OR(AS152=$C152,AS152=$D152,AS152=$E152),IFNA(VLOOKUP($A152&amp;AR$1,Data!$C:$E,3,0),"Ø"),"-")</f>
        <v>-</v>
      </c>
      <c r="AS152" s="16">
        <v>2.0</v>
      </c>
      <c r="AT152" s="16" t="str">
        <f>IF(OR(AU152=$C152,AU152=$D152,AU152=$E152),IFNA(VLOOKUP($A152&amp;AT$1,Data!$C:$E,3,0),"Ø"),"-")</f>
        <v>-</v>
      </c>
      <c r="AU152" s="16">
        <v>3.0</v>
      </c>
    </row>
    <row r="153" ht="14.25" hidden="1" customHeight="1">
      <c r="A153" s="114" t="s">
        <v>666</v>
      </c>
      <c r="B153" s="9"/>
      <c r="C153" s="9" t="str">
        <f>IF(COUNTIF(Dails!A:A,Sheet1DATA!$A153)=1,1,"N")</f>
        <v>N</v>
      </c>
      <c r="D153" s="9" t="str">
        <f>IF(COUNTIF(Dails!D:D,Sheet1DATA!$A153)=1,2,"N")</f>
        <v>N</v>
      </c>
      <c r="E153" s="9" t="str">
        <f>IF(COUNTIF(Dails!G:G,Sheet1DATA!$A153)=1,3,"N")</f>
        <v>N</v>
      </c>
      <c r="F153" s="16" t="str">
        <f>IF(OR(G153=$C153,G153=$D153,G153=$E153),IFNA(VLOOKUP($A153&amp;F$1,Data!$C:$E,3,0),"Ø"),"-")</f>
        <v>-</v>
      </c>
      <c r="G153" s="16">
        <v>1.0</v>
      </c>
      <c r="H153" s="16" t="str">
        <f>IF(OR(I153=$C153,I153=$D153,I153=$E153),IFNA(VLOOKUP($A153&amp;H$1,Data!$C:$E,3,0),"Ø"),"-")</f>
        <v>-</v>
      </c>
      <c r="I153" s="16">
        <v>1.0</v>
      </c>
      <c r="J153" s="16" t="str">
        <f>IF(OR(K153=$C153,K153=$D153,K153=$E153),IFNA(VLOOKUP($A153&amp;J$1,Data!$C:$E,3,0),"Ø"),"-")</f>
        <v>-</v>
      </c>
      <c r="K153" s="16">
        <v>1.0</v>
      </c>
      <c r="L153" s="16" t="str">
        <f>IF(OR(M153=$C153,M153=$D153,M153=$E153),IFNA(VLOOKUP($A153&amp;L$1,Data!$C:$E,3,0),"Ø"),"-")</f>
        <v>-</v>
      </c>
      <c r="M153" s="16">
        <v>1.0</v>
      </c>
      <c r="N153" s="16" t="str">
        <f>IF(OR(O153=$C153,O153=$D153,O153=$E153),IFNA(VLOOKUP($A153&amp;N$1,Data!$C:$E,3,0),"Ø"),"-")</f>
        <v>-</v>
      </c>
      <c r="O153" s="16">
        <v>1.0</v>
      </c>
      <c r="P153" s="16" t="str">
        <f>IF(OR(Q153=$C153,Q153=$D153,Q153=$E153),IFNA(VLOOKUP($A153&amp;P$1,Data!$C:$E,3,0),"Ø"),"-")</f>
        <v>-</v>
      </c>
      <c r="Q153" s="16">
        <v>1.0</v>
      </c>
      <c r="R153" s="16" t="str">
        <f>IF(OR(S153=$C153,S153=$D153,S153=$E153),IFNA(VLOOKUP($A153&amp;R$1,Data!$C:$E,3,0),"Ø"),"-")</f>
        <v>-</v>
      </c>
      <c r="S153" s="16">
        <v>1.0</v>
      </c>
      <c r="T153" s="16" t="str">
        <f>IF(OR(U153=$C153,U153=$D153,U153=$E153),IFNA(VLOOKUP($A153&amp;T$1,Data!$C:$E,3,0),"Ø"),"-")</f>
        <v>-</v>
      </c>
      <c r="U153" s="16">
        <v>2.0</v>
      </c>
      <c r="V153" s="16" t="str">
        <f>IF(OR(W153=$C153,W153=$D153,W153=$E153),IFNA(VLOOKUP($A153&amp;V$1,Data!$C:$E,3,0),"Ø"),"-")</f>
        <v>-</v>
      </c>
      <c r="W153" s="16">
        <v>2.0</v>
      </c>
      <c r="X153" s="16" t="str">
        <f>IF(OR(Y153=$C153,Y153=$D153,Y153=$E153),IFNA(VLOOKUP($A153&amp;X$1,Data!$C:$E,3,0),"Ø"),"-")</f>
        <v>-</v>
      </c>
      <c r="Y153" s="16">
        <v>2.0</v>
      </c>
      <c r="Z153" s="16" t="str">
        <f>IF(OR(AA153=$C153,AA153=$D153,AA153=$E153),IFNA(VLOOKUP($A153&amp;Z$1,Data!$C:$E,3,0),"Ø"),"-")</f>
        <v>-</v>
      </c>
      <c r="AA153" s="16">
        <v>2.0</v>
      </c>
      <c r="AB153" s="16" t="str">
        <f>IF(OR(AC153=$C153,AC153=$D153,AC153=$E153),IFNA(VLOOKUP($A153&amp;AB$1,Data!$C:$E,3,0),"Ø"),"-")</f>
        <v>-</v>
      </c>
      <c r="AC153" s="16">
        <v>2.0</v>
      </c>
      <c r="AD153" s="16" t="str">
        <f>IF(OR(AE153=$C153,AE153=$D153,AE153=$E153),IFNA(VLOOKUP($A153&amp;AD$1,Data!$C:$E,3,0),"Ø"),"-")</f>
        <v>-</v>
      </c>
      <c r="AE153" s="16">
        <v>2.0</v>
      </c>
      <c r="AF153" s="16" t="str">
        <f>IF(OR(AG153=$C153,AG153=$D153,AG153=$E153),IFNA(VLOOKUP($A153&amp;AF$1,Data!$C:$E,3,0),"Ø"),"-")</f>
        <v>-</v>
      </c>
      <c r="AG153" s="16">
        <v>2.0</v>
      </c>
      <c r="AH153" s="16" t="str">
        <f>IF(OR(AI153=$C153,AI153=$D153,AI153=$E153),IFNA(VLOOKUP($A153&amp;AH$1,Data!$C:$E,3,0),"Ø"),"-")</f>
        <v>-</v>
      </c>
      <c r="AI153" s="16">
        <v>2.0</v>
      </c>
      <c r="AJ153" s="16" t="str">
        <f>IF(OR(AK153=$C153,AK153=$D153,AK153=$E153),IFNA(VLOOKUP($A153&amp;AJ$1,Data!$C:$E,3,0),"Ø"),"-")</f>
        <v>-</v>
      </c>
      <c r="AK153" s="16">
        <v>2.0</v>
      </c>
      <c r="AL153" s="16" t="str">
        <f>IF(OR(AM153=$C153,AM153=$D153,AM153=$E153),IFNA(VLOOKUP($A153&amp;AL$1,Data!$C:$E,3,0),"Ø"),"-")</f>
        <v>-</v>
      </c>
      <c r="AM153" s="16">
        <v>2.0</v>
      </c>
      <c r="AN153" s="16" t="str">
        <f>IF(OR(AO153=$C153,AO153=$D153,AO153=$E153),IFNA(VLOOKUP($A153&amp;AN$1,Data!$C:$E,3,0),"Ø"),"-")</f>
        <v>-</v>
      </c>
      <c r="AO153" s="16">
        <v>2.0</v>
      </c>
      <c r="AP153" s="16" t="str">
        <f>IF(OR(AQ153=$C153,AQ153=$D153,AQ153=$E153),IFNA(VLOOKUP($A153&amp;AP$1,Data!$C:$E,3,0),"Ø"),"-")</f>
        <v>-</v>
      </c>
      <c r="AQ153" s="16">
        <v>2.0</v>
      </c>
      <c r="AR153" s="16" t="str">
        <f>IF(OR(AS153=$C153,AS153=$D153,AS153=$E153),IFNA(VLOOKUP($A153&amp;AR$1,Data!$C:$E,3,0),"Ø"),"-")</f>
        <v>-</v>
      </c>
      <c r="AS153" s="16">
        <v>2.0</v>
      </c>
      <c r="AT153" s="16" t="str">
        <f>IF(OR(AU153=$C153,AU153=$D153,AU153=$E153),IFNA(VLOOKUP($A153&amp;AT$1,Data!$C:$E,3,0),"Ø"),"-")</f>
        <v>-</v>
      </c>
      <c r="AU153" s="16">
        <v>3.0</v>
      </c>
    </row>
    <row r="154" ht="14.25" hidden="1" customHeight="1">
      <c r="A154" s="114" t="s">
        <v>1209</v>
      </c>
      <c r="B154" s="9"/>
      <c r="C154" s="9">
        <f>IF(COUNTIF(Dails!A:A,Sheet1DATA!$A154)=1,1,"N")</f>
        <v>1</v>
      </c>
      <c r="D154" s="9">
        <f>IF(COUNTIF(Dails!D:D,Sheet1DATA!$A154)=1,2,"N")</f>
        <v>2</v>
      </c>
      <c r="E154" s="9">
        <f>IF(COUNTIF(Dails!G:G,Sheet1DATA!$A154)=1,3,"N")</f>
        <v>3</v>
      </c>
      <c r="F154" s="16" t="str">
        <f>IF(OR(G154=$C154,G154=$D154,G154=$E154),IFNA(VLOOKUP($A154&amp;F$1,Data!$C:$E,3,0),"Ø"),"-")</f>
        <v>Ø</v>
      </c>
      <c r="G154" s="16">
        <v>1.0</v>
      </c>
      <c r="H154" s="16" t="str">
        <f>IF(OR(I154=$C154,I154=$D154,I154=$E154),IFNA(VLOOKUP($A154&amp;H$1,Data!$C:$E,3,0),"Ø"),"-")</f>
        <v>√</v>
      </c>
      <c r="I154" s="16">
        <v>1.0</v>
      </c>
      <c r="J154" s="16" t="str">
        <f>IF(OR(K154=$C154,K154=$D154,K154=$E154),IFNA(VLOOKUP($A154&amp;J$1,Data!$C:$E,3,0),"Ø"),"-")</f>
        <v>√</v>
      </c>
      <c r="K154" s="16">
        <v>1.0</v>
      </c>
      <c r="L154" s="16" t="str">
        <f>IF(OR(M154=$C154,M154=$D154,M154=$E154),IFNA(VLOOKUP($A154&amp;L$1,Data!$C:$E,3,0),"Ø"),"-")</f>
        <v>Ø</v>
      </c>
      <c r="M154" s="16">
        <v>1.0</v>
      </c>
      <c r="N154" s="16" t="str">
        <f>IF(OR(O154=$C154,O154=$D154,O154=$E154),IFNA(VLOOKUP($A154&amp;N$1,Data!$C:$E,3,0),"Ø"),"-")</f>
        <v>Ø</v>
      </c>
      <c r="O154" s="16">
        <v>1.0</v>
      </c>
      <c r="P154" s="16" t="str">
        <f>IF(OR(Q154=$C154,Q154=$D154,Q154=$E154),IFNA(VLOOKUP($A154&amp;P$1,Data!$C:$E,3,0),"Ø"),"-")</f>
        <v>Ø</v>
      </c>
      <c r="Q154" s="16">
        <v>1.0</v>
      </c>
      <c r="R154" s="16" t="str">
        <f>IF(OR(S154=$C154,S154=$D154,S154=$E154),IFNA(VLOOKUP($A154&amp;R$1,Data!$C:$E,3,0),"Ø"),"-")</f>
        <v>Ø</v>
      </c>
      <c r="S154" s="16">
        <v>1.0</v>
      </c>
      <c r="T154" s="16" t="str">
        <f>IF(OR(U154=$C154,U154=$D154,U154=$E154),IFNA(VLOOKUP($A154&amp;T$1,Data!$C:$E,3,0),"Ø"),"-")</f>
        <v>√</v>
      </c>
      <c r="U154" s="16">
        <v>2.0</v>
      </c>
      <c r="V154" s="16" t="str">
        <f>IF(OR(W154=$C154,W154=$D154,W154=$E154),IFNA(VLOOKUP($A154&amp;V$1,Data!$C:$E,3,0),"Ø"),"-")</f>
        <v>√</v>
      </c>
      <c r="W154" s="16">
        <v>2.0</v>
      </c>
      <c r="X154" s="16" t="str">
        <f>IF(OR(Y154=$C154,Y154=$D154,Y154=$E154),IFNA(VLOOKUP($A154&amp;X$1,Data!$C:$E,3,0),"Ø"),"-")</f>
        <v>√</v>
      </c>
      <c r="Y154" s="16">
        <v>2.0</v>
      </c>
      <c r="Z154" s="16" t="str">
        <f>IF(OR(AA154=$C154,AA154=$D154,AA154=$E154),IFNA(VLOOKUP($A154&amp;Z$1,Data!$C:$E,3,0),"Ø"),"-")</f>
        <v>√</v>
      </c>
      <c r="AA154" s="16">
        <v>2.0</v>
      </c>
      <c r="AB154" s="16" t="str">
        <f>IF(OR(AC154=$C154,AC154=$D154,AC154=$E154),IFNA(VLOOKUP($A154&amp;AB$1,Data!$C:$E,3,0),"Ø"),"-")</f>
        <v>√</v>
      </c>
      <c r="AC154" s="16">
        <v>2.0</v>
      </c>
      <c r="AD154" s="16" t="str">
        <f>IF(OR(AE154=$C154,AE154=$D154,AE154=$E154),IFNA(VLOOKUP($A154&amp;AD$1,Data!$C:$E,3,0),"Ø"),"-")</f>
        <v>√</v>
      </c>
      <c r="AE154" s="16">
        <v>2.0</v>
      </c>
      <c r="AF154" s="16" t="str">
        <f>IF(OR(AG154=$C154,AG154=$D154,AG154=$E154),IFNA(VLOOKUP($A154&amp;AF$1,Data!$C:$E,3,0),"Ø"),"-")</f>
        <v>√</v>
      </c>
      <c r="AG154" s="16">
        <v>2.0</v>
      </c>
      <c r="AH154" s="16" t="str">
        <f>IF(OR(AI154=$C154,AI154=$D154,AI154=$E154),IFNA(VLOOKUP($A154&amp;AH$1,Data!$C:$E,3,0),"Ø"),"-")</f>
        <v>Ø</v>
      </c>
      <c r="AI154" s="16">
        <v>2.0</v>
      </c>
      <c r="AJ154" s="16" t="str">
        <f>IF(OR(AK154=$C154,AK154=$D154,AK154=$E154),IFNA(VLOOKUP($A154&amp;AJ$1,Data!$C:$E,3,0),"Ø"),"-")</f>
        <v>√</v>
      </c>
      <c r="AK154" s="16">
        <v>2.0</v>
      </c>
      <c r="AL154" s="16" t="str">
        <f>IF(OR(AM154=$C154,AM154=$D154,AM154=$E154),IFNA(VLOOKUP($A154&amp;AL$1,Data!$C:$E,3,0),"Ø"),"-")</f>
        <v>√</v>
      </c>
      <c r="AM154" s="16">
        <v>2.0</v>
      </c>
      <c r="AN154" s="16" t="str">
        <f>IF(OR(AO154=$C154,AO154=$D154,AO154=$E154),IFNA(VLOOKUP($A154&amp;AN$1,Data!$C:$E,3,0),"Ø"),"-")</f>
        <v>√</v>
      </c>
      <c r="AO154" s="16">
        <v>2.0</v>
      </c>
      <c r="AP154" s="16" t="str">
        <f>IF(OR(AQ154=$C154,AQ154=$D154,AQ154=$E154),IFNA(VLOOKUP($A154&amp;AP$1,Data!$C:$E,3,0),"Ø"),"-")</f>
        <v>√</v>
      </c>
      <c r="AQ154" s="16">
        <v>2.0</v>
      </c>
      <c r="AR154" s="16" t="str">
        <f>IF(OR(AS154=$C154,AS154=$D154,AS154=$E154),IFNA(VLOOKUP($A154&amp;AR$1,Data!$C:$E,3,0),"Ø"),"-")</f>
        <v>√</v>
      </c>
      <c r="AS154" s="16">
        <v>2.0</v>
      </c>
      <c r="AT154" s="16" t="str">
        <f>IF(OR(AU154=$C154,AU154=$D154,AU154=$E154),IFNA(VLOOKUP($A154&amp;AT$1,Data!$C:$E,3,0),"Ø"),"-")</f>
        <v>√</v>
      </c>
      <c r="AU154" s="16">
        <v>3.0</v>
      </c>
    </row>
    <row r="155" ht="14.25" hidden="1" customHeight="1">
      <c r="A155" s="114" t="s">
        <v>265</v>
      </c>
      <c r="B155" s="9"/>
      <c r="C155" s="9">
        <f>IF(COUNTIF(Dails!A:A,Sheet1DATA!$A155)=1,1,"N")</f>
        <v>1</v>
      </c>
      <c r="D155" s="9" t="str">
        <f>IF(COUNTIF(Dails!D:D,Sheet1DATA!$A155)=1,2,"N")</f>
        <v>N</v>
      </c>
      <c r="E155" s="9" t="str">
        <f>IF(COUNTIF(Dails!G:G,Sheet1DATA!$A155)=1,3,"N")</f>
        <v>N</v>
      </c>
      <c r="F155" s="16" t="str">
        <f>IF(OR(G155=$C155,G155=$D155,G155=$E155),IFNA(VLOOKUP($A155&amp;F$1,Data!$C:$E,3,0),"Ø"),"-")</f>
        <v>Ø</v>
      </c>
      <c r="G155" s="16">
        <v>1.0</v>
      </c>
      <c r="H155" s="16" t="str">
        <f>IF(OR(I155=$C155,I155=$D155,I155=$E155),IFNA(VLOOKUP($A155&amp;H$1,Data!$C:$E,3,0),"Ø"),"-")</f>
        <v>Ø</v>
      </c>
      <c r="I155" s="16">
        <v>1.0</v>
      </c>
      <c r="J155" s="16" t="str">
        <f>IF(OR(K155=$C155,K155=$D155,K155=$E155),IFNA(VLOOKUP($A155&amp;J$1,Data!$C:$E,3,0),"Ø"),"-")</f>
        <v>√</v>
      </c>
      <c r="K155" s="16">
        <v>1.0</v>
      </c>
      <c r="L155" s="16" t="str">
        <f>IF(OR(M155=$C155,M155=$D155,M155=$E155),IFNA(VLOOKUP($A155&amp;L$1,Data!$C:$E,3,0),"Ø"),"-")</f>
        <v>×</v>
      </c>
      <c r="M155" s="16">
        <v>1.0</v>
      </c>
      <c r="N155" s="16" t="str">
        <f>IF(OR(O155=$C155,O155=$D155,O155=$E155),IFNA(VLOOKUP($A155&amp;N$1,Data!$C:$E,3,0),"Ø"),"-")</f>
        <v>×</v>
      </c>
      <c r="O155" s="16">
        <v>1.0</v>
      </c>
      <c r="P155" s="16" t="str">
        <f>IF(OR(Q155=$C155,Q155=$D155,Q155=$E155),IFNA(VLOOKUP($A155&amp;P$1,Data!$C:$E,3,0),"Ø"),"-")</f>
        <v>×</v>
      </c>
      <c r="Q155" s="16">
        <v>1.0</v>
      </c>
      <c r="R155" s="16" t="str">
        <f>IF(OR(S155=$C155,S155=$D155,S155=$E155),IFNA(VLOOKUP($A155&amp;R$1,Data!$C:$E,3,0),"Ø"),"-")</f>
        <v>×</v>
      </c>
      <c r="S155" s="16">
        <v>1.0</v>
      </c>
      <c r="T155" s="16" t="str">
        <f>IF(OR(U155=$C155,U155=$D155,U155=$E155),IFNA(VLOOKUP($A155&amp;T$1,Data!$C:$E,3,0),"Ø"),"-")</f>
        <v>-</v>
      </c>
      <c r="U155" s="16">
        <v>2.0</v>
      </c>
      <c r="V155" s="16" t="str">
        <f>IF(OR(W155=$C155,W155=$D155,W155=$E155),IFNA(VLOOKUP($A155&amp;V$1,Data!$C:$E,3,0),"Ø"),"-")</f>
        <v>-</v>
      </c>
      <c r="W155" s="16">
        <v>2.0</v>
      </c>
      <c r="X155" s="16" t="str">
        <f>IF(OR(Y155=$C155,Y155=$D155,Y155=$E155),IFNA(VLOOKUP($A155&amp;X$1,Data!$C:$E,3,0),"Ø"),"-")</f>
        <v>-</v>
      </c>
      <c r="Y155" s="16">
        <v>2.0</v>
      </c>
      <c r="Z155" s="16" t="str">
        <f>IF(OR(AA155=$C155,AA155=$D155,AA155=$E155),IFNA(VLOOKUP($A155&amp;Z$1,Data!$C:$E,3,0),"Ø"),"-")</f>
        <v>-</v>
      </c>
      <c r="AA155" s="16">
        <v>2.0</v>
      </c>
      <c r="AB155" s="16" t="str">
        <f>IF(OR(AC155=$C155,AC155=$D155,AC155=$E155),IFNA(VLOOKUP($A155&amp;AB$1,Data!$C:$E,3,0),"Ø"),"-")</f>
        <v>-</v>
      </c>
      <c r="AC155" s="16">
        <v>2.0</v>
      </c>
      <c r="AD155" s="16" t="str">
        <f>IF(OR(AE155=$C155,AE155=$D155,AE155=$E155),IFNA(VLOOKUP($A155&amp;AD$1,Data!$C:$E,3,0),"Ø"),"-")</f>
        <v>-</v>
      </c>
      <c r="AE155" s="16">
        <v>2.0</v>
      </c>
      <c r="AF155" s="16" t="str">
        <f>IF(OR(AG155=$C155,AG155=$D155,AG155=$E155),IFNA(VLOOKUP($A155&amp;AF$1,Data!$C:$E,3,0),"Ø"),"-")</f>
        <v>-</v>
      </c>
      <c r="AG155" s="16">
        <v>2.0</v>
      </c>
      <c r="AH155" s="16" t="str">
        <f>IF(OR(AI155=$C155,AI155=$D155,AI155=$E155),IFNA(VLOOKUP($A155&amp;AH$1,Data!$C:$E,3,0),"Ø"),"-")</f>
        <v>-</v>
      </c>
      <c r="AI155" s="16">
        <v>2.0</v>
      </c>
      <c r="AJ155" s="16" t="str">
        <f>IF(OR(AK155=$C155,AK155=$D155,AK155=$E155),IFNA(VLOOKUP($A155&amp;AJ$1,Data!$C:$E,3,0),"Ø"),"-")</f>
        <v>-</v>
      </c>
      <c r="AK155" s="16">
        <v>2.0</v>
      </c>
      <c r="AL155" s="16" t="str">
        <f>IF(OR(AM155=$C155,AM155=$D155,AM155=$E155),IFNA(VLOOKUP($A155&amp;AL$1,Data!$C:$E,3,0),"Ø"),"-")</f>
        <v>-</v>
      </c>
      <c r="AM155" s="16">
        <v>2.0</v>
      </c>
      <c r="AN155" s="16" t="str">
        <f>IF(OR(AO155=$C155,AO155=$D155,AO155=$E155),IFNA(VLOOKUP($A155&amp;AN$1,Data!$C:$E,3,0),"Ø"),"-")</f>
        <v>-</v>
      </c>
      <c r="AO155" s="16">
        <v>2.0</v>
      </c>
      <c r="AP155" s="16" t="str">
        <f>IF(OR(AQ155=$C155,AQ155=$D155,AQ155=$E155),IFNA(VLOOKUP($A155&amp;AP$1,Data!$C:$E,3,0),"Ø"),"-")</f>
        <v>-</v>
      </c>
      <c r="AQ155" s="16">
        <v>2.0</v>
      </c>
      <c r="AR155" s="16" t="str">
        <f>IF(OR(AS155=$C155,AS155=$D155,AS155=$E155),IFNA(VLOOKUP($A155&amp;AR$1,Data!$C:$E,3,0),"Ø"),"-")</f>
        <v>-</v>
      </c>
      <c r="AS155" s="16">
        <v>2.0</v>
      </c>
      <c r="AT155" s="16" t="str">
        <f>IF(OR(AU155=$C155,AU155=$D155,AU155=$E155),IFNA(VLOOKUP($A155&amp;AT$1,Data!$C:$E,3,0),"Ø"),"-")</f>
        <v>-</v>
      </c>
      <c r="AU155" s="16">
        <v>3.0</v>
      </c>
    </row>
    <row r="156" ht="14.25" hidden="1" customHeight="1">
      <c r="A156" s="114" t="s">
        <v>218</v>
      </c>
      <c r="B156" s="9"/>
      <c r="C156" s="9">
        <f>IF(COUNTIF(Dails!A:A,Sheet1DATA!$A156)=1,1,"N")</f>
        <v>1</v>
      </c>
      <c r="D156" s="9">
        <f>IF(COUNTIF(Dails!D:D,Sheet1DATA!$A156)=1,2,"N")</f>
        <v>2</v>
      </c>
      <c r="E156" s="9" t="str">
        <f>IF(COUNTIF(Dails!G:G,Sheet1DATA!$A156)=1,3,"N")</f>
        <v>N</v>
      </c>
      <c r="F156" s="16" t="str">
        <f>IF(OR(G156=$C156,G156=$D156,G156=$E156),IFNA(VLOOKUP($A156&amp;F$1,Data!$C:$E,3,0),"Ø"),"-")</f>
        <v>Ø</v>
      </c>
      <c r="G156" s="16">
        <v>1.0</v>
      </c>
      <c r="H156" s="16" t="str">
        <f>IF(OR(I156=$C156,I156=$D156,I156=$E156),IFNA(VLOOKUP($A156&amp;H$1,Data!$C:$E,3,0),"Ø"),"-")</f>
        <v>Ø</v>
      </c>
      <c r="I156" s="16">
        <v>1.0</v>
      </c>
      <c r="J156" s="16" t="str">
        <f>IF(OR(K156=$C156,K156=$D156,K156=$E156),IFNA(VLOOKUP($A156&amp;J$1,Data!$C:$E,3,0),"Ø"),"-")</f>
        <v>Ø</v>
      </c>
      <c r="K156" s="16">
        <v>1.0</v>
      </c>
      <c r="L156" s="16" t="str">
        <f>IF(OR(M156=$C156,M156=$D156,M156=$E156),IFNA(VLOOKUP($A156&amp;L$1,Data!$C:$E,3,0),"Ø"),"-")</f>
        <v>×</v>
      </c>
      <c r="M156" s="16">
        <v>1.0</v>
      </c>
      <c r="N156" s="16" t="str">
        <f>IF(OR(O156=$C156,O156=$D156,O156=$E156),IFNA(VLOOKUP($A156&amp;N$1,Data!$C:$E,3,0),"Ø"),"-")</f>
        <v>×</v>
      </c>
      <c r="O156" s="16">
        <v>1.0</v>
      </c>
      <c r="P156" s="16" t="str">
        <f>IF(OR(Q156=$C156,Q156=$D156,Q156=$E156),IFNA(VLOOKUP($A156&amp;P$1,Data!$C:$E,3,0),"Ø"),"-")</f>
        <v>×</v>
      </c>
      <c r="Q156" s="16">
        <v>1.0</v>
      </c>
      <c r="R156" s="16" t="str">
        <f>IF(OR(S156=$C156,S156=$D156,S156=$E156),IFNA(VLOOKUP($A156&amp;R$1,Data!$C:$E,3,0),"Ø"),"-")</f>
        <v>×</v>
      </c>
      <c r="S156" s="16">
        <v>1.0</v>
      </c>
      <c r="T156" s="16" t="str">
        <f>IF(OR(U156=$C156,U156=$D156,U156=$E156),IFNA(VLOOKUP($A156&amp;T$1,Data!$C:$E,3,0),"Ø"),"-")</f>
        <v>Ø</v>
      </c>
      <c r="U156" s="16">
        <v>2.0</v>
      </c>
      <c r="V156" s="16" t="str">
        <f>IF(OR(W156=$C156,W156=$D156,W156=$E156),IFNA(VLOOKUP($A156&amp;V$1,Data!$C:$E,3,0),"Ø"),"-")</f>
        <v>Ø</v>
      </c>
      <c r="W156" s="16">
        <v>2.0</v>
      </c>
      <c r="X156" s="16" t="str">
        <f>IF(OR(Y156=$C156,Y156=$D156,Y156=$E156),IFNA(VLOOKUP($A156&amp;X$1,Data!$C:$E,3,0),"Ø"),"-")</f>
        <v>Ø</v>
      </c>
      <c r="Y156" s="16">
        <v>2.0</v>
      </c>
      <c r="Z156" s="16" t="str">
        <f>IF(OR(AA156=$C156,AA156=$D156,AA156=$E156),IFNA(VLOOKUP($A156&amp;Z$1,Data!$C:$E,3,0),"Ø"),"-")</f>
        <v>Ø</v>
      </c>
      <c r="AA156" s="16">
        <v>2.0</v>
      </c>
      <c r="AB156" s="16" t="str">
        <f>IF(OR(AC156=$C156,AC156=$D156,AC156=$E156),IFNA(VLOOKUP($A156&amp;AB$1,Data!$C:$E,3,0),"Ø"),"-")</f>
        <v>Ø</v>
      </c>
      <c r="AC156" s="16">
        <v>2.0</v>
      </c>
      <c r="AD156" s="16" t="str">
        <f>IF(OR(AE156=$C156,AE156=$D156,AE156=$E156),IFNA(VLOOKUP($A156&amp;AD$1,Data!$C:$E,3,0),"Ø"),"-")</f>
        <v>Ø</v>
      </c>
      <c r="AE156" s="16">
        <v>2.0</v>
      </c>
      <c r="AF156" s="16" t="str">
        <f>IF(OR(AG156=$C156,AG156=$D156,AG156=$E156),IFNA(VLOOKUP($A156&amp;AF$1,Data!$C:$E,3,0),"Ø"),"-")</f>
        <v>Ø</v>
      </c>
      <c r="AG156" s="16">
        <v>2.0</v>
      </c>
      <c r="AH156" s="16" t="str">
        <f>IF(OR(AI156=$C156,AI156=$D156,AI156=$E156),IFNA(VLOOKUP($A156&amp;AH$1,Data!$C:$E,3,0),"Ø"),"-")</f>
        <v>Ø</v>
      </c>
      <c r="AI156" s="16">
        <v>2.0</v>
      </c>
      <c r="AJ156" s="16" t="str">
        <f>IF(OR(AK156=$C156,AK156=$D156,AK156=$E156),IFNA(VLOOKUP($A156&amp;AJ$1,Data!$C:$E,3,0),"Ø"),"-")</f>
        <v>Ø</v>
      </c>
      <c r="AK156" s="16">
        <v>2.0</v>
      </c>
      <c r="AL156" s="16" t="str">
        <f>IF(OR(AM156=$C156,AM156=$D156,AM156=$E156),IFNA(VLOOKUP($A156&amp;AL$1,Data!$C:$E,3,0),"Ø"),"-")</f>
        <v>Ø</v>
      </c>
      <c r="AM156" s="16">
        <v>2.0</v>
      </c>
      <c r="AN156" s="16" t="str">
        <f>IF(OR(AO156=$C156,AO156=$D156,AO156=$E156),IFNA(VLOOKUP($A156&amp;AN$1,Data!$C:$E,3,0),"Ø"),"-")</f>
        <v>Ø</v>
      </c>
      <c r="AO156" s="16">
        <v>2.0</v>
      </c>
      <c r="AP156" s="16" t="str">
        <f>IF(OR(AQ156=$C156,AQ156=$D156,AQ156=$E156),IFNA(VLOOKUP($A156&amp;AP$1,Data!$C:$E,3,0),"Ø"),"-")</f>
        <v>Ø</v>
      </c>
      <c r="AQ156" s="16">
        <v>2.0</v>
      </c>
      <c r="AR156" s="16" t="str">
        <f>IF(OR(AS156=$C156,AS156=$D156,AS156=$E156),IFNA(VLOOKUP($A156&amp;AR$1,Data!$C:$E,3,0),"Ø"),"-")</f>
        <v>√</v>
      </c>
      <c r="AS156" s="16">
        <v>2.0</v>
      </c>
      <c r="AT156" s="16" t="str">
        <f>IF(OR(AU156=$C156,AU156=$D156,AU156=$E156),IFNA(VLOOKUP($A156&amp;AT$1,Data!$C:$E,3,0),"Ø"),"-")</f>
        <v>-</v>
      </c>
      <c r="AU156" s="16">
        <v>3.0</v>
      </c>
    </row>
    <row r="157" ht="14.25" hidden="1" customHeight="1">
      <c r="A157" s="114" t="s">
        <v>672</v>
      </c>
      <c r="B157" s="9"/>
      <c r="C157" s="9" t="str">
        <f>IF(COUNTIF(Dails!A:A,Sheet1DATA!$A157)=1,1,"N")</f>
        <v>N</v>
      </c>
      <c r="D157" s="9" t="str">
        <f>IF(COUNTIF(Dails!D:D,Sheet1DATA!$A157)=1,2,"N")</f>
        <v>N</v>
      </c>
      <c r="E157" s="9" t="str">
        <f>IF(COUNTIF(Dails!G:G,Sheet1DATA!$A157)=1,3,"N")</f>
        <v>N</v>
      </c>
      <c r="F157" s="16" t="str">
        <f>IF(OR(G157=$C157,G157=$D157,G157=$E157),IFNA(VLOOKUP($A157&amp;F$1,Data!$C:$E,3,0),"Ø"),"-")</f>
        <v>-</v>
      </c>
      <c r="G157" s="16">
        <v>1.0</v>
      </c>
      <c r="H157" s="16" t="str">
        <f>IF(OR(I157=$C157,I157=$D157,I157=$E157),IFNA(VLOOKUP($A157&amp;H$1,Data!$C:$E,3,0),"Ø"),"-")</f>
        <v>-</v>
      </c>
      <c r="I157" s="16">
        <v>1.0</v>
      </c>
      <c r="J157" s="16" t="str">
        <f>IF(OR(K157=$C157,K157=$D157,K157=$E157),IFNA(VLOOKUP($A157&amp;J$1,Data!$C:$E,3,0),"Ø"),"-")</f>
        <v>-</v>
      </c>
      <c r="K157" s="16">
        <v>1.0</v>
      </c>
      <c r="L157" s="16" t="str">
        <f>IF(OR(M157=$C157,M157=$D157,M157=$E157),IFNA(VLOOKUP($A157&amp;L$1,Data!$C:$E,3,0),"Ø"),"-")</f>
        <v>-</v>
      </c>
      <c r="M157" s="16">
        <v>1.0</v>
      </c>
      <c r="N157" s="16" t="str">
        <f>IF(OR(O157=$C157,O157=$D157,O157=$E157),IFNA(VLOOKUP($A157&amp;N$1,Data!$C:$E,3,0),"Ø"),"-")</f>
        <v>-</v>
      </c>
      <c r="O157" s="16">
        <v>1.0</v>
      </c>
      <c r="P157" s="16" t="str">
        <f>IF(OR(Q157=$C157,Q157=$D157,Q157=$E157),IFNA(VLOOKUP($A157&amp;P$1,Data!$C:$E,3,0),"Ø"),"-")</f>
        <v>-</v>
      </c>
      <c r="Q157" s="16">
        <v>1.0</v>
      </c>
      <c r="R157" s="16" t="str">
        <f>IF(OR(S157=$C157,S157=$D157,S157=$E157),IFNA(VLOOKUP($A157&amp;R$1,Data!$C:$E,3,0),"Ø"),"-")</f>
        <v>-</v>
      </c>
      <c r="S157" s="16">
        <v>1.0</v>
      </c>
      <c r="T157" s="16" t="str">
        <f>IF(OR(U157=$C157,U157=$D157,U157=$E157),IFNA(VLOOKUP($A157&amp;T$1,Data!$C:$E,3,0),"Ø"),"-")</f>
        <v>-</v>
      </c>
      <c r="U157" s="16">
        <v>2.0</v>
      </c>
      <c r="V157" s="16" t="str">
        <f>IF(OR(W157=$C157,W157=$D157,W157=$E157),IFNA(VLOOKUP($A157&amp;V$1,Data!$C:$E,3,0),"Ø"),"-")</f>
        <v>-</v>
      </c>
      <c r="W157" s="16">
        <v>2.0</v>
      </c>
      <c r="X157" s="16" t="str">
        <f>IF(OR(Y157=$C157,Y157=$D157,Y157=$E157),IFNA(VLOOKUP($A157&amp;X$1,Data!$C:$E,3,0),"Ø"),"-")</f>
        <v>-</v>
      </c>
      <c r="Y157" s="16">
        <v>2.0</v>
      </c>
      <c r="Z157" s="16" t="str">
        <f>IF(OR(AA157=$C157,AA157=$D157,AA157=$E157),IFNA(VLOOKUP($A157&amp;Z$1,Data!$C:$E,3,0),"Ø"),"-")</f>
        <v>-</v>
      </c>
      <c r="AA157" s="16">
        <v>2.0</v>
      </c>
      <c r="AB157" s="16" t="str">
        <f>IF(OR(AC157=$C157,AC157=$D157,AC157=$E157),IFNA(VLOOKUP($A157&amp;AB$1,Data!$C:$E,3,0),"Ø"),"-")</f>
        <v>-</v>
      </c>
      <c r="AC157" s="16">
        <v>2.0</v>
      </c>
      <c r="AD157" s="16" t="str">
        <f>IF(OR(AE157=$C157,AE157=$D157,AE157=$E157),IFNA(VLOOKUP($A157&amp;AD$1,Data!$C:$E,3,0),"Ø"),"-")</f>
        <v>-</v>
      </c>
      <c r="AE157" s="16">
        <v>2.0</v>
      </c>
      <c r="AF157" s="16" t="str">
        <f>IF(OR(AG157=$C157,AG157=$D157,AG157=$E157),IFNA(VLOOKUP($A157&amp;AF$1,Data!$C:$E,3,0),"Ø"),"-")</f>
        <v>-</v>
      </c>
      <c r="AG157" s="16">
        <v>2.0</v>
      </c>
      <c r="AH157" s="16" t="str">
        <f>IF(OR(AI157=$C157,AI157=$D157,AI157=$E157),IFNA(VLOOKUP($A157&amp;AH$1,Data!$C:$E,3,0),"Ø"),"-")</f>
        <v>-</v>
      </c>
      <c r="AI157" s="16">
        <v>2.0</v>
      </c>
      <c r="AJ157" s="16" t="str">
        <f>IF(OR(AK157=$C157,AK157=$D157,AK157=$E157),IFNA(VLOOKUP($A157&amp;AJ$1,Data!$C:$E,3,0),"Ø"),"-")</f>
        <v>-</v>
      </c>
      <c r="AK157" s="16">
        <v>2.0</v>
      </c>
      <c r="AL157" s="16" t="str">
        <f>IF(OR(AM157=$C157,AM157=$D157,AM157=$E157),IFNA(VLOOKUP($A157&amp;AL$1,Data!$C:$E,3,0),"Ø"),"-")</f>
        <v>-</v>
      </c>
      <c r="AM157" s="16">
        <v>2.0</v>
      </c>
      <c r="AN157" s="16" t="str">
        <f>IF(OR(AO157=$C157,AO157=$D157,AO157=$E157),IFNA(VLOOKUP($A157&amp;AN$1,Data!$C:$E,3,0),"Ø"),"-")</f>
        <v>-</v>
      </c>
      <c r="AO157" s="16">
        <v>2.0</v>
      </c>
      <c r="AP157" s="16" t="str">
        <f>IF(OR(AQ157=$C157,AQ157=$D157,AQ157=$E157),IFNA(VLOOKUP($A157&amp;AP$1,Data!$C:$E,3,0),"Ø"),"-")</f>
        <v>-</v>
      </c>
      <c r="AQ157" s="16">
        <v>2.0</v>
      </c>
      <c r="AR157" s="16" t="str">
        <f>IF(OR(AS157=$C157,AS157=$D157,AS157=$E157),IFNA(VLOOKUP($A157&amp;AR$1,Data!$C:$E,3,0),"Ø"),"-")</f>
        <v>-</v>
      </c>
      <c r="AS157" s="16">
        <v>2.0</v>
      </c>
      <c r="AT157" s="16" t="str">
        <f>IF(OR(AU157=$C157,AU157=$D157,AU157=$E157),IFNA(VLOOKUP($A157&amp;AT$1,Data!$C:$E,3,0),"Ø"),"-")</f>
        <v>-</v>
      </c>
      <c r="AU157" s="16">
        <v>3.0</v>
      </c>
    </row>
    <row r="158" ht="14.25" hidden="1" customHeight="1">
      <c r="A158" s="114" t="s">
        <v>678</v>
      </c>
      <c r="B158" s="9"/>
      <c r="C158" s="9" t="str">
        <f>IF(COUNTIF(Dails!A:A,Sheet1DATA!$A158)=1,1,"N")</f>
        <v>N</v>
      </c>
      <c r="D158" s="9" t="str">
        <f>IF(COUNTIF(Dails!D:D,Sheet1DATA!$A158)=1,2,"N")</f>
        <v>N</v>
      </c>
      <c r="E158" s="9" t="str">
        <f>IF(COUNTIF(Dails!G:G,Sheet1DATA!$A158)=1,3,"N")</f>
        <v>N</v>
      </c>
      <c r="F158" s="16" t="str">
        <f>IF(OR(G158=$C158,G158=$D158,G158=$E158),IFNA(VLOOKUP($A158&amp;F$1,Data!$C:$E,3,0),"Ø"),"-")</f>
        <v>-</v>
      </c>
      <c r="G158" s="16">
        <v>1.0</v>
      </c>
      <c r="H158" s="16" t="str">
        <f>IF(OR(I158=$C158,I158=$D158,I158=$E158),IFNA(VLOOKUP($A158&amp;H$1,Data!$C:$E,3,0),"Ø"),"-")</f>
        <v>-</v>
      </c>
      <c r="I158" s="16">
        <v>1.0</v>
      </c>
      <c r="J158" s="16" t="str">
        <f>IF(OR(K158=$C158,K158=$D158,K158=$E158),IFNA(VLOOKUP($A158&amp;J$1,Data!$C:$E,3,0),"Ø"),"-")</f>
        <v>-</v>
      </c>
      <c r="K158" s="16">
        <v>1.0</v>
      </c>
      <c r="L158" s="16" t="str">
        <f>IF(OR(M158=$C158,M158=$D158,M158=$E158),IFNA(VLOOKUP($A158&amp;L$1,Data!$C:$E,3,0),"Ø"),"-")</f>
        <v>-</v>
      </c>
      <c r="M158" s="16">
        <v>1.0</v>
      </c>
      <c r="N158" s="16" t="str">
        <f>IF(OR(O158=$C158,O158=$D158,O158=$E158),IFNA(VLOOKUP($A158&amp;N$1,Data!$C:$E,3,0),"Ø"),"-")</f>
        <v>-</v>
      </c>
      <c r="O158" s="16">
        <v>1.0</v>
      </c>
      <c r="P158" s="16" t="str">
        <f>IF(OR(Q158=$C158,Q158=$D158,Q158=$E158),IFNA(VLOOKUP($A158&amp;P$1,Data!$C:$E,3,0),"Ø"),"-")</f>
        <v>-</v>
      </c>
      <c r="Q158" s="16">
        <v>1.0</v>
      </c>
      <c r="R158" s="16" t="str">
        <f>IF(OR(S158=$C158,S158=$D158,S158=$E158),IFNA(VLOOKUP($A158&amp;R$1,Data!$C:$E,3,0),"Ø"),"-")</f>
        <v>-</v>
      </c>
      <c r="S158" s="16">
        <v>1.0</v>
      </c>
      <c r="T158" s="16" t="str">
        <f>IF(OR(U158=$C158,U158=$D158,U158=$E158),IFNA(VLOOKUP($A158&amp;T$1,Data!$C:$E,3,0),"Ø"),"-")</f>
        <v>-</v>
      </c>
      <c r="U158" s="16">
        <v>2.0</v>
      </c>
      <c r="V158" s="16" t="str">
        <f>IF(OR(W158=$C158,W158=$D158,W158=$E158),IFNA(VLOOKUP($A158&amp;V$1,Data!$C:$E,3,0),"Ø"),"-")</f>
        <v>-</v>
      </c>
      <c r="W158" s="16">
        <v>2.0</v>
      </c>
      <c r="X158" s="16" t="str">
        <f>IF(OR(Y158=$C158,Y158=$D158,Y158=$E158),IFNA(VLOOKUP($A158&amp;X$1,Data!$C:$E,3,0),"Ø"),"-")</f>
        <v>-</v>
      </c>
      <c r="Y158" s="16">
        <v>2.0</v>
      </c>
      <c r="Z158" s="16" t="str">
        <f>IF(OR(AA158=$C158,AA158=$D158,AA158=$E158),IFNA(VLOOKUP($A158&amp;Z$1,Data!$C:$E,3,0),"Ø"),"-")</f>
        <v>-</v>
      </c>
      <c r="AA158" s="16">
        <v>2.0</v>
      </c>
      <c r="AB158" s="16" t="str">
        <f>IF(OR(AC158=$C158,AC158=$D158,AC158=$E158),IFNA(VLOOKUP($A158&amp;AB$1,Data!$C:$E,3,0),"Ø"),"-")</f>
        <v>-</v>
      </c>
      <c r="AC158" s="16">
        <v>2.0</v>
      </c>
      <c r="AD158" s="16" t="str">
        <f>IF(OR(AE158=$C158,AE158=$D158,AE158=$E158),IFNA(VLOOKUP($A158&amp;AD$1,Data!$C:$E,3,0),"Ø"),"-")</f>
        <v>-</v>
      </c>
      <c r="AE158" s="16">
        <v>2.0</v>
      </c>
      <c r="AF158" s="16" t="str">
        <f>IF(OR(AG158=$C158,AG158=$D158,AG158=$E158),IFNA(VLOOKUP($A158&amp;AF$1,Data!$C:$E,3,0),"Ø"),"-")</f>
        <v>-</v>
      </c>
      <c r="AG158" s="16">
        <v>2.0</v>
      </c>
      <c r="AH158" s="16" t="str">
        <f>IF(OR(AI158=$C158,AI158=$D158,AI158=$E158),IFNA(VLOOKUP($A158&amp;AH$1,Data!$C:$E,3,0),"Ø"),"-")</f>
        <v>-</v>
      </c>
      <c r="AI158" s="16">
        <v>2.0</v>
      </c>
      <c r="AJ158" s="16" t="str">
        <f>IF(OR(AK158=$C158,AK158=$D158,AK158=$E158),IFNA(VLOOKUP($A158&amp;AJ$1,Data!$C:$E,3,0),"Ø"),"-")</f>
        <v>-</v>
      </c>
      <c r="AK158" s="16">
        <v>2.0</v>
      </c>
      <c r="AL158" s="16" t="str">
        <f>IF(OR(AM158=$C158,AM158=$D158,AM158=$E158),IFNA(VLOOKUP($A158&amp;AL$1,Data!$C:$E,3,0),"Ø"),"-")</f>
        <v>-</v>
      </c>
      <c r="AM158" s="16">
        <v>2.0</v>
      </c>
      <c r="AN158" s="16" t="str">
        <f>IF(OR(AO158=$C158,AO158=$D158,AO158=$E158),IFNA(VLOOKUP($A158&amp;AN$1,Data!$C:$E,3,0),"Ø"),"-")</f>
        <v>-</v>
      </c>
      <c r="AO158" s="16">
        <v>2.0</v>
      </c>
      <c r="AP158" s="16" t="str">
        <f>IF(OR(AQ158=$C158,AQ158=$D158,AQ158=$E158),IFNA(VLOOKUP($A158&amp;AP$1,Data!$C:$E,3,0),"Ø"),"-")</f>
        <v>-</v>
      </c>
      <c r="AQ158" s="16">
        <v>2.0</v>
      </c>
      <c r="AR158" s="16" t="str">
        <f>IF(OR(AS158=$C158,AS158=$D158,AS158=$E158),IFNA(VLOOKUP($A158&amp;AR$1,Data!$C:$E,3,0),"Ø"),"-")</f>
        <v>-</v>
      </c>
      <c r="AS158" s="16">
        <v>2.0</v>
      </c>
      <c r="AT158" s="16" t="str">
        <f>IF(OR(AU158=$C158,AU158=$D158,AU158=$E158),IFNA(VLOOKUP($A158&amp;AT$1,Data!$C:$E,3,0),"Ø"),"-")</f>
        <v>-</v>
      </c>
      <c r="AU158" s="16">
        <v>3.0</v>
      </c>
    </row>
    <row r="159" ht="14.25" hidden="1" customHeight="1">
      <c r="A159" s="114" t="s">
        <v>681</v>
      </c>
      <c r="B159" s="9"/>
      <c r="C159" s="9" t="str">
        <f>IF(COUNTIF(Dails!A:A,Sheet1DATA!$A159)=1,1,"N")</f>
        <v>N</v>
      </c>
      <c r="D159" s="9" t="str">
        <f>IF(COUNTIF(Dails!D:D,Sheet1DATA!$A159)=1,2,"N")</f>
        <v>N</v>
      </c>
      <c r="E159" s="9" t="str">
        <f>IF(COUNTIF(Dails!G:G,Sheet1DATA!$A159)=1,3,"N")</f>
        <v>N</v>
      </c>
      <c r="F159" s="16" t="str">
        <f>IF(OR(G159=$C159,G159=$D159,G159=$E159),IFNA(VLOOKUP($A159&amp;F$1,Data!$C:$E,3,0),"Ø"),"-")</f>
        <v>-</v>
      </c>
      <c r="G159" s="16">
        <v>1.0</v>
      </c>
      <c r="H159" s="16" t="str">
        <f>IF(OR(I159=$C159,I159=$D159,I159=$E159),IFNA(VLOOKUP($A159&amp;H$1,Data!$C:$E,3,0),"Ø"),"-")</f>
        <v>-</v>
      </c>
      <c r="I159" s="16">
        <v>1.0</v>
      </c>
      <c r="J159" s="16" t="str">
        <f>IF(OR(K159=$C159,K159=$D159,K159=$E159),IFNA(VLOOKUP($A159&amp;J$1,Data!$C:$E,3,0),"Ø"),"-")</f>
        <v>-</v>
      </c>
      <c r="K159" s="16">
        <v>1.0</v>
      </c>
      <c r="L159" s="16" t="str">
        <f>IF(OR(M159=$C159,M159=$D159,M159=$E159),IFNA(VLOOKUP($A159&amp;L$1,Data!$C:$E,3,0),"Ø"),"-")</f>
        <v>-</v>
      </c>
      <c r="M159" s="16">
        <v>1.0</v>
      </c>
      <c r="N159" s="16" t="str">
        <f>IF(OR(O159=$C159,O159=$D159,O159=$E159),IFNA(VLOOKUP($A159&amp;N$1,Data!$C:$E,3,0),"Ø"),"-")</f>
        <v>-</v>
      </c>
      <c r="O159" s="16">
        <v>1.0</v>
      </c>
      <c r="P159" s="16" t="str">
        <f>IF(OR(Q159=$C159,Q159=$D159,Q159=$E159),IFNA(VLOOKUP($A159&amp;P$1,Data!$C:$E,3,0),"Ø"),"-")</f>
        <v>-</v>
      </c>
      <c r="Q159" s="16">
        <v>1.0</v>
      </c>
      <c r="R159" s="16" t="str">
        <f>IF(OR(S159=$C159,S159=$D159,S159=$E159),IFNA(VLOOKUP($A159&amp;R$1,Data!$C:$E,3,0),"Ø"),"-")</f>
        <v>-</v>
      </c>
      <c r="S159" s="16">
        <v>1.0</v>
      </c>
      <c r="T159" s="16" t="str">
        <f>IF(OR(U159=$C159,U159=$D159,U159=$E159),IFNA(VLOOKUP($A159&amp;T$1,Data!$C:$E,3,0),"Ø"),"-")</f>
        <v>-</v>
      </c>
      <c r="U159" s="16">
        <v>2.0</v>
      </c>
      <c r="V159" s="16" t="str">
        <f>IF(OR(W159=$C159,W159=$D159,W159=$E159),IFNA(VLOOKUP($A159&amp;V$1,Data!$C:$E,3,0),"Ø"),"-")</f>
        <v>-</v>
      </c>
      <c r="W159" s="16">
        <v>2.0</v>
      </c>
      <c r="X159" s="16" t="str">
        <f>IF(OR(Y159=$C159,Y159=$D159,Y159=$E159),IFNA(VLOOKUP($A159&amp;X$1,Data!$C:$E,3,0),"Ø"),"-")</f>
        <v>-</v>
      </c>
      <c r="Y159" s="16">
        <v>2.0</v>
      </c>
      <c r="Z159" s="16" t="str">
        <f>IF(OR(AA159=$C159,AA159=$D159,AA159=$E159),IFNA(VLOOKUP($A159&amp;Z$1,Data!$C:$E,3,0),"Ø"),"-")</f>
        <v>-</v>
      </c>
      <c r="AA159" s="16">
        <v>2.0</v>
      </c>
      <c r="AB159" s="16" t="str">
        <f>IF(OR(AC159=$C159,AC159=$D159,AC159=$E159),IFNA(VLOOKUP($A159&amp;AB$1,Data!$C:$E,3,0),"Ø"),"-")</f>
        <v>-</v>
      </c>
      <c r="AC159" s="16">
        <v>2.0</v>
      </c>
      <c r="AD159" s="16" t="str">
        <f>IF(OR(AE159=$C159,AE159=$D159,AE159=$E159),IFNA(VLOOKUP($A159&amp;AD$1,Data!$C:$E,3,0),"Ø"),"-")</f>
        <v>-</v>
      </c>
      <c r="AE159" s="16">
        <v>2.0</v>
      </c>
      <c r="AF159" s="16" t="str">
        <f>IF(OR(AG159=$C159,AG159=$D159,AG159=$E159),IFNA(VLOOKUP($A159&amp;AF$1,Data!$C:$E,3,0),"Ø"),"-")</f>
        <v>-</v>
      </c>
      <c r="AG159" s="16">
        <v>2.0</v>
      </c>
      <c r="AH159" s="16" t="str">
        <f>IF(OR(AI159=$C159,AI159=$D159,AI159=$E159),IFNA(VLOOKUP($A159&amp;AH$1,Data!$C:$E,3,0),"Ø"),"-")</f>
        <v>-</v>
      </c>
      <c r="AI159" s="16">
        <v>2.0</v>
      </c>
      <c r="AJ159" s="16" t="str">
        <f>IF(OR(AK159=$C159,AK159=$D159,AK159=$E159),IFNA(VLOOKUP($A159&amp;AJ$1,Data!$C:$E,3,0),"Ø"),"-")</f>
        <v>-</v>
      </c>
      <c r="AK159" s="16">
        <v>2.0</v>
      </c>
      <c r="AL159" s="16" t="str">
        <f>IF(OR(AM159=$C159,AM159=$D159,AM159=$E159),IFNA(VLOOKUP($A159&amp;AL$1,Data!$C:$E,3,0),"Ø"),"-")</f>
        <v>-</v>
      </c>
      <c r="AM159" s="16">
        <v>2.0</v>
      </c>
      <c r="AN159" s="16" t="str">
        <f>IF(OR(AO159=$C159,AO159=$D159,AO159=$E159),IFNA(VLOOKUP($A159&amp;AN$1,Data!$C:$E,3,0),"Ø"),"-")</f>
        <v>-</v>
      </c>
      <c r="AO159" s="16">
        <v>2.0</v>
      </c>
      <c r="AP159" s="16" t="str">
        <f>IF(OR(AQ159=$C159,AQ159=$D159,AQ159=$E159),IFNA(VLOOKUP($A159&amp;AP$1,Data!$C:$E,3,0),"Ø"),"-")</f>
        <v>-</v>
      </c>
      <c r="AQ159" s="16">
        <v>2.0</v>
      </c>
      <c r="AR159" s="16" t="str">
        <f>IF(OR(AS159=$C159,AS159=$D159,AS159=$E159),IFNA(VLOOKUP($A159&amp;AR$1,Data!$C:$E,3,0),"Ø"),"-")</f>
        <v>-</v>
      </c>
      <c r="AS159" s="16">
        <v>2.0</v>
      </c>
      <c r="AT159" s="16" t="str">
        <f>IF(OR(AU159=$C159,AU159=$D159,AU159=$E159),IFNA(VLOOKUP($A159&amp;AT$1,Data!$C:$E,3,0),"Ø"),"-")</f>
        <v>-</v>
      </c>
      <c r="AU159" s="16">
        <v>3.0</v>
      </c>
    </row>
    <row r="160" ht="14.25" hidden="1" customHeight="1">
      <c r="A160" s="114" t="s">
        <v>687</v>
      </c>
      <c r="B160" s="9"/>
      <c r="C160" s="9" t="str">
        <f>IF(COUNTIF(Dails!A:A,Sheet1DATA!$A160)=1,1,"N")</f>
        <v>N</v>
      </c>
      <c r="D160" s="9" t="str">
        <f>IF(COUNTIF(Dails!D:D,Sheet1DATA!$A160)=1,2,"N")</f>
        <v>N</v>
      </c>
      <c r="E160" s="9" t="str">
        <f>IF(COUNTIF(Dails!G:G,Sheet1DATA!$A160)=1,3,"N")</f>
        <v>N</v>
      </c>
      <c r="F160" s="16" t="str">
        <f>IF(OR(G160=$C160,G160=$D160,G160=$E160),IFNA(VLOOKUP($A160&amp;F$1,Data!$C:$E,3,0),"Ø"),"-")</f>
        <v>-</v>
      </c>
      <c r="G160" s="16">
        <v>1.0</v>
      </c>
      <c r="H160" s="16" t="str">
        <f>IF(OR(I160=$C160,I160=$D160,I160=$E160),IFNA(VLOOKUP($A160&amp;H$1,Data!$C:$E,3,0),"Ø"),"-")</f>
        <v>-</v>
      </c>
      <c r="I160" s="16">
        <v>1.0</v>
      </c>
      <c r="J160" s="16" t="str">
        <f>IF(OR(K160=$C160,K160=$D160,K160=$E160),IFNA(VLOOKUP($A160&amp;J$1,Data!$C:$E,3,0),"Ø"),"-")</f>
        <v>-</v>
      </c>
      <c r="K160" s="16">
        <v>1.0</v>
      </c>
      <c r="L160" s="16" t="str">
        <f>IF(OR(M160=$C160,M160=$D160,M160=$E160),IFNA(VLOOKUP($A160&amp;L$1,Data!$C:$E,3,0),"Ø"),"-")</f>
        <v>-</v>
      </c>
      <c r="M160" s="16">
        <v>1.0</v>
      </c>
      <c r="N160" s="16" t="str">
        <f>IF(OR(O160=$C160,O160=$D160,O160=$E160),IFNA(VLOOKUP($A160&amp;N$1,Data!$C:$E,3,0),"Ø"),"-")</f>
        <v>-</v>
      </c>
      <c r="O160" s="16">
        <v>1.0</v>
      </c>
      <c r="P160" s="16" t="str">
        <f>IF(OR(Q160=$C160,Q160=$D160,Q160=$E160),IFNA(VLOOKUP($A160&amp;P$1,Data!$C:$E,3,0),"Ø"),"-")</f>
        <v>-</v>
      </c>
      <c r="Q160" s="16">
        <v>1.0</v>
      </c>
      <c r="R160" s="16" t="str">
        <f>IF(OR(S160=$C160,S160=$D160,S160=$E160),IFNA(VLOOKUP($A160&amp;R$1,Data!$C:$E,3,0),"Ø"),"-")</f>
        <v>-</v>
      </c>
      <c r="S160" s="16">
        <v>1.0</v>
      </c>
      <c r="T160" s="16" t="str">
        <f>IF(OR(U160=$C160,U160=$D160,U160=$E160),IFNA(VLOOKUP($A160&amp;T$1,Data!$C:$E,3,0),"Ø"),"-")</f>
        <v>-</v>
      </c>
      <c r="U160" s="16">
        <v>2.0</v>
      </c>
      <c r="V160" s="16" t="str">
        <f>IF(OR(W160=$C160,W160=$D160,W160=$E160),IFNA(VLOOKUP($A160&amp;V$1,Data!$C:$E,3,0),"Ø"),"-")</f>
        <v>-</v>
      </c>
      <c r="W160" s="16">
        <v>2.0</v>
      </c>
      <c r="X160" s="16" t="str">
        <f>IF(OR(Y160=$C160,Y160=$D160,Y160=$E160),IFNA(VLOOKUP($A160&amp;X$1,Data!$C:$E,3,0),"Ø"),"-")</f>
        <v>-</v>
      </c>
      <c r="Y160" s="16">
        <v>2.0</v>
      </c>
      <c r="Z160" s="16" t="str">
        <f>IF(OR(AA160=$C160,AA160=$D160,AA160=$E160),IFNA(VLOOKUP($A160&amp;Z$1,Data!$C:$E,3,0),"Ø"),"-")</f>
        <v>-</v>
      </c>
      <c r="AA160" s="16">
        <v>2.0</v>
      </c>
      <c r="AB160" s="16" t="str">
        <f>IF(OR(AC160=$C160,AC160=$D160,AC160=$E160),IFNA(VLOOKUP($A160&amp;AB$1,Data!$C:$E,3,0),"Ø"),"-")</f>
        <v>-</v>
      </c>
      <c r="AC160" s="16">
        <v>2.0</v>
      </c>
      <c r="AD160" s="16" t="str">
        <f>IF(OR(AE160=$C160,AE160=$D160,AE160=$E160),IFNA(VLOOKUP($A160&amp;AD$1,Data!$C:$E,3,0),"Ø"),"-")</f>
        <v>-</v>
      </c>
      <c r="AE160" s="16">
        <v>2.0</v>
      </c>
      <c r="AF160" s="16" t="str">
        <f>IF(OR(AG160=$C160,AG160=$D160,AG160=$E160),IFNA(VLOOKUP($A160&amp;AF$1,Data!$C:$E,3,0),"Ø"),"-")</f>
        <v>-</v>
      </c>
      <c r="AG160" s="16">
        <v>2.0</v>
      </c>
      <c r="AH160" s="16" t="str">
        <f>IF(OR(AI160=$C160,AI160=$D160,AI160=$E160),IFNA(VLOOKUP($A160&amp;AH$1,Data!$C:$E,3,0),"Ø"),"-")</f>
        <v>-</v>
      </c>
      <c r="AI160" s="16">
        <v>2.0</v>
      </c>
      <c r="AJ160" s="16" t="str">
        <f>IF(OR(AK160=$C160,AK160=$D160,AK160=$E160),IFNA(VLOOKUP($A160&amp;AJ$1,Data!$C:$E,3,0),"Ø"),"-")</f>
        <v>-</v>
      </c>
      <c r="AK160" s="16">
        <v>2.0</v>
      </c>
      <c r="AL160" s="16" t="str">
        <f>IF(OR(AM160=$C160,AM160=$D160,AM160=$E160),IFNA(VLOOKUP($A160&amp;AL$1,Data!$C:$E,3,0),"Ø"),"-")</f>
        <v>-</v>
      </c>
      <c r="AM160" s="16">
        <v>2.0</v>
      </c>
      <c r="AN160" s="16" t="str">
        <f>IF(OR(AO160=$C160,AO160=$D160,AO160=$E160),IFNA(VLOOKUP($A160&amp;AN$1,Data!$C:$E,3,0),"Ø"),"-")</f>
        <v>-</v>
      </c>
      <c r="AO160" s="16">
        <v>2.0</v>
      </c>
      <c r="AP160" s="16" t="str">
        <f>IF(OR(AQ160=$C160,AQ160=$D160,AQ160=$E160),IFNA(VLOOKUP($A160&amp;AP$1,Data!$C:$E,3,0),"Ø"),"-")</f>
        <v>-</v>
      </c>
      <c r="AQ160" s="16">
        <v>2.0</v>
      </c>
      <c r="AR160" s="16" t="str">
        <f>IF(OR(AS160=$C160,AS160=$D160,AS160=$E160),IFNA(VLOOKUP($A160&amp;AR$1,Data!$C:$E,3,0),"Ø"),"-")</f>
        <v>-</v>
      </c>
      <c r="AS160" s="16">
        <v>2.0</v>
      </c>
      <c r="AT160" s="16" t="str">
        <f>IF(OR(AU160=$C160,AU160=$D160,AU160=$E160),IFNA(VLOOKUP($A160&amp;AT$1,Data!$C:$E,3,0),"Ø"),"-")</f>
        <v>-</v>
      </c>
      <c r="AU160" s="16">
        <v>3.0</v>
      </c>
    </row>
    <row r="161" ht="14.25" hidden="1" customHeight="1">
      <c r="A161" s="114" t="s">
        <v>1281</v>
      </c>
      <c r="B161" s="9"/>
      <c r="C161" s="9">
        <f>IF(COUNTIF(Dails!A:A,Sheet1DATA!$A161)=1,1,"N")</f>
        <v>1</v>
      </c>
      <c r="D161" s="9">
        <f>IF(COUNTIF(Dails!D:D,Sheet1DATA!$A161)=1,2,"N")</f>
        <v>2</v>
      </c>
      <c r="E161" s="9">
        <f>IF(COUNTIF(Dails!G:G,Sheet1DATA!$A161)=1,3,"N")</f>
        <v>3</v>
      </c>
      <c r="F161" s="16" t="str">
        <f>IF(OR(G161=$C161,G161=$D161,G161=$E161),IFNA(VLOOKUP($A161&amp;F$1,Data!$C:$E,3,0),"Ø"),"-")</f>
        <v>√</v>
      </c>
      <c r="G161" s="16">
        <v>1.0</v>
      </c>
      <c r="H161" s="16" t="str">
        <f>IF(OR(I161=$C161,I161=$D161,I161=$E161),IFNA(VLOOKUP($A161&amp;H$1,Data!$C:$E,3,0),"Ø"),"-")</f>
        <v>√</v>
      </c>
      <c r="I161" s="16">
        <v>1.0</v>
      </c>
      <c r="J161" s="16" t="str">
        <f>IF(OR(K161=$C161,K161=$D161,K161=$E161),IFNA(VLOOKUP($A161&amp;J$1,Data!$C:$E,3,0),"Ø"),"-")</f>
        <v>√</v>
      </c>
      <c r="K161" s="16">
        <v>1.0</v>
      </c>
      <c r="L161" s="16" t="str">
        <f>IF(OR(M161=$C161,M161=$D161,M161=$E161),IFNA(VLOOKUP($A161&amp;L$1,Data!$C:$E,3,0),"Ø"),"-")</f>
        <v>√</v>
      </c>
      <c r="M161" s="16">
        <v>1.0</v>
      </c>
      <c r="N161" s="16" t="str">
        <f>IF(OR(O161=$C161,O161=$D161,O161=$E161),IFNA(VLOOKUP($A161&amp;N$1,Data!$C:$E,3,0),"Ø"),"-")</f>
        <v>√</v>
      </c>
      <c r="O161" s="16">
        <v>1.0</v>
      </c>
      <c r="P161" s="16" t="str">
        <f>IF(OR(Q161=$C161,Q161=$D161,Q161=$E161),IFNA(VLOOKUP($A161&amp;P$1,Data!$C:$E,3,0),"Ø"),"-")</f>
        <v>×</v>
      </c>
      <c r="Q161" s="16">
        <v>1.0</v>
      </c>
      <c r="R161" s="16" t="str">
        <f>IF(OR(S161=$C161,S161=$D161,S161=$E161),IFNA(VLOOKUP($A161&amp;R$1,Data!$C:$E,3,0),"Ø"),"-")</f>
        <v>√</v>
      </c>
      <c r="S161" s="16">
        <v>1.0</v>
      </c>
      <c r="T161" s="16" t="str">
        <f>IF(OR(U161=$C161,U161=$D161,U161=$E161),IFNA(VLOOKUP($A161&amp;T$1,Data!$C:$E,3,0),"Ø"),"-")</f>
        <v>Ø</v>
      </c>
      <c r="U161" s="16">
        <v>2.0</v>
      </c>
      <c r="V161" s="16" t="str">
        <f>IF(OR(W161=$C161,W161=$D161,W161=$E161),IFNA(VLOOKUP($A161&amp;V$1,Data!$C:$E,3,0),"Ø"),"-")</f>
        <v>Ø</v>
      </c>
      <c r="W161" s="16">
        <v>2.0</v>
      </c>
      <c r="X161" s="16" t="str">
        <f>IF(OR(Y161=$C161,Y161=$D161,Y161=$E161),IFNA(VLOOKUP($A161&amp;X$1,Data!$C:$E,3,0),"Ø"),"-")</f>
        <v>Ø</v>
      </c>
      <c r="Y161" s="16">
        <v>2.0</v>
      </c>
      <c r="Z161" s="16" t="str">
        <f>IF(OR(AA161=$C161,AA161=$D161,AA161=$E161),IFNA(VLOOKUP($A161&amp;Z$1,Data!$C:$E,3,0),"Ø"),"-")</f>
        <v>Ø</v>
      </c>
      <c r="AA161" s="16">
        <v>2.0</v>
      </c>
      <c r="AB161" s="16" t="str">
        <f>IF(OR(AC161=$C161,AC161=$D161,AC161=$E161),IFNA(VLOOKUP($A161&amp;AB$1,Data!$C:$E,3,0),"Ø"),"-")</f>
        <v>Ø</v>
      </c>
      <c r="AC161" s="16">
        <v>2.0</v>
      </c>
      <c r="AD161" s="16" t="str">
        <f>IF(OR(AE161=$C161,AE161=$D161,AE161=$E161),IFNA(VLOOKUP($A161&amp;AD$1,Data!$C:$E,3,0),"Ø"),"-")</f>
        <v>Ø</v>
      </c>
      <c r="AE161" s="16">
        <v>2.0</v>
      </c>
      <c r="AF161" s="16" t="str">
        <f>IF(OR(AG161=$C161,AG161=$D161,AG161=$E161),IFNA(VLOOKUP($A161&amp;AF$1,Data!$C:$E,3,0),"Ø"),"-")</f>
        <v>Ø</v>
      </c>
      <c r="AG161" s="16">
        <v>2.0</v>
      </c>
      <c r="AH161" s="16" t="str">
        <f>IF(OR(AI161=$C161,AI161=$D161,AI161=$E161),IFNA(VLOOKUP($A161&amp;AH$1,Data!$C:$E,3,0),"Ø"),"-")</f>
        <v>Ø</v>
      </c>
      <c r="AI161" s="16">
        <v>2.0</v>
      </c>
      <c r="AJ161" s="16" t="str">
        <f>IF(OR(AK161=$C161,AK161=$D161,AK161=$E161),IFNA(VLOOKUP($A161&amp;AJ$1,Data!$C:$E,3,0),"Ø"),"-")</f>
        <v>Ø</v>
      </c>
      <c r="AK161" s="16">
        <v>2.0</v>
      </c>
      <c r="AL161" s="16" t="str">
        <f>IF(OR(AM161=$C161,AM161=$D161,AM161=$E161),IFNA(VLOOKUP($A161&amp;AL$1,Data!$C:$E,3,0),"Ø"),"-")</f>
        <v>Ø</v>
      </c>
      <c r="AM161" s="16">
        <v>2.0</v>
      </c>
      <c r="AN161" s="16" t="str">
        <f>IF(OR(AO161=$C161,AO161=$D161,AO161=$E161),IFNA(VLOOKUP($A161&amp;AN$1,Data!$C:$E,3,0),"Ø"),"-")</f>
        <v>Ø</v>
      </c>
      <c r="AO161" s="16">
        <v>2.0</v>
      </c>
      <c r="AP161" s="16" t="str">
        <f>IF(OR(AQ161=$C161,AQ161=$D161,AQ161=$E161),IFNA(VLOOKUP($A161&amp;AP$1,Data!$C:$E,3,0),"Ø"),"-")</f>
        <v>Ø</v>
      </c>
      <c r="AQ161" s="16">
        <v>2.0</v>
      </c>
      <c r="AR161" s="16" t="str">
        <f>IF(OR(AS161=$C161,AS161=$D161,AS161=$E161),IFNA(VLOOKUP($A161&amp;AR$1,Data!$C:$E,3,0),"Ø"),"-")</f>
        <v>×</v>
      </c>
      <c r="AS161" s="16">
        <v>2.0</v>
      </c>
      <c r="AT161" s="16" t="str">
        <f>IF(OR(AU161=$C161,AU161=$D161,AU161=$E161),IFNA(VLOOKUP($A161&amp;AT$1,Data!$C:$E,3,0),"Ø"),"-")</f>
        <v>Ø</v>
      </c>
      <c r="AU161" s="16">
        <v>3.0</v>
      </c>
    </row>
    <row r="162" ht="14.25" hidden="1" customHeight="1">
      <c r="A162" s="114" t="s">
        <v>692</v>
      </c>
      <c r="B162" s="9"/>
      <c r="C162" s="9" t="str">
        <f>IF(COUNTIF(Dails!A:A,Sheet1DATA!$A162)=1,1,"N")</f>
        <v>N</v>
      </c>
      <c r="D162" s="9" t="str">
        <f>IF(COUNTIF(Dails!D:D,Sheet1DATA!$A162)=1,2,"N")</f>
        <v>N</v>
      </c>
      <c r="E162" s="9" t="str">
        <f>IF(COUNTIF(Dails!G:G,Sheet1DATA!$A162)=1,3,"N")</f>
        <v>N</v>
      </c>
      <c r="F162" s="16" t="str">
        <f>IF(OR(G162=$C162,G162=$D162,G162=$E162),IFNA(VLOOKUP($A162&amp;F$1,Data!$C:$E,3,0),"Ø"),"-")</f>
        <v>-</v>
      </c>
      <c r="G162" s="16">
        <v>1.0</v>
      </c>
      <c r="H162" s="16" t="str">
        <f>IF(OR(I162=$C162,I162=$D162,I162=$E162),IFNA(VLOOKUP($A162&amp;H$1,Data!$C:$E,3,0),"Ø"),"-")</f>
        <v>-</v>
      </c>
      <c r="I162" s="16">
        <v>1.0</v>
      </c>
      <c r="J162" s="16" t="str">
        <f>IF(OR(K162=$C162,K162=$D162,K162=$E162),IFNA(VLOOKUP($A162&amp;J$1,Data!$C:$E,3,0),"Ø"),"-")</f>
        <v>-</v>
      </c>
      <c r="K162" s="16">
        <v>1.0</v>
      </c>
      <c r="L162" s="16" t="str">
        <f>IF(OR(M162=$C162,M162=$D162,M162=$E162),IFNA(VLOOKUP($A162&amp;L$1,Data!$C:$E,3,0),"Ø"),"-")</f>
        <v>-</v>
      </c>
      <c r="M162" s="16">
        <v>1.0</v>
      </c>
      <c r="N162" s="16" t="str">
        <f>IF(OR(O162=$C162,O162=$D162,O162=$E162),IFNA(VLOOKUP($A162&amp;N$1,Data!$C:$E,3,0),"Ø"),"-")</f>
        <v>-</v>
      </c>
      <c r="O162" s="16">
        <v>1.0</v>
      </c>
      <c r="P162" s="16" t="str">
        <f>IF(OR(Q162=$C162,Q162=$D162,Q162=$E162),IFNA(VLOOKUP($A162&amp;P$1,Data!$C:$E,3,0),"Ø"),"-")</f>
        <v>-</v>
      </c>
      <c r="Q162" s="16">
        <v>1.0</v>
      </c>
      <c r="R162" s="16" t="str">
        <f>IF(OR(S162=$C162,S162=$D162,S162=$E162),IFNA(VLOOKUP($A162&amp;R$1,Data!$C:$E,3,0),"Ø"),"-")</f>
        <v>-</v>
      </c>
      <c r="S162" s="16">
        <v>1.0</v>
      </c>
      <c r="T162" s="16" t="str">
        <f>IF(OR(U162=$C162,U162=$D162,U162=$E162),IFNA(VLOOKUP($A162&amp;T$1,Data!$C:$E,3,0),"Ø"),"-")</f>
        <v>-</v>
      </c>
      <c r="U162" s="16">
        <v>2.0</v>
      </c>
      <c r="V162" s="16" t="str">
        <f>IF(OR(W162=$C162,W162=$D162,W162=$E162),IFNA(VLOOKUP($A162&amp;V$1,Data!$C:$E,3,0),"Ø"),"-")</f>
        <v>-</v>
      </c>
      <c r="W162" s="16">
        <v>2.0</v>
      </c>
      <c r="X162" s="16" t="str">
        <f>IF(OR(Y162=$C162,Y162=$D162,Y162=$E162),IFNA(VLOOKUP($A162&amp;X$1,Data!$C:$E,3,0),"Ø"),"-")</f>
        <v>-</v>
      </c>
      <c r="Y162" s="16">
        <v>2.0</v>
      </c>
      <c r="Z162" s="16" t="str">
        <f>IF(OR(AA162=$C162,AA162=$D162,AA162=$E162),IFNA(VLOOKUP($A162&amp;Z$1,Data!$C:$E,3,0),"Ø"),"-")</f>
        <v>-</v>
      </c>
      <c r="AA162" s="16">
        <v>2.0</v>
      </c>
      <c r="AB162" s="16" t="str">
        <f>IF(OR(AC162=$C162,AC162=$D162,AC162=$E162),IFNA(VLOOKUP($A162&amp;AB$1,Data!$C:$E,3,0),"Ø"),"-")</f>
        <v>-</v>
      </c>
      <c r="AC162" s="16">
        <v>2.0</v>
      </c>
      <c r="AD162" s="16" t="str">
        <f>IF(OR(AE162=$C162,AE162=$D162,AE162=$E162),IFNA(VLOOKUP($A162&amp;AD$1,Data!$C:$E,3,0),"Ø"),"-")</f>
        <v>-</v>
      </c>
      <c r="AE162" s="16">
        <v>2.0</v>
      </c>
      <c r="AF162" s="16" t="str">
        <f>IF(OR(AG162=$C162,AG162=$D162,AG162=$E162),IFNA(VLOOKUP($A162&amp;AF$1,Data!$C:$E,3,0),"Ø"),"-")</f>
        <v>-</v>
      </c>
      <c r="AG162" s="16">
        <v>2.0</v>
      </c>
      <c r="AH162" s="16" t="str">
        <f>IF(OR(AI162=$C162,AI162=$D162,AI162=$E162),IFNA(VLOOKUP($A162&amp;AH$1,Data!$C:$E,3,0),"Ø"),"-")</f>
        <v>-</v>
      </c>
      <c r="AI162" s="16">
        <v>2.0</v>
      </c>
      <c r="AJ162" s="16" t="str">
        <f>IF(OR(AK162=$C162,AK162=$D162,AK162=$E162),IFNA(VLOOKUP($A162&amp;AJ$1,Data!$C:$E,3,0),"Ø"),"-")</f>
        <v>-</v>
      </c>
      <c r="AK162" s="16">
        <v>2.0</v>
      </c>
      <c r="AL162" s="16" t="str">
        <f>IF(OR(AM162=$C162,AM162=$D162,AM162=$E162),IFNA(VLOOKUP($A162&amp;AL$1,Data!$C:$E,3,0),"Ø"),"-")</f>
        <v>-</v>
      </c>
      <c r="AM162" s="16">
        <v>2.0</v>
      </c>
      <c r="AN162" s="16" t="str">
        <f>IF(OR(AO162=$C162,AO162=$D162,AO162=$E162),IFNA(VLOOKUP($A162&amp;AN$1,Data!$C:$E,3,0),"Ø"),"-")</f>
        <v>-</v>
      </c>
      <c r="AO162" s="16">
        <v>2.0</v>
      </c>
      <c r="AP162" s="16" t="str">
        <f>IF(OR(AQ162=$C162,AQ162=$D162,AQ162=$E162),IFNA(VLOOKUP($A162&amp;AP$1,Data!$C:$E,3,0),"Ø"),"-")</f>
        <v>-</v>
      </c>
      <c r="AQ162" s="16">
        <v>2.0</v>
      </c>
      <c r="AR162" s="16" t="str">
        <f>IF(OR(AS162=$C162,AS162=$D162,AS162=$E162),IFNA(VLOOKUP($A162&amp;AR$1,Data!$C:$E,3,0),"Ø"),"-")</f>
        <v>-</v>
      </c>
      <c r="AS162" s="16">
        <v>2.0</v>
      </c>
      <c r="AT162" s="16" t="str">
        <f>IF(OR(AU162=$C162,AU162=$D162,AU162=$E162),IFNA(VLOOKUP($A162&amp;AT$1,Data!$C:$E,3,0),"Ø"),"-")</f>
        <v>-</v>
      </c>
      <c r="AU162" s="16">
        <v>3.0</v>
      </c>
    </row>
    <row r="163" ht="14.25" hidden="1" customHeight="1">
      <c r="A163" s="114" t="s">
        <v>96</v>
      </c>
      <c r="B163" s="9"/>
      <c r="C163" s="9">
        <f>IF(COUNTIF(Dails!A:A,Sheet1DATA!$A163)=1,1,"N")</f>
        <v>1</v>
      </c>
      <c r="D163" s="9">
        <f>IF(COUNTIF(Dails!D:D,Sheet1DATA!$A163)=1,2,"N")</f>
        <v>2</v>
      </c>
      <c r="E163" s="9" t="str">
        <f>IF(COUNTIF(Dails!G:G,Sheet1DATA!$A163)=1,3,"N")</f>
        <v>N</v>
      </c>
      <c r="F163" s="16" t="str">
        <f>IF(OR(G163=$C163,G163=$D163,G163=$E163),IFNA(VLOOKUP($A163&amp;F$1,Data!$C:$E,3,0),"Ø"),"-")</f>
        <v>×</v>
      </c>
      <c r="G163" s="16">
        <v>1.0</v>
      </c>
      <c r="H163" s="16" t="str">
        <f>IF(OR(I163=$C163,I163=$D163,I163=$E163),IFNA(VLOOKUP($A163&amp;H$1,Data!$C:$E,3,0),"Ø"),"-")</f>
        <v>×</v>
      </c>
      <c r="I163" s="16">
        <v>1.0</v>
      </c>
      <c r="J163" s="16" t="str">
        <f>IF(OR(K163=$C163,K163=$D163,K163=$E163),IFNA(VLOOKUP($A163&amp;J$1,Data!$C:$E,3,0),"Ø"),"-")</f>
        <v>×</v>
      </c>
      <c r="K163" s="16">
        <v>1.0</v>
      </c>
      <c r="L163" s="16" t="str">
        <f>IF(OR(M163=$C163,M163=$D163,M163=$E163),IFNA(VLOOKUP($A163&amp;L$1,Data!$C:$E,3,0),"Ø"),"-")</f>
        <v>×</v>
      </c>
      <c r="M163" s="16">
        <v>1.0</v>
      </c>
      <c r="N163" s="16" t="str">
        <f>IF(OR(O163=$C163,O163=$D163,O163=$E163),IFNA(VLOOKUP($A163&amp;N$1,Data!$C:$E,3,0),"Ø"),"-")</f>
        <v>×</v>
      </c>
      <c r="O163" s="16">
        <v>1.0</v>
      </c>
      <c r="P163" s="16" t="str">
        <f>IF(OR(Q163=$C163,Q163=$D163,Q163=$E163),IFNA(VLOOKUP($A163&amp;P$1,Data!$C:$E,3,0),"Ø"),"-")</f>
        <v>×</v>
      </c>
      <c r="Q163" s="16">
        <v>1.0</v>
      </c>
      <c r="R163" s="16" t="str">
        <f>IF(OR(S163=$C163,S163=$D163,S163=$E163),IFNA(VLOOKUP($A163&amp;R$1,Data!$C:$E,3,0),"Ø"),"-")</f>
        <v>×</v>
      </c>
      <c r="S163" s="16">
        <v>1.0</v>
      </c>
      <c r="T163" s="16" t="str">
        <f>IF(OR(U163=$C163,U163=$D163,U163=$E163),IFNA(VLOOKUP($A163&amp;T$1,Data!$C:$E,3,0),"Ø"),"-")</f>
        <v>Ø</v>
      </c>
      <c r="U163" s="16">
        <v>2.0</v>
      </c>
      <c r="V163" s="16" t="str">
        <f>IF(OR(W163=$C163,W163=$D163,W163=$E163),IFNA(VLOOKUP($A163&amp;V$1,Data!$C:$E,3,0),"Ø"),"-")</f>
        <v>×</v>
      </c>
      <c r="W163" s="16">
        <v>2.0</v>
      </c>
      <c r="X163" s="16" t="str">
        <f>IF(OR(Y163=$C163,Y163=$D163,Y163=$E163),IFNA(VLOOKUP($A163&amp;X$1,Data!$C:$E,3,0),"Ø"),"-")</f>
        <v>Ø</v>
      </c>
      <c r="Y163" s="16">
        <v>2.0</v>
      </c>
      <c r="Z163" s="16" t="str">
        <f>IF(OR(AA163=$C163,AA163=$D163,AA163=$E163),IFNA(VLOOKUP($A163&amp;Z$1,Data!$C:$E,3,0),"Ø"),"-")</f>
        <v>Ø</v>
      </c>
      <c r="AA163" s="16">
        <v>2.0</v>
      </c>
      <c r="AB163" s="16" t="str">
        <f>IF(OR(AC163=$C163,AC163=$D163,AC163=$E163),IFNA(VLOOKUP($A163&amp;AB$1,Data!$C:$E,3,0),"Ø"),"-")</f>
        <v>Ø</v>
      </c>
      <c r="AC163" s="16">
        <v>2.0</v>
      </c>
      <c r="AD163" s="16" t="str">
        <f>IF(OR(AE163=$C163,AE163=$D163,AE163=$E163),IFNA(VLOOKUP($A163&amp;AD$1,Data!$C:$E,3,0),"Ø"),"-")</f>
        <v>Ø</v>
      </c>
      <c r="AE163" s="16">
        <v>2.0</v>
      </c>
      <c r="AF163" s="16" t="str">
        <f>IF(OR(AG163=$C163,AG163=$D163,AG163=$E163),IFNA(VLOOKUP($A163&amp;AF$1,Data!$C:$E,3,0),"Ø"),"-")</f>
        <v>Ø</v>
      </c>
      <c r="AG163" s="16">
        <v>2.0</v>
      </c>
      <c r="AH163" s="16" t="str">
        <f>IF(OR(AI163=$C163,AI163=$D163,AI163=$E163),IFNA(VLOOKUP($A163&amp;AH$1,Data!$C:$E,3,0),"Ø"),"-")</f>
        <v>×</v>
      </c>
      <c r="AI163" s="16">
        <v>2.0</v>
      </c>
      <c r="AJ163" s="16" t="str">
        <f>IF(OR(AK163=$C163,AK163=$D163,AK163=$E163),IFNA(VLOOKUP($A163&amp;AJ$1,Data!$C:$E,3,0),"Ø"),"-")</f>
        <v>Ø</v>
      </c>
      <c r="AK163" s="16">
        <v>2.0</v>
      </c>
      <c r="AL163" s="16" t="str">
        <f>IF(OR(AM163=$C163,AM163=$D163,AM163=$E163),IFNA(VLOOKUP($A163&amp;AL$1,Data!$C:$E,3,0),"Ø"),"-")</f>
        <v>Ø</v>
      </c>
      <c r="AM163" s="16">
        <v>2.0</v>
      </c>
      <c r="AN163" s="16" t="str">
        <f>IF(OR(AO163=$C163,AO163=$D163,AO163=$E163),IFNA(VLOOKUP($A163&amp;AN$1,Data!$C:$E,3,0),"Ø"),"-")</f>
        <v>×</v>
      </c>
      <c r="AO163" s="16">
        <v>2.0</v>
      </c>
      <c r="AP163" s="16" t="str">
        <f>IF(OR(AQ163=$C163,AQ163=$D163,AQ163=$E163),IFNA(VLOOKUP($A163&amp;AP$1,Data!$C:$E,3,0),"Ø"),"-")</f>
        <v>×</v>
      </c>
      <c r="AQ163" s="16">
        <v>2.0</v>
      </c>
      <c r="AR163" s="16" t="str">
        <f>IF(OR(AS163=$C163,AS163=$D163,AS163=$E163),IFNA(VLOOKUP($A163&amp;AR$1,Data!$C:$E,3,0),"Ø"),"-")</f>
        <v>Ø</v>
      </c>
      <c r="AS163" s="16">
        <v>2.0</v>
      </c>
      <c r="AT163" s="16" t="str">
        <f>IF(OR(AU163=$C163,AU163=$D163,AU163=$E163),IFNA(VLOOKUP($A163&amp;AT$1,Data!$C:$E,3,0),"Ø"),"-")</f>
        <v>-</v>
      </c>
      <c r="AU163" s="16">
        <v>3.0</v>
      </c>
    </row>
    <row r="164" ht="14.25" hidden="1" customHeight="1">
      <c r="A164" s="114" t="s">
        <v>656</v>
      </c>
      <c r="B164" s="9"/>
      <c r="C164" s="9" t="str">
        <f>IF(COUNTIF(Dails!A:A,Sheet1DATA!$A164)=1,1,"N")</f>
        <v>N</v>
      </c>
      <c r="D164" s="9">
        <f>IF(COUNTIF(Dails!D:D,Sheet1DATA!$A164)=1,2,"N")</f>
        <v>2</v>
      </c>
      <c r="E164" s="9" t="str">
        <f>IF(COUNTIF(Dails!G:G,Sheet1DATA!$A164)=1,3,"N")</f>
        <v>N</v>
      </c>
      <c r="F164" s="16" t="str">
        <f>IF(OR(G164=$C164,G164=$D164,G164=$E164),IFNA(VLOOKUP($A164&amp;F$1,Data!$C:$E,3,0),"Ø"),"-")</f>
        <v>-</v>
      </c>
      <c r="G164" s="16">
        <v>1.0</v>
      </c>
      <c r="H164" s="16" t="str">
        <f>IF(OR(I164=$C164,I164=$D164,I164=$E164),IFNA(VLOOKUP($A164&amp;H$1,Data!$C:$E,3,0),"Ø"),"-")</f>
        <v>-</v>
      </c>
      <c r="I164" s="16">
        <v>1.0</v>
      </c>
      <c r="J164" s="16" t="str">
        <f>IF(OR(K164=$C164,K164=$D164,K164=$E164),IFNA(VLOOKUP($A164&amp;J$1,Data!$C:$E,3,0),"Ø"),"-")</f>
        <v>-</v>
      </c>
      <c r="K164" s="16">
        <v>1.0</v>
      </c>
      <c r="L164" s="16" t="str">
        <f>IF(OR(M164=$C164,M164=$D164,M164=$E164),IFNA(VLOOKUP($A164&amp;L$1,Data!$C:$E,3,0),"Ø"),"-")</f>
        <v>-</v>
      </c>
      <c r="M164" s="16">
        <v>1.0</v>
      </c>
      <c r="N164" s="16" t="str">
        <f>IF(OR(O164=$C164,O164=$D164,O164=$E164),IFNA(VLOOKUP($A164&amp;N$1,Data!$C:$E,3,0),"Ø"),"-")</f>
        <v>-</v>
      </c>
      <c r="O164" s="16">
        <v>1.0</v>
      </c>
      <c r="P164" s="16" t="str">
        <f>IF(OR(Q164=$C164,Q164=$D164,Q164=$E164),IFNA(VLOOKUP($A164&amp;P$1,Data!$C:$E,3,0),"Ø"),"-")</f>
        <v>-</v>
      </c>
      <c r="Q164" s="16">
        <v>1.0</v>
      </c>
      <c r="R164" s="16" t="str">
        <f>IF(OR(S164=$C164,S164=$D164,S164=$E164),IFNA(VLOOKUP($A164&amp;R$1,Data!$C:$E,3,0),"Ø"),"-")</f>
        <v>-</v>
      </c>
      <c r="S164" s="16">
        <v>1.0</v>
      </c>
      <c r="T164" s="16" t="str">
        <f>IF(OR(U164=$C164,U164=$D164,U164=$E164),IFNA(VLOOKUP($A164&amp;T$1,Data!$C:$E,3,0),"Ø"),"-")</f>
        <v>Ø</v>
      </c>
      <c r="U164" s="16">
        <v>2.0</v>
      </c>
      <c r="V164" s="16" t="str">
        <f>IF(OR(W164=$C164,W164=$D164,W164=$E164),IFNA(VLOOKUP($A164&amp;V$1,Data!$C:$E,3,0),"Ø"),"-")</f>
        <v>×</v>
      </c>
      <c r="W164" s="16">
        <v>2.0</v>
      </c>
      <c r="X164" s="16" t="str">
        <f>IF(OR(Y164=$C164,Y164=$D164,Y164=$E164),IFNA(VLOOKUP($A164&amp;X$1,Data!$C:$E,3,0),"Ø"),"-")</f>
        <v>Ø</v>
      </c>
      <c r="Y164" s="16">
        <v>2.0</v>
      </c>
      <c r="Z164" s="16" t="str">
        <f>IF(OR(AA164=$C164,AA164=$D164,AA164=$E164),IFNA(VLOOKUP($A164&amp;Z$1,Data!$C:$E,3,0),"Ø"),"-")</f>
        <v>Ø</v>
      </c>
      <c r="AA164" s="16">
        <v>2.0</v>
      </c>
      <c r="AB164" s="16" t="str">
        <f>IF(OR(AC164=$C164,AC164=$D164,AC164=$E164),IFNA(VLOOKUP($A164&amp;AB$1,Data!$C:$E,3,0),"Ø"),"-")</f>
        <v>×</v>
      </c>
      <c r="AC164" s="16">
        <v>2.0</v>
      </c>
      <c r="AD164" s="16" t="str">
        <f>IF(OR(AE164=$C164,AE164=$D164,AE164=$E164),IFNA(VLOOKUP($A164&amp;AD$1,Data!$C:$E,3,0),"Ø"),"-")</f>
        <v>Ø</v>
      </c>
      <c r="AE164" s="16">
        <v>2.0</v>
      </c>
      <c r="AF164" s="16" t="str">
        <f>IF(OR(AG164=$C164,AG164=$D164,AG164=$E164),IFNA(VLOOKUP($A164&amp;AF$1,Data!$C:$E,3,0),"Ø"),"-")</f>
        <v>Ø</v>
      </c>
      <c r="AG164" s="16">
        <v>2.0</v>
      </c>
      <c r="AH164" s="16" t="str">
        <f>IF(OR(AI164=$C164,AI164=$D164,AI164=$E164),IFNA(VLOOKUP($A164&amp;AH$1,Data!$C:$E,3,0),"Ø"),"-")</f>
        <v>Ø</v>
      </c>
      <c r="AI164" s="16">
        <v>2.0</v>
      </c>
      <c r="AJ164" s="16" t="str">
        <f>IF(OR(AK164=$C164,AK164=$D164,AK164=$E164),IFNA(VLOOKUP($A164&amp;AJ$1,Data!$C:$E,3,0),"Ø"),"-")</f>
        <v>Ø</v>
      </c>
      <c r="AK164" s="16">
        <v>2.0</v>
      </c>
      <c r="AL164" s="16" t="str">
        <f>IF(OR(AM164=$C164,AM164=$D164,AM164=$E164),IFNA(VLOOKUP($A164&amp;AL$1,Data!$C:$E,3,0),"Ø"),"-")</f>
        <v>Ø</v>
      </c>
      <c r="AM164" s="16">
        <v>2.0</v>
      </c>
      <c r="AN164" s="16" t="str">
        <f>IF(OR(AO164=$C164,AO164=$D164,AO164=$E164),IFNA(VLOOKUP($A164&amp;AN$1,Data!$C:$E,3,0),"Ø"),"-")</f>
        <v>Ø</v>
      </c>
      <c r="AO164" s="16">
        <v>2.0</v>
      </c>
      <c r="AP164" s="16" t="str">
        <f>IF(OR(AQ164=$C164,AQ164=$D164,AQ164=$E164),IFNA(VLOOKUP($A164&amp;AP$1,Data!$C:$E,3,0),"Ø"),"-")</f>
        <v>Ø</v>
      </c>
      <c r="AQ164" s="16">
        <v>2.0</v>
      </c>
      <c r="AR164" s="16" t="str">
        <f>IF(OR(AS164=$C164,AS164=$D164,AS164=$E164),IFNA(VLOOKUP($A164&amp;AR$1,Data!$C:$E,3,0),"Ø"),"-")</f>
        <v>Ø</v>
      </c>
      <c r="AS164" s="16">
        <v>2.0</v>
      </c>
      <c r="AT164" s="16" t="str">
        <f>IF(OR(AU164=$C164,AU164=$D164,AU164=$E164),IFNA(VLOOKUP($A164&amp;AT$1,Data!$C:$E,3,0),"Ø"),"-")</f>
        <v>-</v>
      </c>
      <c r="AU164" s="16">
        <v>3.0</v>
      </c>
    </row>
    <row r="165" ht="14.25" hidden="1" customHeight="1">
      <c r="A165" s="114" t="s">
        <v>701</v>
      </c>
      <c r="B165" s="9"/>
      <c r="C165" s="9" t="str">
        <f>IF(COUNTIF(Dails!A:A,Sheet1DATA!$A165)=1,1,"N")</f>
        <v>N</v>
      </c>
      <c r="D165" s="9" t="str">
        <f>IF(COUNTIF(Dails!D:D,Sheet1DATA!$A165)=1,2,"N")</f>
        <v>N</v>
      </c>
      <c r="E165" s="9" t="str">
        <f>IF(COUNTIF(Dails!G:G,Sheet1DATA!$A165)=1,3,"N")</f>
        <v>N</v>
      </c>
      <c r="F165" s="16" t="str">
        <f>IF(OR(G165=$C165,G165=$D165,G165=$E165),IFNA(VLOOKUP($A165&amp;F$1,Data!$C:$E,3,0),"Ø"),"-")</f>
        <v>-</v>
      </c>
      <c r="G165" s="16">
        <v>1.0</v>
      </c>
      <c r="H165" s="16" t="str">
        <f>IF(OR(I165=$C165,I165=$D165,I165=$E165),IFNA(VLOOKUP($A165&amp;H$1,Data!$C:$E,3,0),"Ø"),"-")</f>
        <v>-</v>
      </c>
      <c r="I165" s="16">
        <v>1.0</v>
      </c>
      <c r="J165" s="16" t="str">
        <f>IF(OR(K165=$C165,K165=$D165,K165=$E165),IFNA(VLOOKUP($A165&amp;J$1,Data!$C:$E,3,0),"Ø"),"-")</f>
        <v>-</v>
      </c>
      <c r="K165" s="16">
        <v>1.0</v>
      </c>
      <c r="L165" s="16" t="str">
        <f>IF(OR(M165=$C165,M165=$D165,M165=$E165),IFNA(VLOOKUP($A165&amp;L$1,Data!$C:$E,3,0),"Ø"),"-")</f>
        <v>-</v>
      </c>
      <c r="M165" s="16">
        <v>1.0</v>
      </c>
      <c r="N165" s="16" t="str">
        <f>IF(OR(O165=$C165,O165=$D165,O165=$E165),IFNA(VLOOKUP($A165&amp;N$1,Data!$C:$E,3,0),"Ø"),"-")</f>
        <v>-</v>
      </c>
      <c r="O165" s="16">
        <v>1.0</v>
      </c>
      <c r="P165" s="16" t="str">
        <f>IF(OR(Q165=$C165,Q165=$D165,Q165=$E165),IFNA(VLOOKUP($A165&amp;P$1,Data!$C:$E,3,0),"Ø"),"-")</f>
        <v>-</v>
      </c>
      <c r="Q165" s="16">
        <v>1.0</v>
      </c>
      <c r="R165" s="16" t="str">
        <f>IF(OR(S165=$C165,S165=$D165,S165=$E165),IFNA(VLOOKUP($A165&amp;R$1,Data!$C:$E,3,0),"Ø"),"-")</f>
        <v>-</v>
      </c>
      <c r="S165" s="16">
        <v>1.0</v>
      </c>
      <c r="T165" s="16" t="str">
        <f>IF(OR(U165=$C165,U165=$D165,U165=$E165),IFNA(VLOOKUP($A165&amp;T$1,Data!$C:$E,3,0),"Ø"),"-")</f>
        <v>-</v>
      </c>
      <c r="U165" s="16">
        <v>2.0</v>
      </c>
      <c r="V165" s="16" t="str">
        <f>IF(OR(W165=$C165,W165=$D165,W165=$E165),IFNA(VLOOKUP($A165&amp;V$1,Data!$C:$E,3,0),"Ø"),"-")</f>
        <v>-</v>
      </c>
      <c r="W165" s="16">
        <v>2.0</v>
      </c>
      <c r="X165" s="16" t="str">
        <f>IF(OR(Y165=$C165,Y165=$D165,Y165=$E165),IFNA(VLOOKUP($A165&amp;X$1,Data!$C:$E,3,0),"Ø"),"-")</f>
        <v>-</v>
      </c>
      <c r="Y165" s="16">
        <v>2.0</v>
      </c>
      <c r="Z165" s="16" t="str">
        <f>IF(OR(AA165=$C165,AA165=$D165,AA165=$E165),IFNA(VLOOKUP($A165&amp;Z$1,Data!$C:$E,3,0),"Ø"),"-")</f>
        <v>-</v>
      </c>
      <c r="AA165" s="16">
        <v>2.0</v>
      </c>
      <c r="AB165" s="16" t="str">
        <f>IF(OR(AC165=$C165,AC165=$D165,AC165=$E165),IFNA(VLOOKUP($A165&amp;AB$1,Data!$C:$E,3,0),"Ø"),"-")</f>
        <v>-</v>
      </c>
      <c r="AC165" s="16">
        <v>2.0</v>
      </c>
      <c r="AD165" s="16" t="str">
        <f>IF(OR(AE165=$C165,AE165=$D165,AE165=$E165),IFNA(VLOOKUP($A165&amp;AD$1,Data!$C:$E,3,0),"Ø"),"-")</f>
        <v>-</v>
      </c>
      <c r="AE165" s="16">
        <v>2.0</v>
      </c>
      <c r="AF165" s="16" t="str">
        <f>IF(OR(AG165=$C165,AG165=$D165,AG165=$E165),IFNA(VLOOKUP($A165&amp;AF$1,Data!$C:$E,3,0),"Ø"),"-")</f>
        <v>-</v>
      </c>
      <c r="AG165" s="16">
        <v>2.0</v>
      </c>
      <c r="AH165" s="16" t="str">
        <f>IF(OR(AI165=$C165,AI165=$D165,AI165=$E165),IFNA(VLOOKUP($A165&amp;AH$1,Data!$C:$E,3,0),"Ø"),"-")</f>
        <v>-</v>
      </c>
      <c r="AI165" s="16">
        <v>2.0</v>
      </c>
      <c r="AJ165" s="16" t="str">
        <f>IF(OR(AK165=$C165,AK165=$D165,AK165=$E165),IFNA(VLOOKUP($A165&amp;AJ$1,Data!$C:$E,3,0),"Ø"),"-")</f>
        <v>-</v>
      </c>
      <c r="AK165" s="16">
        <v>2.0</v>
      </c>
      <c r="AL165" s="16" t="str">
        <f>IF(OR(AM165=$C165,AM165=$D165,AM165=$E165),IFNA(VLOOKUP($A165&amp;AL$1,Data!$C:$E,3,0),"Ø"),"-")</f>
        <v>-</v>
      </c>
      <c r="AM165" s="16">
        <v>2.0</v>
      </c>
      <c r="AN165" s="16" t="str">
        <f>IF(OR(AO165=$C165,AO165=$D165,AO165=$E165),IFNA(VLOOKUP($A165&amp;AN$1,Data!$C:$E,3,0),"Ø"),"-")</f>
        <v>-</v>
      </c>
      <c r="AO165" s="16">
        <v>2.0</v>
      </c>
      <c r="AP165" s="16" t="str">
        <f>IF(OR(AQ165=$C165,AQ165=$D165,AQ165=$E165),IFNA(VLOOKUP($A165&amp;AP$1,Data!$C:$E,3,0),"Ø"),"-")</f>
        <v>-</v>
      </c>
      <c r="AQ165" s="16">
        <v>2.0</v>
      </c>
      <c r="AR165" s="16" t="str">
        <f>IF(OR(AS165=$C165,AS165=$D165,AS165=$E165),IFNA(VLOOKUP($A165&amp;AR$1,Data!$C:$E,3,0),"Ø"),"-")</f>
        <v>-</v>
      </c>
      <c r="AS165" s="16">
        <v>2.0</v>
      </c>
      <c r="AT165" s="16" t="str">
        <f>IF(OR(AU165=$C165,AU165=$D165,AU165=$E165),IFNA(VLOOKUP($A165&amp;AT$1,Data!$C:$E,3,0),"Ø"),"-")</f>
        <v>-</v>
      </c>
      <c r="AU165" s="16">
        <v>3.0</v>
      </c>
    </row>
    <row r="166" ht="14.25" hidden="1" customHeight="1">
      <c r="A166" s="114" t="s">
        <v>710</v>
      </c>
      <c r="B166" s="9"/>
      <c r="C166" s="9" t="str">
        <f>IF(COUNTIF(Dails!A:A,Sheet1DATA!$A166)=1,1,"N")</f>
        <v>N</v>
      </c>
      <c r="D166" s="9" t="str">
        <f>IF(COUNTIF(Dails!D:D,Sheet1DATA!$A166)=1,2,"N")</f>
        <v>N</v>
      </c>
      <c r="E166" s="9" t="str">
        <f>IF(COUNTIF(Dails!G:G,Sheet1DATA!$A166)=1,3,"N")</f>
        <v>N</v>
      </c>
      <c r="F166" s="16" t="str">
        <f>IF(OR(G166=$C166,G166=$D166,G166=$E166),IFNA(VLOOKUP($A166&amp;F$1,Data!$C:$E,3,0),"Ø"),"-")</f>
        <v>-</v>
      </c>
      <c r="G166" s="16">
        <v>1.0</v>
      </c>
      <c r="H166" s="16" t="str">
        <f>IF(OR(I166=$C166,I166=$D166,I166=$E166),IFNA(VLOOKUP($A166&amp;H$1,Data!$C:$E,3,0),"Ø"),"-")</f>
        <v>-</v>
      </c>
      <c r="I166" s="16">
        <v>1.0</v>
      </c>
      <c r="J166" s="16" t="str">
        <f>IF(OR(K166=$C166,K166=$D166,K166=$E166),IFNA(VLOOKUP($A166&amp;J$1,Data!$C:$E,3,0),"Ø"),"-")</f>
        <v>-</v>
      </c>
      <c r="K166" s="16">
        <v>1.0</v>
      </c>
      <c r="L166" s="16" t="str">
        <f>IF(OR(M166=$C166,M166=$D166,M166=$E166),IFNA(VLOOKUP($A166&amp;L$1,Data!$C:$E,3,0),"Ø"),"-")</f>
        <v>-</v>
      </c>
      <c r="M166" s="16">
        <v>1.0</v>
      </c>
      <c r="N166" s="16" t="str">
        <f>IF(OR(O166=$C166,O166=$D166,O166=$E166),IFNA(VLOOKUP($A166&amp;N$1,Data!$C:$E,3,0),"Ø"),"-")</f>
        <v>-</v>
      </c>
      <c r="O166" s="16">
        <v>1.0</v>
      </c>
      <c r="P166" s="16" t="str">
        <f>IF(OR(Q166=$C166,Q166=$D166,Q166=$E166),IFNA(VLOOKUP($A166&amp;P$1,Data!$C:$E,3,0),"Ø"),"-")</f>
        <v>-</v>
      </c>
      <c r="Q166" s="16">
        <v>1.0</v>
      </c>
      <c r="R166" s="16" t="str">
        <f>IF(OR(S166=$C166,S166=$D166,S166=$E166),IFNA(VLOOKUP($A166&amp;R$1,Data!$C:$E,3,0),"Ø"),"-")</f>
        <v>-</v>
      </c>
      <c r="S166" s="16">
        <v>1.0</v>
      </c>
      <c r="T166" s="16" t="str">
        <f>IF(OR(U166=$C166,U166=$D166,U166=$E166),IFNA(VLOOKUP($A166&amp;T$1,Data!$C:$E,3,0),"Ø"),"-")</f>
        <v>-</v>
      </c>
      <c r="U166" s="16">
        <v>2.0</v>
      </c>
      <c r="V166" s="16" t="str">
        <f>IF(OR(W166=$C166,W166=$D166,W166=$E166),IFNA(VLOOKUP($A166&amp;V$1,Data!$C:$E,3,0),"Ø"),"-")</f>
        <v>-</v>
      </c>
      <c r="W166" s="16">
        <v>2.0</v>
      </c>
      <c r="X166" s="16" t="str">
        <f>IF(OR(Y166=$C166,Y166=$D166,Y166=$E166),IFNA(VLOOKUP($A166&amp;X$1,Data!$C:$E,3,0),"Ø"),"-")</f>
        <v>-</v>
      </c>
      <c r="Y166" s="16">
        <v>2.0</v>
      </c>
      <c r="Z166" s="16" t="str">
        <f>IF(OR(AA166=$C166,AA166=$D166,AA166=$E166),IFNA(VLOOKUP($A166&amp;Z$1,Data!$C:$E,3,0),"Ø"),"-")</f>
        <v>-</v>
      </c>
      <c r="AA166" s="16">
        <v>2.0</v>
      </c>
      <c r="AB166" s="16" t="str">
        <f>IF(OR(AC166=$C166,AC166=$D166,AC166=$E166),IFNA(VLOOKUP($A166&amp;AB$1,Data!$C:$E,3,0),"Ø"),"-")</f>
        <v>-</v>
      </c>
      <c r="AC166" s="16">
        <v>2.0</v>
      </c>
      <c r="AD166" s="16" t="str">
        <f>IF(OR(AE166=$C166,AE166=$D166,AE166=$E166),IFNA(VLOOKUP($A166&amp;AD$1,Data!$C:$E,3,0),"Ø"),"-")</f>
        <v>-</v>
      </c>
      <c r="AE166" s="16">
        <v>2.0</v>
      </c>
      <c r="AF166" s="16" t="str">
        <f>IF(OR(AG166=$C166,AG166=$D166,AG166=$E166),IFNA(VLOOKUP($A166&amp;AF$1,Data!$C:$E,3,0),"Ø"),"-")</f>
        <v>-</v>
      </c>
      <c r="AG166" s="16">
        <v>2.0</v>
      </c>
      <c r="AH166" s="16" t="str">
        <f>IF(OR(AI166=$C166,AI166=$D166,AI166=$E166),IFNA(VLOOKUP($A166&amp;AH$1,Data!$C:$E,3,0),"Ø"),"-")</f>
        <v>-</v>
      </c>
      <c r="AI166" s="16">
        <v>2.0</v>
      </c>
      <c r="AJ166" s="16" t="str">
        <f>IF(OR(AK166=$C166,AK166=$D166,AK166=$E166),IFNA(VLOOKUP($A166&amp;AJ$1,Data!$C:$E,3,0),"Ø"),"-")</f>
        <v>-</v>
      </c>
      <c r="AK166" s="16">
        <v>2.0</v>
      </c>
      <c r="AL166" s="16" t="str">
        <f>IF(OR(AM166=$C166,AM166=$D166,AM166=$E166),IFNA(VLOOKUP($A166&amp;AL$1,Data!$C:$E,3,0),"Ø"),"-")</f>
        <v>-</v>
      </c>
      <c r="AM166" s="16">
        <v>2.0</v>
      </c>
      <c r="AN166" s="16" t="str">
        <f>IF(OR(AO166=$C166,AO166=$D166,AO166=$E166),IFNA(VLOOKUP($A166&amp;AN$1,Data!$C:$E,3,0),"Ø"),"-")</f>
        <v>-</v>
      </c>
      <c r="AO166" s="16">
        <v>2.0</v>
      </c>
      <c r="AP166" s="16" t="str">
        <f>IF(OR(AQ166=$C166,AQ166=$D166,AQ166=$E166),IFNA(VLOOKUP($A166&amp;AP$1,Data!$C:$E,3,0),"Ø"),"-")</f>
        <v>-</v>
      </c>
      <c r="AQ166" s="16">
        <v>2.0</v>
      </c>
      <c r="AR166" s="16" t="str">
        <f>IF(OR(AS166=$C166,AS166=$D166,AS166=$E166),IFNA(VLOOKUP($A166&amp;AR$1,Data!$C:$E,3,0),"Ø"),"-")</f>
        <v>-</v>
      </c>
      <c r="AS166" s="16">
        <v>2.0</v>
      </c>
      <c r="AT166" s="16" t="str">
        <f>IF(OR(AU166=$C166,AU166=$D166,AU166=$E166),IFNA(VLOOKUP($A166&amp;AT$1,Data!$C:$E,3,0),"Ø"),"-")</f>
        <v>-</v>
      </c>
      <c r="AU166" s="16">
        <v>3.0</v>
      </c>
    </row>
    <row r="167" ht="14.25" hidden="1" customHeight="1">
      <c r="A167" s="114" t="s">
        <v>718</v>
      </c>
      <c r="B167" s="9"/>
      <c r="C167" s="9" t="str">
        <f>IF(COUNTIF(Dails!A:A,Sheet1DATA!$A167)=1,1,"N")</f>
        <v>N</v>
      </c>
      <c r="D167" s="9" t="str">
        <f>IF(COUNTIF(Dails!D:D,Sheet1DATA!$A167)=1,2,"N")</f>
        <v>N</v>
      </c>
      <c r="E167" s="9" t="str">
        <f>IF(COUNTIF(Dails!G:G,Sheet1DATA!$A167)=1,3,"N")</f>
        <v>N</v>
      </c>
      <c r="F167" s="16" t="str">
        <f>IF(OR(G167=$C167,G167=$D167,G167=$E167),IFNA(VLOOKUP($A167&amp;F$1,Data!$C:$E,3,0),"Ø"),"-")</f>
        <v>-</v>
      </c>
      <c r="G167" s="16">
        <v>1.0</v>
      </c>
      <c r="H167" s="16" t="str">
        <f>IF(OR(I167=$C167,I167=$D167,I167=$E167),IFNA(VLOOKUP($A167&amp;H$1,Data!$C:$E,3,0),"Ø"),"-")</f>
        <v>-</v>
      </c>
      <c r="I167" s="16">
        <v>1.0</v>
      </c>
      <c r="J167" s="16" t="str">
        <f>IF(OR(K167=$C167,K167=$D167,K167=$E167),IFNA(VLOOKUP($A167&amp;J$1,Data!$C:$E,3,0),"Ø"),"-")</f>
        <v>-</v>
      </c>
      <c r="K167" s="16">
        <v>1.0</v>
      </c>
      <c r="L167" s="16" t="str">
        <f>IF(OR(M167=$C167,M167=$D167,M167=$E167),IFNA(VLOOKUP($A167&amp;L$1,Data!$C:$E,3,0),"Ø"),"-")</f>
        <v>-</v>
      </c>
      <c r="M167" s="16">
        <v>1.0</v>
      </c>
      <c r="N167" s="16" t="str">
        <f>IF(OR(O167=$C167,O167=$D167,O167=$E167),IFNA(VLOOKUP($A167&amp;N$1,Data!$C:$E,3,0),"Ø"),"-")</f>
        <v>-</v>
      </c>
      <c r="O167" s="16">
        <v>1.0</v>
      </c>
      <c r="P167" s="16" t="str">
        <f>IF(OR(Q167=$C167,Q167=$D167,Q167=$E167),IFNA(VLOOKUP($A167&amp;P$1,Data!$C:$E,3,0),"Ø"),"-")</f>
        <v>-</v>
      </c>
      <c r="Q167" s="16">
        <v>1.0</v>
      </c>
      <c r="R167" s="16" t="str">
        <f>IF(OR(S167=$C167,S167=$D167,S167=$E167),IFNA(VLOOKUP($A167&amp;R$1,Data!$C:$E,3,0),"Ø"),"-")</f>
        <v>-</v>
      </c>
      <c r="S167" s="16">
        <v>1.0</v>
      </c>
      <c r="T167" s="16" t="str">
        <f>IF(OR(U167=$C167,U167=$D167,U167=$E167),IFNA(VLOOKUP($A167&amp;T$1,Data!$C:$E,3,0),"Ø"),"-")</f>
        <v>-</v>
      </c>
      <c r="U167" s="16">
        <v>2.0</v>
      </c>
      <c r="V167" s="16" t="str">
        <f>IF(OR(W167=$C167,W167=$D167,W167=$E167),IFNA(VLOOKUP($A167&amp;V$1,Data!$C:$E,3,0),"Ø"),"-")</f>
        <v>-</v>
      </c>
      <c r="W167" s="16">
        <v>2.0</v>
      </c>
      <c r="X167" s="16" t="str">
        <f>IF(OR(Y167=$C167,Y167=$D167,Y167=$E167),IFNA(VLOOKUP($A167&amp;X$1,Data!$C:$E,3,0),"Ø"),"-")</f>
        <v>-</v>
      </c>
      <c r="Y167" s="16">
        <v>2.0</v>
      </c>
      <c r="Z167" s="16" t="str">
        <f>IF(OR(AA167=$C167,AA167=$D167,AA167=$E167),IFNA(VLOOKUP($A167&amp;Z$1,Data!$C:$E,3,0),"Ø"),"-")</f>
        <v>-</v>
      </c>
      <c r="AA167" s="16">
        <v>2.0</v>
      </c>
      <c r="AB167" s="16" t="str">
        <f>IF(OR(AC167=$C167,AC167=$D167,AC167=$E167),IFNA(VLOOKUP($A167&amp;AB$1,Data!$C:$E,3,0),"Ø"),"-")</f>
        <v>-</v>
      </c>
      <c r="AC167" s="16">
        <v>2.0</v>
      </c>
      <c r="AD167" s="16" t="str">
        <f>IF(OR(AE167=$C167,AE167=$D167,AE167=$E167),IFNA(VLOOKUP($A167&amp;AD$1,Data!$C:$E,3,0),"Ø"),"-")</f>
        <v>-</v>
      </c>
      <c r="AE167" s="16">
        <v>2.0</v>
      </c>
      <c r="AF167" s="16" t="str">
        <f>IF(OR(AG167=$C167,AG167=$D167,AG167=$E167),IFNA(VLOOKUP($A167&amp;AF$1,Data!$C:$E,3,0),"Ø"),"-")</f>
        <v>-</v>
      </c>
      <c r="AG167" s="16">
        <v>2.0</v>
      </c>
      <c r="AH167" s="16" t="str">
        <f>IF(OR(AI167=$C167,AI167=$D167,AI167=$E167),IFNA(VLOOKUP($A167&amp;AH$1,Data!$C:$E,3,0),"Ø"),"-")</f>
        <v>-</v>
      </c>
      <c r="AI167" s="16">
        <v>2.0</v>
      </c>
      <c r="AJ167" s="16" t="str">
        <f>IF(OR(AK167=$C167,AK167=$D167,AK167=$E167),IFNA(VLOOKUP($A167&amp;AJ$1,Data!$C:$E,3,0),"Ø"),"-")</f>
        <v>-</v>
      </c>
      <c r="AK167" s="16">
        <v>2.0</v>
      </c>
      <c r="AL167" s="16" t="str">
        <f>IF(OR(AM167=$C167,AM167=$D167,AM167=$E167),IFNA(VLOOKUP($A167&amp;AL$1,Data!$C:$E,3,0),"Ø"),"-")</f>
        <v>-</v>
      </c>
      <c r="AM167" s="16">
        <v>2.0</v>
      </c>
      <c r="AN167" s="16" t="str">
        <f>IF(OR(AO167=$C167,AO167=$D167,AO167=$E167),IFNA(VLOOKUP($A167&amp;AN$1,Data!$C:$E,3,0),"Ø"),"-")</f>
        <v>-</v>
      </c>
      <c r="AO167" s="16">
        <v>2.0</v>
      </c>
      <c r="AP167" s="16" t="str">
        <f>IF(OR(AQ167=$C167,AQ167=$D167,AQ167=$E167),IFNA(VLOOKUP($A167&amp;AP$1,Data!$C:$E,3,0),"Ø"),"-")</f>
        <v>-</v>
      </c>
      <c r="AQ167" s="16">
        <v>2.0</v>
      </c>
      <c r="AR167" s="16" t="str">
        <f>IF(OR(AS167=$C167,AS167=$D167,AS167=$E167),IFNA(VLOOKUP($A167&amp;AR$1,Data!$C:$E,3,0),"Ø"),"-")</f>
        <v>-</v>
      </c>
      <c r="AS167" s="16">
        <v>2.0</v>
      </c>
      <c r="AT167" s="16" t="str">
        <f>IF(OR(AU167=$C167,AU167=$D167,AU167=$E167),IFNA(VLOOKUP($A167&amp;AT$1,Data!$C:$E,3,0),"Ø"),"-")</f>
        <v>-</v>
      </c>
      <c r="AU167" s="16">
        <v>3.0</v>
      </c>
    </row>
    <row r="168" ht="14.25" hidden="1" customHeight="1">
      <c r="A168" s="114" t="s">
        <v>722</v>
      </c>
      <c r="B168" s="9"/>
      <c r="C168" s="9" t="str">
        <f>IF(COUNTIF(Dails!A:A,Sheet1DATA!$A168)=1,1,"N")</f>
        <v>N</v>
      </c>
      <c r="D168" s="9" t="str">
        <f>IF(COUNTIF(Dails!D:D,Sheet1DATA!$A168)=1,2,"N")</f>
        <v>N</v>
      </c>
      <c r="E168" s="9" t="str">
        <f>IF(COUNTIF(Dails!G:G,Sheet1DATA!$A168)=1,3,"N")</f>
        <v>N</v>
      </c>
      <c r="F168" s="16" t="str">
        <f>IF(OR(G168=$C168,G168=$D168,G168=$E168),IFNA(VLOOKUP($A168&amp;F$1,Data!$C:$E,3,0),"Ø"),"-")</f>
        <v>-</v>
      </c>
      <c r="G168" s="16">
        <v>1.0</v>
      </c>
      <c r="H168" s="16" t="str">
        <f>IF(OR(I168=$C168,I168=$D168,I168=$E168),IFNA(VLOOKUP($A168&amp;H$1,Data!$C:$E,3,0),"Ø"),"-")</f>
        <v>-</v>
      </c>
      <c r="I168" s="16">
        <v>1.0</v>
      </c>
      <c r="J168" s="16" t="str">
        <f>IF(OR(K168=$C168,K168=$D168,K168=$E168),IFNA(VLOOKUP($A168&amp;J$1,Data!$C:$E,3,0),"Ø"),"-")</f>
        <v>-</v>
      </c>
      <c r="K168" s="16">
        <v>1.0</v>
      </c>
      <c r="L168" s="16" t="str">
        <f>IF(OR(M168=$C168,M168=$D168,M168=$E168),IFNA(VLOOKUP($A168&amp;L$1,Data!$C:$E,3,0),"Ø"),"-")</f>
        <v>-</v>
      </c>
      <c r="M168" s="16">
        <v>1.0</v>
      </c>
      <c r="N168" s="16" t="str">
        <f>IF(OR(O168=$C168,O168=$D168,O168=$E168),IFNA(VLOOKUP($A168&amp;N$1,Data!$C:$E,3,0),"Ø"),"-")</f>
        <v>-</v>
      </c>
      <c r="O168" s="16">
        <v>1.0</v>
      </c>
      <c r="P168" s="16" t="str">
        <f>IF(OR(Q168=$C168,Q168=$D168,Q168=$E168),IFNA(VLOOKUP($A168&amp;P$1,Data!$C:$E,3,0),"Ø"),"-")</f>
        <v>-</v>
      </c>
      <c r="Q168" s="16">
        <v>1.0</v>
      </c>
      <c r="R168" s="16" t="str">
        <f>IF(OR(S168=$C168,S168=$D168,S168=$E168),IFNA(VLOOKUP($A168&amp;R$1,Data!$C:$E,3,0),"Ø"),"-")</f>
        <v>-</v>
      </c>
      <c r="S168" s="16">
        <v>1.0</v>
      </c>
      <c r="T168" s="16" t="str">
        <f>IF(OR(U168=$C168,U168=$D168,U168=$E168),IFNA(VLOOKUP($A168&amp;T$1,Data!$C:$E,3,0),"Ø"),"-")</f>
        <v>-</v>
      </c>
      <c r="U168" s="16">
        <v>2.0</v>
      </c>
      <c r="V168" s="16" t="str">
        <f>IF(OR(W168=$C168,W168=$D168,W168=$E168),IFNA(VLOOKUP($A168&amp;V$1,Data!$C:$E,3,0),"Ø"),"-")</f>
        <v>-</v>
      </c>
      <c r="W168" s="16">
        <v>2.0</v>
      </c>
      <c r="X168" s="16" t="str">
        <f>IF(OR(Y168=$C168,Y168=$D168,Y168=$E168),IFNA(VLOOKUP($A168&amp;X$1,Data!$C:$E,3,0),"Ø"),"-")</f>
        <v>-</v>
      </c>
      <c r="Y168" s="16">
        <v>2.0</v>
      </c>
      <c r="Z168" s="16" t="str">
        <f>IF(OR(AA168=$C168,AA168=$D168,AA168=$E168),IFNA(VLOOKUP($A168&amp;Z$1,Data!$C:$E,3,0),"Ø"),"-")</f>
        <v>-</v>
      </c>
      <c r="AA168" s="16">
        <v>2.0</v>
      </c>
      <c r="AB168" s="16" t="str">
        <f>IF(OR(AC168=$C168,AC168=$D168,AC168=$E168),IFNA(VLOOKUP($A168&amp;AB$1,Data!$C:$E,3,0),"Ø"),"-")</f>
        <v>-</v>
      </c>
      <c r="AC168" s="16">
        <v>2.0</v>
      </c>
      <c r="AD168" s="16" t="str">
        <f>IF(OR(AE168=$C168,AE168=$D168,AE168=$E168),IFNA(VLOOKUP($A168&amp;AD$1,Data!$C:$E,3,0),"Ø"),"-")</f>
        <v>-</v>
      </c>
      <c r="AE168" s="16">
        <v>2.0</v>
      </c>
      <c r="AF168" s="16" t="str">
        <f>IF(OR(AG168=$C168,AG168=$D168,AG168=$E168),IFNA(VLOOKUP($A168&amp;AF$1,Data!$C:$E,3,0),"Ø"),"-")</f>
        <v>-</v>
      </c>
      <c r="AG168" s="16">
        <v>2.0</v>
      </c>
      <c r="AH168" s="16" t="str">
        <f>IF(OR(AI168=$C168,AI168=$D168,AI168=$E168),IFNA(VLOOKUP($A168&amp;AH$1,Data!$C:$E,3,0),"Ø"),"-")</f>
        <v>-</v>
      </c>
      <c r="AI168" s="16">
        <v>2.0</v>
      </c>
      <c r="AJ168" s="16" t="str">
        <f>IF(OR(AK168=$C168,AK168=$D168,AK168=$E168),IFNA(VLOOKUP($A168&amp;AJ$1,Data!$C:$E,3,0),"Ø"),"-")</f>
        <v>-</v>
      </c>
      <c r="AK168" s="16">
        <v>2.0</v>
      </c>
      <c r="AL168" s="16" t="str">
        <f>IF(OR(AM168=$C168,AM168=$D168,AM168=$E168),IFNA(VLOOKUP($A168&amp;AL$1,Data!$C:$E,3,0),"Ø"),"-")</f>
        <v>-</v>
      </c>
      <c r="AM168" s="16">
        <v>2.0</v>
      </c>
      <c r="AN168" s="16" t="str">
        <f>IF(OR(AO168=$C168,AO168=$D168,AO168=$E168),IFNA(VLOOKUP($A168&amp;AN$1,Data!$C:$E,3,0),"Ø"),"-")</f>
        <v>-</v>
      </c>
      <c r="AO168" s="16">
        <v>2.0</v>
      </c>
      <c r="AP168" s="16" t="str">
        <f>IF(OR(AQ168=$C168,AQ168=$D168,AQ168=$E168),IFNA(VLOOKUP($A168&amp;AP$1,Data!$C:$E,3,0),"Ø"),"-")</f>
        <v>-</v>
      </c>
      <c r="AQ168" s="16">
        <v>2.0</v>
      </c>
      <c r="AR168" s="16" t="str">
        <f>IF(OR(AS168=$C168,AS168=$D168,AS168=$E168),IFNA(VLOOKUP($A168&amp;AR$1,Data!$C:$E,3,0),"Ø"),"-")</f>
        <v>-</v>
      </c>
      <c r="AS168" s="16">
        <v>2.0</v>
      </c>
      <c r="AT168" s="16" t="str">
        <f>IF(OR(AU168=$C168,AU168=$D168,AU168=$E168),IFNA(VLOOKUP($A168&amp;AT$1,Data!$C:$E,3,0),"Ø"),"-")</f>
        <v>-</v>
      </c>
      <c r="AU168" s="16">
        <v>3.0</v>
      </c>
    </row>
    <row r="169" ht="14.25" hidden="1" customHeight="1">
      <c r="A169" s="114" t="s">
        <v>729</v>
      </c>
      <c r="B169" s="9"/>
      <c r="C169" s="9" t="str">
        <f>IF(COUNTIF(Dails!A:A,Sheet1DATA!$A169)=1,1,"N")</f>
        <v>N</v>
      </c>
      <c r="D169" s="9" t="str">
        <f>IF(COUNTIF(Dails!D:D,Sheet1DATA!$A169)=1,2,"N")</f>
        <v>N</v>
      </c>
      <c r="E169" s="9" t="str">
        <f>IF(COUNTIF(Dails!G:G,Sheet1DATA!$A169)=1,3,"N")</f>
        <v>N</v>
      </c>
      <c r="F169" s="16" t="str">
        <f>IF(OR(G169=$C169,G169=$D169,G169=$E169),IFNA(VLOOKUP($A169&amp;F$1,Data!$C:$E,3,0),"Ø"),"-")</f>
        <v>-</v>
      </c>
      <c r="G169" s="16">
        <v>1.0</v>
      </c>
      <c r="H169" s="16" t="str">
        <f>IF(OR(I169=$C169,I169=$D169,I169=$E169),IFNA(VLOOKUP($A169&amp;H$1,Data!$C:$E,3,0),"Ø"),"-")</f>
        <v>-</v>
      </c>
      <c r="I169" s="16">
        <v>1.0</v>
      </c>
      <c r="J169" s="16" t="str">
        <f>IF(OR(K169=$C169,K169=$D169,K169=$E169),IFNA(VLOOKUP($A169&amp;J$1,Data!$C:$E,3,0),"Ø"),"-")</f>
        <v>-</v>
      </c>
      <c r="K169" s="16">
        <v>1.0</v>
      </c>
      <c r="L169" s="16" t="str">
        <f>IF(OR(M169=$C169,M169=$D169,M169=$E169),IFNA(VLOOKUP($A169&amp;L$1,Data!$C:$E,3,0),"Ø"),"-")</f>
        <v>-</v>
      </c>
      <c r="M169" s="16">
        <v>1.0</v>
      </c>
      <c r="N169" s="16" t="str">
        <f>IF(OR(O169=$C169,O169=$D169,O169=$E169),IFNA(VLOOKUP($A169&amp;N$1,Data!$C:$E,3,0),"Ø"),"-")</f>
        <v>-</v>
      </c>
      <c r="O169" s="16">
        <v>1.0</v>
      </c>
      <c r="P169" s="16" t="str">
        <f>IF(OR(Q169=$C169,Q169=$D169,Q169=$E169),IFNA(VLOOKUP($A169&amp;P$1,Data!$C:$E,3,0),"Ø"),"-")</f>
        <v>-</v>
      </c>
      <c r="Q169" s="16">
        <v>1.0</v>
      </c>
      <c r="R169" s="16" t="str">
        <f>IF(OR(S169=$C169,S169=$D169,S169=$E169),IFNA(VLOOKUP($A169&amp;R$1,Data!$C:$E,3,0),"Ø"),"-")</f>
        <v>-</v>
      </c>
      <c r="S169" s="16">
        <v>1.0</v>
      </c>
      <c r="T169" s="16" t="str">
        <f>IF(OR(U169=$C169,U169=$D169,U169=$E169),IFNA(VLOOKUP($A169&amp;T$1,Data!$C:$E,3,0),"Ø"),"-")</f>
        <v>-</v>
      </c>
      <c r="U169" s="16">
        <v>2.0</v>
      </c>
      <c r="V169" s="16" t="str">
        <f>IF(OR(W169=$C169,W169=$D169,W169=$E169),IFNA(VLOOKUP($A169&amp;V$1,Data!$C:$E,3,0),"Ø"),"-")</f>
        <v>-</v>
      </c>
      <c r="W169" s="16">
        <v>2.0</v>
      </c>
      <c r="X169" s="16" t="str">
        <f>IF(OR(Y169=$C169,Y169=$D169,Y169=$E169),IFNA(VLOOKUP($A169&amp;X$1,Data!$C:$E,3,0),"Ø"),"-")</f>
        <v>-</v>
      </c>
      <c r="Y169" s="16">
        <v>2.0</v>
      </c>
      <c r="Z169" s="16" t="str">
        <f>IF(OR(AA169=$C169,AA169=$D169,AA169=$E169),IFNA(VLOOKUP($A169&amp;Z$1,Data!$C:$E,3,0),"Ø"),"-")</f>
        <v>-</v>
      </c>
      <c r="AA169" s="16">
        <v>2.0</v>
      </c>
      <c r="AB169" s="16" t="str">
        <f>IF(OR(AC169=$C169,AC169=$D169,AC169=$E169),IFNA(VLOOKUP($A169&amp;AB$1,Data!$C:$E,3,0),"Ø"),"-")</f>
        <v>-</v>
      </c>
      <c r="AC169" s="16">
        <v>2.0</v>
      </c>
      <c r="AD169" s="16" t="str">
        <f>IF(OR(AE169=$C169,AE169=$D169,AE169=$E169),IFNA(VLOOKUP($A169&amp;AD$1,Data!$C:$E,3,0),"Ø"),"-")</f>
        <v>-</v>
      </c>
      <c r="AE169" s="16">
        <v>2.0</v>
      </c>
      <c r="AF169" s="16" t="str">
        <f>IF(OR(AG169=$C169,AG169=$D169,AG169=$E169),IFNA(VLOOKUP($A169&amp;AF$1,Data!$C:$E,3,0),"Ø"),"-")</f>
        <v>-</v>
      </c>
      <c r="AG169" s="16">
        <v>2.0</v>
      </c>
      <c r="AH169" s="16" t="str">
        <f>IF(OR(AI169=$C169,AI169=$D169,AI169=$E169),IFNA(VLOOKUP($A169&amp;AH$1,Data!$C:$E,3,0),"Ø"),"-")</f>
        <v>-</v>
      </c>
      <c r="AI169" s="16">
        <v>2.0</v>
      </c>
      <c r="AJ169" s="16" t="str">
        <f>IF(OR(AK169=$C169,AK169=$D169,AK169=$E169),IFNA(VLOOKUP($A169&amp;AJ$1,Data!$C:$E,3,0),"Ø"),"-")</f>
        <v>-</v>
      </c>
      <c r="AK169" s="16">
        <v>2.0</v>
      </c>
      <c r="AL169" s="16" t="str">
        <f>IF(OR(AM169=$C169,AM169=$D169,AM169=$E169),IFNA(VLOOKUP($A169&amp;AL$1,Data!$C:$E,3,0),"Ø"),"-")</f>
        <v>-</v>
      </c>
      <c r="AM169" s="16">
        <v>2.0</v>
      </c>
      <c r="AN169" s="16" t="str">
        <f>IF(OR(AO169=$C169,AO169=$D169,AO169=$E169),IFNA(VLOOKUP($A169&amp;AN$1,Data!$C:$E,3,0),"Ø"),"-")</f>
        <v>-</v>
      </c>
      <c r="AO169" s="16">
        <v>2.0</v>
      </c>
      <c r="AP169" s="16" t="str">
        <f>IF(OR(AQ169=$C169,AQ169=$D169,AQ169=$E169),IFNA(VLOOKUP($A169&amp;AP$1,Data!$C:$E,3,0),"Ø"),"-")</f>
        <v>-</v>
      </c>
      <c r="AQ169" s="16">
        <v>2.0</v>
      </c>
      <c r="AR169" s="16" t="str">
        <f>IF(OR(AS169=$C169,AS169=$D169,AS169=$E169),IFNA(VLOOKUP($A169&amp;AR$1,Data!$C:$E,3,0),"Ø"),"-")</f>
        <v>-</v>
      </c>
      <c r="AS169" s="16">
        <v>2.0</v>
      </c>
      <c r="AT169" s="16" t="str">
        <f>IF(OR(AU169=$C169,AU169=$D169,AU169=$E169),IFNA(VLOOKUP($A169&amp;AT$1,Data!$C:$E,3,0),"Ø"),"-")</f>
        <v>-</v>
      </c>
      <c r="AU169" s="16">
        <v>3.0</v>
      </c>
    </row>
    <row r="170" ht="14.25" hidden="1" customHeight="1">
      <c r="A170" s="114" t="s">
        <v>1263</v>
      </c>
      <c r="B170" s="9"/>
      <c r="C170" s="9">
        <f>IF(COUNTIF(Dails!A:A,Sheet1DATA!$A170)=1,1,"N")</f>
        <v>1</v>
      </c>
      <c r="D170" s="9">
        <f>IF(COUNTIF(Dails!D:D,Sheet1DATA!$A170)=1,2,"N")</f>
        <v>2</v>
      </c>
      <c r="E170" s="9">
        <f>IF(COUNTIF(Dails!G:G,Sheet1DATA!$A170)=1,3,"N")</f>
        <v>3</v>
      </c>
      <c r="F170" s="16" t="str">
        <f>IF(OR(G170=$C170,G170=$D170,G170=$E170),IFNA(VLOOKUP($A170&amp;F$1,Data!$C:$E,3,0),"Ø"),"-")</f>
        <v>×</v>
      </c>
      <c r="G170" s="16">
        <v>1.0</v>
      </c>
      <c r="H170" s="16" t="str">
        <f>IF(OR(I170=$C170,I170=$D170,I170=$E170),IFNA(VLOOKUP($A170&amp;H$1,Data!$C:$E,3,0),"Ø"),"-")</f>
        <v>Ø</v>
      </c>
      <c r="I170" s="16">
        <v>1.0</v>
      </c>
      <c r="J170" s="16" t="str">
        <f>IF(OR(K170=$C170,K170=$D170,K170=$E170),IFNA(VLOOKUP($A170&amp;J$1,Data!$C:$E,3,0),"Ø"),"-")</f>
        <v>×</v>
      </c>
      <c r="K170" s="16">
        <v>1.0</v>
      </c>
      <c r="L170" s="16" t="str">
        <f>IF(OR(M170=$C170,M170=$D170,M170=$E170),IFNA(VLOOKUP($A170&amp;L$1,Data!$C:$E,3,0),"Ø"),"-")</f>
        <v>×</v>
      </c>
      <c r="M170" s="16">
        <v>1.0</v>
      </c>
      <c r="N170" s="16" t="str">
        <f>IF(OR(O170=$C170,O170=$D170,O170=$E170),IFNA(VLOOKUP($A170&amp;N$1,Data!$C:$E,3,0),"Ø"),"-")</f>
        <v>×</v>
      </c>
      <c r="O170" s="16">
        <v>1.0</v>
      </c>
      <c r="P170" s="16" t="str">
        <f>IF(OR(Q170=$C170,Q170=$D170,Q170=$E170),IFNA(VLOOKUP($A170&amp;P$1,Data!$C:$E,3,0),"Ø"),"-")</f>
        <v>×</v>
      </c>
      <c r="Q170" s="16">
        <v>1.0</v>
      </c>
      <c r="R170" s="16" t="str">
        <f>IF(OR(S170=$C170,S170=$D170,S170=$E170),IFNA(VLOOKUP($A170&amp;R$1,Data!$C:$E,3,0),"Ø"),"-")</f>
        <v>×</v>
      </c>
      <c r="S170" s="16">
        <v>1.0</v>
      </c>
      <c r="T170" s="16" t="str">
        <f>IF(OR(U170=$C170,U170=$D170,U170=$E170),IFNA(VLOOKUP($A170&amp;T$1,Data!$C:$E,3,0),"Ø"),"-")</f>
        <v>Ø</v>
      </c>
      <c r="U170" s="16">
        <v>2.0</v>
      </c>
      <c r="V170" s="16" t="str">
        <f>IF(OR(W170=$C170,W170=$D170,W170=$E170),IFNA(VLOOKUP($A170&amp;V$1,Data!$C:$E,3,0),"Ø"),"-")</f>
        <v>Ø</v>
      </c>
      <c r="W170" s="16">
        <v>2.0</v>
      </c>
      <c r="X170" s="16" t="str">
        <f>IF(OR(Y170=$C170,Y170=$D170,Y170=$E170),IFNA(VLOOKUP($A170&amp;X$1,Data!$C:$E,3,0),"Ø"),"-")</f>
        <v>Ø</v>
      </c>
      <c r="Y170" s="16">
        <v>2.0</v>
      </c>
      <c r="Z170" s="16" t="str">
        <f>IF(OR(AA170=$C170,AA170=$D170,AA170=$E170),IFNA(VLOOKUP($A170&amp;Z$1,Data!$C:$E,3,0),"Ø"),"-")</f>
        <v>Ø</v>
      </c>
      <c r="AA170" s="16">
        <v>2.0</v>
      </c>
      <c r="AB170" s="16" t="str">
        <f>IF(OR(AC170=$C170,AC170=$D170,AC170=$E170),IFNA(VLOOKUP($A170&amp;AB$1,Data!$C:$E,3,0),"Ø"),"-")</f>
        <v>Ø</v>
      </c>
      <c r="AC170" s="16">
        <v>2.0</v>
      </c>
      <c r="AD170" s="16" t="str">
        <f>IF(OR(AE170=$C170,AE170=$D170,AE170=$E170),IFNA(VLOOKUP($A170&amp;AD$1,Data!$C:$E,3,0),"Ø"),"-")</f>
        <v>Ø</v>
      </c>
      <c r="AE170" s="16">
        <v>2.0</v>
      </c>
      <c r="AF170" s="16" t="str">
        <f>IF(OR(AG170=$C170,AG170=$D170,AG170=$E170),IFNA(VLOOKUP($A170&amp;AF$1,Data!$C:$E,3,0),"Ø"),"-")</f>
        <v>Ø</v>
      </c>
      <c r="AG170" s="16">
        <v>2.0</v>
      </c>
      <c r="AH170" s="16" t="str">
        <f>IF(OR(AI170=$C170,AI170=$D170,AI170=$E170),IFNA(VLOOKUP($A170&amp;AH$1,Data!$C:$E,3,0),"Ø"),"-")</f>
        <v>×</v>
      </c>
      <c r="AI170" s="16">
        <v>2.0</v>
      </c>
      <c r="AJ170" s="16" t="str">
        <f>IF(OR(AK170=$C170,AK170=$D170,AK170=$E170),IFNA(VLOOKUP($A170&amp;AJ$1,Data!$C:$E,3,0),"Ø"),"-")</f>
        <v>×</v>
      </c>
      <c r="AK170" s="16">
        <v>2.0</v>
      </c>
      <c r="AL170" s="16" t="str">
        <f>IF(OR(AM170=$C170,AM170=$D170,AM170=$E170),IFNA(VLOOKUP($A170&amp;AL$1,Data!$C:$E,3,0),"Ø"),"-")</f>
        <v>×</v>
      </c>
      <c r="AM170" s="16">
        <v>2.0</v>
      </c>
      <c r="AN170" s="16" t="str">
        <f>IF(OR(AO170=$C170,AO170=$D170,AO170=$E170),IFNA(VLOOKUP($A170&amp;AN$1,Data!$C:$E,3,0),"Ø"),"-")</f>
        <v>Ø</v>
      </c>
      <c r="AO170" s="16">
        <v>2.0</v>
      </c>
      <c r="AP170" s="16" t="str">
        <f>IF(OR(AQ170=$C170,AQ170=$D170,AQ170=$E170),IFNA(VLOOKUP($A170&amp;AP$1,Data!$C:$E,3,0),"Ø"),"-")</f>
        <v>Ø</v>
      </c>
      <c r="AQ170" s="16">
        <v>2.0</v>
      </c>
      <c r="AR170" s="16" t="str">
        <f>IF(OR(AS170=$C170,AS170=$D170,AS170=$E170),IFNA(VLOOKUP($A170&amp;AR$1,Data!$C:$E,3,0),"Ø"),"-")</f>
        <v>×</v>
      </c>
      <c r="AS170" s="16">
        <v>2.0</v>
      </c>
      <c r="AT170" s="16" t="str">
        <f>IF(OR(AU170=$C170,AU170=$D170,AU170=$E170),IFNA(VLOOKUP($A170&amp;AT$1,Data!$C:$E,3,0),"Ø"),"-")</f>
        <v>√</v>
      </c>
      <c r="AU170" s="16">
        <v>3.0</v>
      </c>
    </row>
    <row r="171" ht="14.25" hidden="1" customHeight="1">
      <c r="A171" s="114" t="s">
        <v>733</v>
      </c>
      <c r="B171" s="9"/>
      <c r="C171" s="9" t="str">
        <f>IF(COUNTIF(Dails!A:A,Sheet1DATA!$A171)=1,1,"N")</f>
        <v>N</v>
      </c>
      <c r="D171" s="9" t="str">
        <f>IF(COUNTIF(Dails!D:D,Sheet1DATA!$A171)=1,2,"N")</f>
        <v>N</v>
      </c>
      <c r="E171" s="9" t="str">
        <f>IF(COUNTIF(Dails!G:G,Sheet1DATA!$A171)=1,3,"N")</f>
        <v>N</v>
      </c>
      <c r="F171" s="16" t="str">
        <f>IF(OR(G171=$C171,G171=$D171,G171=$E171),IFNA(VLOOKUP($A171&amp;F$1,Data!$C:$E,3,0),"Ø"),"-")</f>
        <v>-</v>
      </c>
      <c r="G171" s="16">
        <v>1.0</v>
      </c>
      <c r="H171" s="16" t="str">
        <f>IF(OR(I171=$C171,I171=$D171,I171=$E171),IFNA(VLOOKUP($A171&amp;H$1,Data!$C:$E,3,0),"Ø"),"-")</f>
        <v>-</v>
      </c>
      <c r="I171" s="16">
        <v>1.0</v>
      </c>
      <c r="J171" s="16" t="str">
        <f>IF(OR(K171=$C171,K171=$D171,K171=$E171),IFNA(VLOOKUP($A171&amp;J$1,Data!$C:$E,3,0),"Ø"),"-")</f>
        <v>-</v>
      </c>
      <c r="K171" s="16">
        <v>1.0</v>
      </c>
      <c r="L171" s="16" t="str">
        <f>IF(OR(M171=$C171,M171=$D171,M171=$E171),IFNA(VLOOKUP($A171&amp;L$1,Data!$C:$E,3,0),"Ø"),"-")</f>
        <v>-</v>
      </c>
      <c r="M171" s="16">
        <v>1.0</v>
      </c>
      <c r="N171" s="16" t="str">
        <f>IF(OR(O171=$C171,O171=$D171,O171=$E171),IFNA(VLOOKUP($A171&amp;N$1,Data!$C:$E,3,0),"Ø"),"-")</f>
        <v>-</v>
      </c>
      <c r="O171" s="16">
        <v>1.0</v>
      </c>
      <c r="P171" s="16" t="str">
        <f>IF(OR(Q171=$C171,Q171=$D171,Q171=$E171),IFNA(VLOOKUP($A171&amp;P$1,Data!$C:$E,3,0),"Ø"),"-")</f>
        <v>-</v>
      </c>
      <c r="Q171" s="16">
        <v>1.0</v>
      </c>
      <c r="R171" s="16" t="str">
        <f>IF(OR(S171=$C171,S171=$D171,S171=$E171),IFNA(VLOOKUP($A171&amp;R$1,Data!$C:$E,3,0),"Ø"),"-")</f>
        <v>-</v>
      </c>
      <c r="S171" s="16">
        <v>1.0</v>
      </c>
      <c r="T171" s="16" t="str">
        <f>IF(OR(U171=$C171,U171=$D171,U171=$E171),IFNA(VLOOKUP($A171&amp;T$1,Data!$C:$E,3,0),"Ø"),"-")</f>
        <v>-</v>
      </c>
      <c r="U171" s="16">
        <v>2.0</v>
      </c>
      <c r="V171" s="16" t="str">
        <f>IF(OR(W171=$C171,W171=$D171,W171=$E171),IFNA(VLOOKUP($A171&amp;V$1,Data!$C:$E,3,0),"Ø"),"-")</f>
        <v>-</v>
      </c>
      <c r="W171" s="16">
        <v>2.0</v>
      </c>
      <c r="X171" s="16" t="str">
        <f>IF(OR(Y171=$C171,Y171=$D171,Y171=$E171),IFNA(VLOOKUP($A171&amp;X$1,Data!$C:$E,3,0),"Ø"),"-")</f>
        <v>-</v>
      </c>
      <c r="Y171" s="16">
        <v>2.0</v>
      </c>
      <c r="Z171" s="16" t="str">
        <f>IF(OR(AA171=$C171,AA171=$D171,AA171=$E171),IFNA(VLOOKUP($A171&amp;Z$1,Data!$C:$E,3,0),"Ø"),"-")</f>
        <v>-</v>
      </c>
      <c r="AA171" s="16">
        <v>2.0</v>
      </c>
      <c r="AB171" s="16" t="str">
        <f>IF(OR(AC171=$C171,AC171=$D171,AC171=$E171),IFNA(VLOOKUP($A171&amp;AB$1,Data!$C:$E,3,0),"Ø"),"-")</f>
        <v>-</v>
      </c>
      <c r="AC171" s="16">
        <v>2.0</v>
      </c>
      <c r="AD171" s="16" t="str">
        <f>IF(OR(AE171=$C171,AE171=$D171,AE171=$E171),IFNA(VLOOKUP($A171&amp;AD$1,Data!$C:$E,3,0),"Ø"),"-")</f>
        <v>-</v>
      </c>
      <c r="AE171" s="16">
        <v>2.0</v>
      </c>
      <c r="AF171" s="16" t="str">
        <f>IF(OR(AG171=$C171,AG171=$D171,AG171=$E171),IFNA(VLOOKUP($A171&amp;AF$1,Data!$C:$E,3,0),"Ø"),"-")</f>
        <v>-</v>
      </c>
      <c r="AG171" s="16">
        <v>2.0</v>
      </c>
      <c r="AH171" s="16" t="str">
        <f>IF(OR(AI171=$C171,AI171=$D171,AI171=$E171),IFNA(VLOOKUP($A171&amp;AH$1,Data!$C:$E,3,0),"Ø"),"-")</f>
        <v>-</v>
      </c>
      <c r="AI171" s="16">
        <v>2.0</v>
      </c>
      <c r="AJ171" s="16" t="str">
        <f>IF(OR(AK171=$C171,AK171=$D171,AK171=$E171),IFNA(VLOOKUP($A171&amp;AJ$1,Data!$C:$E,3,0),"Ø"),"-")</f>
        <v>-</v>
      </c>
      <c r="AK171" s="16">
        <v>2.0</v>
      </c>
      <c r="AL171" s="16" t="str">
        <f>IF(OR(AM171=$C171,AM171=$D171,AM171=$E171),IFNA(VLOOKUP($A171&amp;AL$1,Data!$C:$E,3,0),"Ø"),"-")</f>
        <v>-</v>
      </c>
      <c r="AM171" s="16">
        <v>2.0</v>
      </c>
      <c r="AN171" s="16" t="str">
        <f>IF(OR(AO171=$C171,AO171=$D171,AO171=$E171),IFNA(VLOOKUP($A171&amp;AN$1,Data!$C:$E,3,0),"Ø"),"-")</f>
        <v>-</v>
      </c>
      <c r="AO171" s="16">
        <v>2.0</v>
      </c>
      <c r="AP171" s="16" t="str">
        <f>IF(OR(AQ171=$C171,AQ171=$D171,AQ171=$E171),IFNA(VLOOKUP($A171&amp;AP$1,Data!$C:$E,3,0),"Ø"),"-")</f>
        <v>-</v>
      </c>
      <c r="AQ171" s="16">
        <v>2.0</v>
      </c>
      <c r="AR171" s="16" t="str">
        <f>IF(OR(AS171=$C171,AS171=$D171,AS171=$E171),IFNA(VLOOKUP($A171&amp;AR$1,Data!$C:$E,3,0),"Ø"),"-")</f>
        <v>-</v>
      </c>
      <c r="AS171" s="16">
        <v>2.0</v>
      </c>
      <c r="AT171" s="16" t="str">
        <f>IF(OR(AU171=$C171,AU171=$D171,AU171=$E171),IFNA(VLOOKUP($A171&amp;AT$1,Data!$C:$E,3,0),"Ø"),"-")</f>
        <v>-</v>
      </c>
      <c r="AU171" s="16">
        <v>3.0</v>
      </c>
    </row>
    <row r="172" ht="14.25" hidden="1" customHeight="1">
      <c r="A172" s="114" t="s">
        <v>736</v>
      </c>
      <c r="B172" s="9"/>
      <c r="C172" s="9" t="str">
        <f>IF(COUNTIF(Dails!A:A,Sheet1DATA!$A172)=1,1,"N")</f>
        <v>N</v>
      </c>
      <c r="D172" s="9" t="str">
        <f>IF(COUNTIF(Dails!D:D,Sheet1DATA!$A172)=1,2,"N")</f>
        <v>N</v>
      </c>
      <c r="E172" s="9" t="str">
        <f>IF(COUNTIF(Dails!G:G,Sheet1DATA!$A172)=1,3,"N")</f>
        <v>N</v>
      </c>
      <c r="F172" s="16" t="str">
        <f>IF(OR(G172=$C172,G172=$D172,G172=$E172),IFNA(VLOOKUP($A172&amp;F$1,Data!$C:$E,3,0),"Ø"),"-")</f>
        <v>-</v>
      </c>
      <c r="G172" s="16">
        <v>1.0</v>
      </c>
      <c r="H172" s="16" t="str">
        <f>IF(OR(I172=$C172,I172=$D172,I172=$E172),IFNA(VLOOKUP($A172&amp;H$1,Data!$C:$E,3,0),"Ø"),"-")</f>
        <v>-</v>
      </c>
      <c r="I172" s="16">
        <v>1.0</v>
      </c>
      <c r="J172" s="16" t="str">
        <f>IF(OR(K172=$C172,K172=$D172,K172=$E172),IFNA(VLOOKUP($A172&amp;J$1,Data!$C:$E,3,0),"Ø"),"-")</f>
        <v>-</v>
      </c>
      <c r="K172" s="16">
        <v>1.0</v>
      </c>
      <c r="L172" s="16" t="str">
        <f>IF(OR(M172=$C172,M172=$D172,M172=$E172),IFNA(VLOOKUP($A172&amp;L$1,Data!$C:$E,3,0),"Ø"),"-")</f>
        <v>-</v>
      </c>
      <c r="M172" s="16">
        <v>1.0</v>
      </c>
      <c r="N172" s="16" t="str">
        <f>IF(OR(O172=$C172,O172=$D172,O172=$E172),IFNA(VLOOKUP($A172&amp;N$1,Data!$C:$E,3,0),"Ø"),"-")</f>
        <v>-</v>
      </c>
      <c r="O172" s="16">
        <v>1.0</v>
      </c>
      <c r="P172" s="16" t="str">
        <f>IF(OR(Q172=$C172,Q172=$D172,Q172=$E172),IFNA(VLOOKUP($A172&amp;P$1,Data!$C:$E,3,0),"Ø"),"-")</f>
        <v>-</v>
      </c>
      <c r="Q172" s="16">
        <v>1.0</v>
      </c>
      <c r="R172" s="16" t="str">
        <f>IF(OR(S172=$C172,S172=$D172,S172=$E172),IFNA(VLOOKUP($A172&amp;R$1,Data!$C:$E,3,0),"Ø"),"-")</f>
        <v>-</v>
      </c>
      <c r="S172" s="16">
        <v>1.0</v>
      </c>
      <c r="T172" s="16" t="str">
        <f>IF(OR(U172=$C172,U172=$D172,U172=$E172),IFNA(VLOOKUP($A172&amp;T$1,Data!$C:$E,3,0),"Ø"),"-")</f>
        <v>-</v>
      </c>
      <c r="U172" s="16">
        <v>2.0</v>
      </c>
      <c r="V172" s="16" t="str">
        <f>IF(OR(W172=$C172,W172=$D172,W172=$E172),IFNA(VLOOKUP($A172&amp;V$1,Data!$C:$E,3,0),"Ø"),"-")</f>
        <v>-</v>
      </c>
      <c r="W172" s="16">
        <v>2.0</v>
      </c>
      <c r="X172" s="16" t="str">
        <f>IF(OR(Y172=$C172,Y172=$D172,Y172=$E172),IFNA(VLOOKUP($A172&amp;X$1,Data!$C:$E,3,0),"Ø"),"-")</f>
        <v>-</v>
      </c>
      <c r="Y172" s="16">
        <v>2.0</v>
      </c>
      <c r="Z172" s="16" t="str">
        <f>IF(OR(AA172=$C172,AA172=$D172,AA172=$E172),IFNA(VLOOKUP($A172&amp;Z$1,Data!$C:$E,3,0),"Ø"),"-")</f>
        <v>-</v>
      </c>
      <c r="AA172" s="16">
        <v>2.0</v>
      </c>
      <c r="AB172" s="16" t="str">
        <f>IF(OR(AC172=$C172,AC172=$D172,AC172=$E172),IFNA(VLOOKUP($A172&amp;AB$1,Data!$C:$E,3,0),"Ø"),"-")</f>
        <v>-</v>
      </c>
      <c r="AC172" s="16">
        <v>2.0</v>
      </c>
      <c r="AD172" s="16" t="str">
        <f>IF(OR(AE172=$C172,AE172=$D172,AE172=$E172),IFNA(VLOOKUP($A172&amp;AD$1,Data!$C:$E,3,0),"Ø"),"-")</f>
        <v>-</v>
      </c>
      <c r="AE172" s="16">
        <v>2.0</v>
      </c>
      <c r="AF172" s="16" t="str">
        <f>IF(OR(AG172=$C172,AG172=$D172,AG172=$E172),IFNA(VLOOKUP($A172&amp;AF$1,Data!$C:$E,3,0),"Ø"),"-")</f>
        <v>-</v>
      </c>
      <c r="AG172" s="16">
        <v>2.0</v>
      </c>
      <c r="AH172" s="16" t="str">
        <f>IF(OR(AI172=$C172,AI172=$D172,AI172=$E172),IFNA(VLOOKUP($A172&amp;AH$1,Data!$C:$E,3,0),"Ø"),"-")</f>
        <v>-</v>
      </c>
      <c r="AI172" s="16">
        <v>2.0</v>
      </c>
      <c r="AJ172" s="16" t="str">
        <f>IF(OR(AK172=$C172,AK172=$D172,AK172=$E172),IFNA(VLOOKUP($A172&amp;AJ$1,Data!$C:$E,3,0),"Ø"),"-")</f>
        <v>-</v>
      </c>
      <c r="AK172" s="16">
        <v>2.0</v>
      </c>
      <c r="AL172" s="16" t="str">
        <f>IF(OR(AM172=$C172,AM172=$D172,AM172=$E172),IFNA(VLOOKUP($A172&amp;AL$1,Data!$C:$E,3,0),"Ø"),"-")</f>
        <v>-</v>
      </c>
      <c r="AM172" s="16">
        <v>2.0</v>
      </c>
      <c r="AN172" s="16" t="str">
        <f>IF(OR(AO172=$C172,AO172=$D172,AO172=$E172),IFNA(VLOOKUP($A172&amp;AN$1,Data!$C:$E,3,0),"Ø"),"-")</f>
        <v>-</v>
      </c>
      <c r="AO172" s="16">
        <v>2.0</v>
      </c>
      <c r="AP172" s="16" t="str">
        <f>IF(OR(AQ172=$C172,AQ172=$D172,AQ172=$E172),IFNA(VLOOKUP($A172&amp;AP$1,Data!$C:$E,3,0),"Ø"),"-")</f>
        <v>-</v>
      </c>
      <c r="AQ172" s="16">
        <v>2.0</v>
      </c>
      <c r="AR172" s="16" t="str">
        <f>IF(OR(AS172=$C172,AS172=$D172,AS172=$E172),IFNA(VLOOKUP($A172&amp;AR$1,Data!$C:$E,3,0),"Ø"),"-")</f>
        <v>-</v>
      </c>
      <c r="AS172" s="16">
        <v>2.0</v>
      </c>
      <c r="AT172" s="16" t="str">
        <f>IF(OR(AU172=$C172,AU172=$D172,AU172=$E172),IFNA(VLOOKUP($A172&amp;AT$1,Data!$C:$E,3,0),"Ø"),"-")</f>
        <v>-</v>
      </c>
      <c r="AU172" s="16">
        <v>3.0</v>
      </c>
    </row>
    <row r="173" ht="14.25" hidden="1" customHeight="1">
      <c r="A173" s="114" t="s">
        <v>460</v>
      </c>
      <c r="B173" s="9"/>
      <c r="C173" s="9">
        <f>IF(COUNTIF(Dails!A:A,Sheet1DATA!$A173)=1,1,"N")</f>
        <v>1</v>
      </c>
      <c r="D173" s="9" t="str">
        <f>IF(COUNTIF(Dails!D:D,Sheet1DATA!$A173)=1,2,"N")</f>
        <v>N</v>
      </c>
      <c r="E173" s="9" t="str">
        <f>IF(COUNTIF(Dails!G:G,Sheet1DATA!$A173)=1,3,"N")</f>
        <v>N</v>
      </c>
      <c r="F173" s="16" t="str">
        <f>IF(OR(G173=$C173,G173=$D173,G173=$E173),IFNA(VLOOKUP($A173&amp;F$1,Data!$C:$E,3,0),"Ø"),"-")</f>
        <v>√</v>
      </c>
      <c r="G173" s="16">
        <v>1.0</v>
      </c>
      <c r="H173" s="16" t="str">
        <f>IF(OR(I173=$C173,I173=$D173,I173=$E173),IFNA(VLOOKUP($A173&amp;H$1,Data!$C:$E,3,0),"Ø"),"-")</f>
        <v>√</v>
      </c>
      <c r="I173" s="16">
        <v>1.0</v>
      </c>
      <c r="J173" s="16" t="str">
        <f>IF(OR(K173=$C173,K173=$D173,K173=$E173),IFNA(VLOOKUP($A173&amp;J$1,Data!$C:$E,3,0),"Ø"),"-")</f>
        <v>√</v>
      </c>
      <c r="K173" s="16">
        <v>1.0</v>
      </c>
      <c r="L173" s="16" t="str">
        <f>IF(OR(M173=$C173,M173=$D173,M173=$E173),IFNA(VLOOKUP($A173&amp;L$1,Data!$C:$E,3,0),"Ø"),"-")</f>
        <v>√</v>
      </c>
      <c r="M173" s="16">
        <v>1.0</v>
      </c>
      <c r="N173" s="16" t="str">
        <f>IF(OR(O173=$C173,O173=$D173,O173=$E173),IFNA(VLOOKUP($A173&amp;N$1,Data!$C:$E,3,0),"Ø"),"-")</f>
        <v>√</v>
      </c>
      <c r="O173" s="16">
        <v>1.0</v>
      </c>
      <c r="P173" s="16" t="str">
        <f>IF(OR(Q173=$C173,Q173=$D173,Q173=$E173),IFNA(VLOOKUP($A173&amp;P$1,Data!$C:$E,3,0),"Ø"),"-")</f>
        <v>√</v>
      </c>
      <c r="Q173" s="16">
        <v>1.0</v>
      </c>
      <c r="R173" s="16" t="str">
        <f>IF(OR(S173=$C173,S173=$D173,S173=$E173),IFNA(VLOOKUP($A173&amp;R$1,Data!$C:$E,3,0),"Ø"),"-")</f>
        <v>√</v>
      </c>
      <c r="S173" s="16">
        <v>1.0</v>
      </c>
      <c r="T173" s="16" t="str">
        <f>IF(OR(U173=$C173,U173=$D173,U173=$E173),IFNA(VLOOKUP($A173&amp;T$1,Data!$C:$E,3,0),"Ø"),"-")</f>
        <v>-</v>
      </c>
      <c r="U173" s="16">
        <v>2.0</v>
      </c>
      <c r="V173" s="16" t="str">
        <f>IF(OR(W173=$C173,W173=$D173,W173=$E173),IFNA(VLOOKUP($A173&amp;V$1,Data!$C:$E,3,0),"Ø"),"-")</f>
        <v>-</v>
      </c>
      <c r="W173" s="16">
        <v>2.0</v>
      </c>
      <c r="X173" s="16" t="str">
        <f>IF(OR(Y173=$C173,Y173=$D173,Y173=$E173),IFNA(VLOOKUP($A173&amp;X$1,Data!$C:$E,3,0),"Ø"),"-")</f>
        <v>-</v>
      </c>
      <c r="Y173" s="16">
        <v>2.0</v>
      </c>
      <c r="Z173" s="16" t="str">
        <f>IF(OR(AA173=$C173,AA173=$D173,AA173=$E173),IFNA(VLOOKUP($A173&amp;Z$1,Data!$C:$E,3,0),"Ø"),"-")</f>
        <v>-</v>
      </c>
      <c r="AA173" s="16">
        <v>2.0</v>
      </c>
      <c r="AB173" s="16" t="str">
        <f>IF(OR(AC173=$C173,AC173=$D173,AC173=$E173),IFNA(VLOOKUP($A173&amp;AB$1,Data!$C:$E,3,0),"Ø"),"-")</f>
        <v>-</v>
      </c>
      <c r="AC173" s="16">
        <v>2.0</v>
      </c>
      <c r="AD173" s="16" t="str">
        <f>IF(OR(AE173=$C173,AE173=$D173,AE173=$E173),IFNA(VLOOKUP($A173&amp;AD$1,Data!$C:$E,3,0),"Ø"),"-")</f>
        <v>-</v>
      </c>
      <c r="AE173" s="16">
        <v>2.0</v>
      </c>
      <c r="AF173" s="16" t="str">
        <f>IF(OR(AG173=$C173,AG173=$D173,AG173=$E173),IFNA(VLOOKUP($A173&amp;AF$1,Data!$C:$E,3,0),"Ø"),"-")</f>
        <v>-</v>
      </c>
      <c r="AG173" s="16">
        <v>2.0</v>
      </c>
      <c r="AH173" s="16" t="str">
        <f>IF(OR(AI173=$C173,AI173=$D173,AI173=$E173),IFNA(VLOOKUP($A173&amp;AH$1,Data!$C:$E,3,0),"Ø"),"-")</f>
        <v>-</v>
      </c>
      <c r="AI173" s="16">
        <v>2.0</v>
      </c>
      <c r="AJ173" s="16" t="str">
        <f>IF(OR(AK173=$C173,AK173=$D173,AK173=$E173),IFNA(VLOOKUP($A173&amp;AJ$1,Data!$C:$E,3,0),"Ø"),"-")</f>
        <v>-</v>
      </c>
      <c r="AK173" s="16">
        <v>2.0</v>
      </c>
      <c r="AL173" s="16" t="str">
        <f>IF(OR(AM173=$C173,AM173=$D173,AM173=$E173),IFNA(VLOOKUP($A173&amp;AL$1,Data!$C:$E,3,0),"Ø"),"-")</f>
        <v>-</v>
      </c>
      <c r="AM173" s="16">
        <v>2.0</v>
      </c>
      <c r="AN173" s="16" t="str">
        <f>IF(OR(AO173=$C173,AO173=$D173,AO173=$E173),IFNA(VLOOKUP($A173&amp;AN$1,Data!$C:$E,3,0),"Ø"),"-")</f>
        <v>-</v>
      </c>
      <c r="AO173" s="16">
        <v>2.0</v>
      </c>
      <c r="AP173" s="16" t="str">
        <f>IF(OR(AQ173=$C173,AQ173=$D173,AQ173=$E173),IFNA(VLOOKUP($A173&amp;AP$1,Data!$C:$E,3,0),"Ø"),"-")</f>
        <v>-</v>
      </c>
      <c r="AQ173" s="16">
        <v>2.0</v>
      </c>
      <c r="AR173" s="16" t="str">
        <f>IF(OR(AS173=$C173,AS173=$D173,AS173=$E173),IFNA(VLOOKUP($A173&amp;AR$1,Data!$C:$E,3,0),"Ø"),"-")</f>
        <v>-</v>
      </c>
      <c r="AS173" s="16">
        <v>2.0</v>
      </c>
      <c r="AT173" s="16" t="str">
        <f>IF(OR(AU173=$C173,AU173=$D173,AU173=$E173),IFNA(VLOOKUP($A173&amp;AT$1,Data!$C:$E,3,0),"Ø"),"-")</f>
        <v>-</v>
      </c>
      <c r="AU173" s="16">
        <v>3.0</v>
      </c>
    </row>
    <row r="174" ht="14.25" hidden="1" customHeight="1">
      <c r="A174" s="114" t="s">
        <v>1166</v>
      </c>
      <c r="B174" s="9"/>
      <c r="C174" s="9">
        <f>IF(COUNTIF(Dails!A:A,Sheet1DATA!$A174)=1,1,"N")</f>
        <v>1</v>
      </c>
      <c r="D174" s="9" t="str">
        <f>IF(COUNTIF(Dails!D:D,Sheet1DATA!$A174)=1,2,"N")</f>
        <v>N</v>
      </c>
      <c r="E174" s="9" t="str">
        <f>IF(COUNTIF(Dails!G:G,Sheet1DATA!$A174)=1,3,"N")</f>
        <v>N</v>
      </c>
      <c r="F174" s="16" t="str">
        <f>IF(OR(G174=$C174,G174=$D174,G174=$E174),IFNA(VLOOKUP($A174&amp;F$1,Data!$C:$E,3,0),"Ø"),"-")</f>
        <v>√</v>
      </c>
      <c r="G174" s="16">
        <v>1.0</v>
      </c>
      <c r="H174" s="16" t="str">
        <f>IF(OR(I174=$C174,I174=$D174,I174=$E174),IFNA(VLOOKUP($A174&amp;H$1,Data!$C:$E,3,0),"Ø"),"-")</f>
        <v>√</v>
      </c>
      <c r="I174" s="16">
        <v>1.0</v>
      </c>
      <c r="J174" s="16" t="str">
        <f>IF(OR(K174=$C174,K174=$D174,K174=$E174),IFNA(VLOOKUP($A174&amp;J$1,Data!$C:$E,3,0),"Ø"),"-")</f>
        <v>√</v>
      </c>
      <c r="K174" s="16">
        <v>1.0</v>
      </c>
      <c r="L174" s="16" t="str">
        <f>IF(OR(M174=$C174,M174=$D174,M174=$E174),IFNA(VLOOKUP($A174&amp;L$1,Data!$C:$E,3,0),"Ø"),"-")</f>
        <v>×</v>
      </c>
      <c r="M174" s="16">
        <v>1.0</v>
      </c>
      <c r="N174" s="16" t="str">
        <f>IF(OR(O174=$C174,O174=$D174,O174=$E174),IFNA(VLOOKUP($A174&amp;N$1,Data!$C:$E,3,0),"Ø"),"-")</f>
        <v>×</v>
      </c>
      <c r="O174" s="16">
        <v>1.0</v>
      </c>
      <c r="P174" s="16" t="str">
        <f>IF(OR(Q174=$C174,Q174=$D174,Q174=$E174),IFNA(VLOOKUP($A174&amp;P$1,Data!$C:$E,3,0),"Ø"),"-")</f>
        <v>×</v>
      </c>
      <c r="Q174" s="16">
        <v>1.0</v>
      </c>
      <c r="R174" s="16" t="str">
        <f>IF(OR(S174=$C174,S174=$D174,S174=$E174),IFNA(VLOOKUP($A174&amp;R$1,Data!$C:$E,3,0),"Ø"),"-")</f>
        <v>×</v>
      </c>
      <c r="S174" s="16">
        <v>1.0</v>
      </c>
      <c r="T174" s="16" t="str">
        <f>IF(OR(U174=$C174,U174=$D174,U174=$E174),IFNA(VLOOKUP($A174&amp;T$1,Data!$C:$E,3,0),"Ø"),"-")</f>
        <v>-</v>
      </c>
      <c r="U174" s="16">
        <v>2.0</v>
      </c>
      <c r="V174" s="16" t="str">
        <f>IF(OR(W174=$C174,W174=$D174,W174=$E174),IFNA(VLOOKUP($A174&amp;V$1,Data!$C:$E,3,0),"Ø"),"-")</f>
        <v>-</v>
      </c>
      <c r="W174" s="16">
        <v>2.0</v>
      </c>
      <c r="X174" s="16" t="str">
        <f>IF(OR(Y174=$C174,Y174=$D174,Y174=$E174),IFNA(VLOOKUP($A174&amp;X$1,Data!$C:$E,3,0),"Ø"),"-")</f>
        <v>-</v>
      </c>
      <c r="Y174" s="16">
        <v>2.0</v>
      </c>
      <c r="Z174" s="16" t="str">
        <f>IF(OR(AA174=$C174,AA174=$D174,AA174=$E174),IFNA(VLOOKUP($A174&amp;Z$1,Data!$C:$E,3,0),"Ø"),"-")</f>
        <v>-</v>
      </c>
      <c r="AA174" s="16">
        <v>2.0</v>
      </c>
      <c r="AB174" s="16" t="str">
        <f>IF(OR(AC174=$C174,AC174=$D174,AC174=$E174),IFNA(VLOOKUP($A174&amp;AB$1,Data!$C:$E,3,0),"Ø"),"-")</f>
        <v>-</v>
      </c>
      <c r="AC174" s="16">
        <v>2.0</v>
      </c>
      <c r="AD174" s="16" t="str">
        <f>IF(OR(AE174=$C174,AE174=$D174,AE174=$E174),IFNA(VLOOKUP($A174&amp;AD$1,Data!$C:$E,3,0),"Ø"),"-")</f>
        <v>-</v>
      </c>
      <c r="AE174" s="16">
        <v>2.0</v>
      </c>
      <c r="AF174" s="16" t="str">
        <f>IF(OR(AG174=$C174,AG174=$D174,AG174=$E174),IFNA(VLOOKUP($A174&amp;AF$1,Data!$C:$E,3,0),"Ø"),"-")</f>
        <v>-</v>
      </c>
      <c r="AG174" s="16">
        <v>2.0</v>
      </c>
      <c r="AH174" s="16" t="str">
        <f>IF(OR(AI174=$C174,AI174=$D174,AI174=$E174),IFNA(VLOOKUP($A174&amp;AH$1,Data!$C:$E,3,0),"Ø"),"-")</f>
        <v>-</v>
      </c>
      <c r="AI174" s="16">
        <v>2.0</v>
      </c>
      <c r="AJ174" s="16" t="str">
        <f>IF(OR(AK174=$C174,AK174=$D174,AK174=$E174),IFNA(VLOOKUP($A174&amp;AJ$1,Data!$C:$E,3,0),"Ø"),"-")</f>
        <v>-</v>
      </c>
      <c r="AK174" s="16">
        <v>2.0</v>
      </c>
      <c r="AL174" s="16" t="str">
        <f>IF(OR(AM174=$C174,AM174=$D174,AM174=$E174),IFNA(VLOOKUP($A174&amp;AL$1,Data!$C:$E,3,0),"Ø"),"-")</f>
        <v>-</v>
      </c>
      <c r="AM174" s="16">
        <v>2.0</v>
      </c>
      <c r="AN174" s="16" t="str">
        <f>IF(OR(AO174=$C174,AO174=$D174,AO174=$E174),IFNA(VLOOKUP($A174&amp;AN$1,Data!$C:$E,3,0),"Ø"),"-")</f>
        <v>-</v>
      </c>
      <c r="AO174" s="16">
        <v>2.0</v>
      </c>
      <c r="AP174" s="16" t="str">
        <f>IF(OR(AQ174=$C174,AQ174=$D174,AQ174=$E174),IFNA(VLOOKUP($A174&amp;AP$1,Data!$C:$E,3,0),"Ø"),"-")</f>
        <v>-</v>
      </c>
      <c r="AQ174" s="16">
        <v>2.0</v>
      </c>
      <c r="AR174" s="16" t="str">
        <f>IF(OR(AS174=$C174,AS174=$D174,AS174=$E174),IFNA(VLOOKUP($A174&amp;AR$1,Data!$C:$E,3,0),"Ø"),"-")</f>
        <v>-</v>
      </c>
      <c r="AS174" s="16">
        <v>2.0</v>
      </c>
      <c r="AT174" s="16" t="str">
        <f>IF(OR(AU174=$C174,AU174=$D174,AU174=$E174),IFNA(VLOOKUP($A174&amp;AT$1,Data!$C:$E,3,0),"Ø"),"-")</f>
        <v>-</v>
      </c>
      <c r="AU174" s="16">
        <v>3.0</v>
      </c>
    </row>
    <row r="175" ht="14.25" hidden="1" customHeight="1">
      <c r="A175" s="114" t="s">
        <v>742</v>
      </c>
      <c r="B175" s="9"/>
      <c r="C175" s="9" t="str">
        <f>IF(COUNTIF(Dails!A:A,Sheet1DATA!$A175)=1,1,"N")</f>
        <v>N</v>
      </c>
      <c r="D175" s="9" t="str">
        <f>IF(COUNTIF(Dails!D:D,Sheet1DATA!$A175)=1,2,"N")</f>
        <v>N</v>
      </c>
      <c r="E175" s="9" t="str">
        <f>IF(COUNTIF(Dails!G:G,Sheet1DATA!$A175)=1,3,"N")</f>
        <v>N</v>
      </c>
      <c r="F175" s="16" t="str">
        <f>IF(OR(G175=$C175,G175=$D175,G175=$E175),IFNA(VLOOKUP($A175&amp;F$1,Data!$C:$E,3,0),"Ø"),"-")</f>
        <v>-</v>
      </c>
      <c r="G175" s="16">
        <v>1.0</v>
      </c>
      <c r="H175" s="16" t="str">
        <f>IF(OR(I175=$C175,I175=$D175,I175=$E175),IFNA(VLOOKUP($A175&amp;H$1,Data!$C:$E,3,0),"Ø"),"-")</f>
        <v>-</v>
      </c>
      <c r="I175" s="16">
        <v>1.0</v>
      </c>
      <c r="J175" s="16" t="str">
        <f>IF(OR(K175=$C175,K175=$D175,K175=$E175),IFNA(VLOOKUP($A175&amp;J$1,Data!$C:$E,3,0),"Ø"),"-")</f>
        <v>-</v>
      </c>
      <c r="K175" s="16">
        <v>1.0</v>
      </c>
      <c r="L175" s="16" t="str">
        <f>IF(OR(M175=$C175,M175=$D175,M175=$E175),IFNA(VLOOKUP($A175&amp;L$1,Data!$C:$E,3,0),"Ø"),"-")</f>
        <v>-</v>
      </c>
      <c r="M175" s="16">
        <v>1.0</v>
      </c>
      <c r="N175" s="16" t="str">
        <f>IF(OR(O175=$C175,O175=$D175,O175=$E175),IFNA(VLOOKUP($A175&amp;N$1,Data!$C:$E,3,0),"Ø"),"-")</f>
        <v>-</v>
      </c>
      <c r="O175" s="16">
        <v>1.0</v>
      </c>
      <c r="P175" s="16" t="str">
        <f>IF(OR(Q175=$C175,Q175=$D175,Q175=$E175),IFNA(VLOOKUP($A175&amp;P$1,Data!$C:$E,3,0),"Ø"),"-")</f>
        <v>-</v>
      </c>
      <c r="Q175" s="16">
        <v>1.0</v>
      </c>
      <c r="R175" s="16" t="str">
        <f>IF(OR(S175=$C175,S175=$D175,S175=$E175),IFNA(VLOOKUP($A175&amp;R$1,Data!$C:$E,3,0),"Ø"),"-")</f>
        <v>-</v>
      </c>
      <c r="S175" s="16">
        <v>1.0</v>
      </c>
      <c r="T175" s="16" t="str">
        <f>IF(OR(U175=$C175,U175=$D175,U175=$E175),IFNA(VLOOKUP($A175&amp;T$1,Data!$C:$E,3,0),"Ø"),"-")</f>
        <v>-</v>
      </c>
      <c r="U175" s="16">
        <v>2.0</v>
      </c>
      <c r="V175" s="16" t="str">
        <f>IF(OR(W175=$C175,W175=$D175,W175=$E175),IFNA(VLOOKUP($A175&amp;V$1,Data!$C:$E,3,0),"Ø"),"-")</f>
        <v>-</v>
      </c>
      <c r="W175" s="16">
        <v>2.0</v>
      </c>
      <c r="X175" s="16" t="str">
        <f>IF(OR(Y175=$C175,Y175=$D175,Y175=$E175),IFNA(VLOOKUP($A175&amp;X$1,Data!$C:$E,3,0),"Ø"),"-")</f>
        <v>-</v>
      </c>
      <c r="Y175" s="16">
        <v>2.0</v>
      </c>
      <c r="Z175" s="16" t="str">
        <f>IF(OR(AA175=$C175,AA175=$D175,AA175=$E175),IFNA(VLOOKUP($A175&amp;Z$1,Data!$C:$E,3,0),"Ø"),"-")</f>
        <v>-</v>
      </c>
      <c r="AA175" s="16">
        <v>2.0</v>
      </c>
      <c r="AB175" s="16" t="str">
        <f>IF(OR(AC175=$C175,AC175=$D175,AC175=$E175),IFNA(VLOOKUP($A175&amp;AB$1,Data!$C:$E,3,0),"Ø"),"-")</f>
        <v>-</v>
      </c>
      <c r="AC175" s="16">
        <v>2.0</v>
      </c>
      <c r="AD175" s="16" t="str">
        <f>IF(OR(AE175=$C175,AE175=$D175,AE175=$E175),IFNA(VLOOKUP($A175&amp;AD$1,Data!$C:$E,3,0),"Ø"),"-")</f>
        <v>-</v>
      </c>
      <c r="AE175" s="16">
        <v>2.0</v>
      </c>
      <c r="AF175" s="16" t="str">
        <f>IF(OR(AG175=$C175,AG175=$D175,AG175=$E175),IFNA(VLOOKUP($A175&amp;AF$1,Data!$C:$E,3,0),"Ø"),"-")</f>
        <v>-</v>
      </c>
      <c r="AG175" s="16">
        <v>2.0</v>
      </c>
      <c r="AH175" s="16" t="str">
        <f>IF(OR(AI175=$C175,AI175=$D175,AI175=$E175),IFNA(VLOOKUP($A175&amp;AH$1,Data!$C:$E,3,0),"Ø"),"-")</f>
        <v>-</v>
      </c>
      <c r="AI175" s="16">
        <v>2.0</v>
      </c>
      <c r="AJ175" s="16" t="str">
        <f>IF(OR(AK175=$C175,AK175=$D175,AK175=$E175),IFNA(VLOOKUP($A175&amp;AJ$1,Data!$C:$E,3,0),"Ø"),"-")</f>
        <v>-</v>
      </c>
      <c r="AK175" s="16">
        <v>2.0</v>
      </c>
      <c r="AL175" s="16" t="str">
        <f>IF(OR(AM175=$C175,AM175=$D175,AM175=$E175),IFNA(VLOOKUP($A175&amp;AL$1,Data!$C:$E,3,0),"Ø"),"-")</f>
        <v>-</v>
      </c>
      <c r="AM175" s="16">
        <v>2.0</v>
      </c>
      <c r="AN175" s="16" t="str">
        <f>IF(OR(AO175=$C175,AO175=$D175,AO175=$E175),IFNA(VLOOKUP($A175&amp;AN$1,Data!$C:$E,3,0),"Ø"),"-")</f>
        <v>-</v>
      </c>
      <c r="AO175" s="16">
        <v>2.0</v>
      </c>
      <c r="AP175" s="16" t="str">
        <f>IF(OR(AQ175=$C175,AQ175=$D175,AQ175=$E175),IFNA(VLOOKUP($A175&amp;AP$1,Data!$C:$E,3,0),"Ø"),"-")</f>
        <v>-</v>
      </c>
      <c r="AQ175" s="16">
        <v>2.0</v>
      </c>
      <c r="AR175" s="16" t="str">
        <f>IF(OR(AS175=$C175,AS175=$D175,AS175=$E175),IFNA(VLOOKUP($A175&amp;AR$1,Data!$C:$E,3,0),"Ø"),"-")</f>
        <v>-</v>
      </c>
      <c r="AS175" s="16">
        <v>2.0</v>
      </c>
      <c r="AT175" s="16" t="str">
        <f>IF(OR(AU175=$C175,AU175=$D175,AU175=$E175),IFNA(VLOOKUP($A175&amp;AT$1,Data!$C:$E,3,0),"Ø"),"-")</f>
        <v>-</v>
      </c>
      <c r="AU175" s="16">
        <v>3.0</v>
      </c>
    </row>
    <row r="176" ht="14.25" hidden="1" customHeight="1">
      <c r="A176" s="114" t="s">
        <v>748</v>
      </c>
      <c r="B176" s="9"/>
      <c r="C176" s="9" t="str">
        <f>IF(COUNTIF(Dails!A:A,Sheet1DATA!$A176)=1,1,"N")</f>
        <v>N</v>
      </c>
      <c r="D176" s="9" t="str">
        <f>IF(COUNTIF(Dails!D:D,Sheet1DATA!$A176)=1,2,"N")</f>
        <v>N</v>
      </c>
      <c r="E176" s="9" t="str">
        <f>IF(COUNTIF(Dails!G:G,Sheet1DATA!$A176)=1,3,"N")</f>
        <v>N</v>
      </c>
      <c r="F176" s="16" t="str">
        <f>IF(OR(G176=$C176,G176=$D176,G176=$E176),IFNA(VLOOKUP($A176&amp;F$1,Data!$C:$E,3,0),"Ø"),"-")</f>
        <v>-</v>
      </c>
      <c r="G176" s="16">
        <v>1.0</v>
      </c>
      <c r="H176" s="16" t="str">
        <f>IF(OR(I176=$C176,I176=$D176,I176=$E176),IFNA(VLOOKUP($A176&amp;H$1,Data!$C:$E,3,0),"Ø"),"-")</f>
        <v>-</v>
      </c>
      <c r="I176" s="16">
        <v>1.0</v>
      </c>
      <c r="J176" s="16" t="str">
        <f>IF(OR(K176=$C176,K176=$D176,K176=$E176),IFNA(VLOOKUP($A176&amp;J$1,Data!$C:$E,3,0),"Ø"),"-")</f>
        <v>-</v>
      </c>
      <c r="K176" s="16">
        <v>1.0</v>
      </c>
      <c r="L176" s="16" t="str">
        <f>IF(OR(M176=$C176,M176=$D176,M176=$E176),IFNA(VLOOKUP($A176&amp;L$1,Data!$C:$E,3,0),"Ø"),"-")</f>
        <v>-</v>
      </c>
      <c r="M176" s="16">
        <v>1.0</v>
      </c>
      <c r="N176" s="16" t="str">
        <f>IF(OR(O176=$C176,O176=$D176,O176=$E176),IFNA(VLOOKUP($A176&amp;N$1,Data!$C:$E,3,0),"Ø"),"-")</f>
        <v>-</v>
      </c>
      <c r="O176" s="16">
        <v>1.0</v>
      </c>
      <c r="P176" s="16" t="str">
        <f>IF(OR(Q176=$C176,Q176=$D176,Q176=$E176),IFNA(VLOOKUP($A176&amp;P$1,Data!$C:$E,3,0),"Ø"),"-")</f>
        <v>-</v>
      </c>
      <c r="Q176" s="16">
        <v>1.0</v>
      </c>
      <c r="R176" s="16" t="str">
        <f>IF(OR(S176=$C176,S176=$D176,S176=$E176),IFNA(VLOOKUP($A176&amp;R$1,Data!$C:$E,3,0),"Ø"),"-")</f>
        <v>-</v>
      </c>
      <c r="S176" s="16">
        <v>1.0</v>
      </c>
      <c r="T176" s="16" t="str">
        <f>IF(OR(U176=$C176,U176=$D176,U176=$E176),IFNA(VLOOKUP($A176&amp;T$1,Data!$C:$E,3,0),"Ø"),"-")</f>
        <v>-</v>
      </c>
      <c r="U176" s="16">
        <v>2.0</v>
      </c>
      <c r="V176" s="16" t="str">
        <f>IF(OR(W176=$C176,W176=$D176,W176=$E176),IFNA(VLOOKUP($A176&amp;V$1,Data!$C:$E,3,0),"Ø"),"-")</f>
        <v>-</v>
      </c>
      <c r="W176" s="16">
        <v>2.0</v>
      </c>
      <c r="X176" s="16" t="str">
        <f>IF(OR(Y176=$C176,Y176=$D176,Y176=$E176),IFNA(VLOOKUP($A176&amp;X$1,Data!$C:$E,3,0),"Ø"),"-")</f>
        <v>-</v>
      </c>
      <c r="Y176" s="16">
        <v>2.0</v>
      </c>
      <c r="Z176" s="16" t="str">
        <f>IF(OR(AA176=$C176,AA176=$D176,AA176=$E176),IFNA(VLOOKUP($A176&amp;Z$1,Data!$C:$E,3,0),"Ø"),"-")</f>
        <v>-</v>
      </c>
      <c r="AA176" s="16">
        <v>2.0</v>
      </c>
      <c r="AB176" s="16" t="str">
        <f>IF(OR(AC176=$C176,AC176=$D176,AC176=$E176),IFNA(VLOOKUP($A176&amp;AB$1,Data!$C:$E,3,0),"Ø"),"-")</f>
        <v>-</v>
      </c>
      <c r="AC176" s="16">
        <v>2.0</v>
      </c>
      <c r="AD176" s="16" t="str">
        <f>IF(OR(AE176=$C176,AE176=$D176,AE176=$E176),IFNA(VLOOKUP($A176&amp;AD$1,Data!$C:$E,3,0),"Ø"),"-")</f>
        <v>-</v>
      </c>
      <c r="AE176" s="16">
        <v>2.0</v>
      </c>
      <c r="AF176" s="16" t="str">
        <f>IF(OR(AG176=$C176,AG176=$D176,AG176=$E176),IFNA(VLOOKUP($A176&amp;AF$1,Data!$C:$E,3,0),"Ø"),"-")</f>
        <v>-</v>
      </c>
      <c r="AG176" s="16">
        <v>2.0</v>
      </c>
      <c r="AH176" s="16" t="str">
        <f>IF(OR(AI176=$C176,AI176=$D176,AI176=$E176),IFNA(VLOOKUP($A176&amp;AH$1,Data!$C:$E,3,0),"Ø"),"-")</f>
        <v>-</v>
      </c>
      <c r="AI176" s="16">
        <v>2.0</v>
      </c>
      <c r="AJ176" s="16" t="str">
        <f>IF(OR(AK176=$C176,AK176=$D176,AK176=$E176),IFNA(VLOOKUP($A176&amp;AJ$1,Data!$C:$E,3,0),"Ø"),"-")</f>
        <v>-</v>
      </c>
      <c r="AK176" s="16">
        <v>2.0</v>
      </c>
      <c r="AL176" s="16" t="str">
        <f>IF(OR(AM176=$C176,AM176=$D176,AM176=$E176),IFNA(VLOOKUP($A176&amp;AL$1,Data!$C:$E,3,0),"Ø"),"-")</f>
        <v>-</v>
      </c>
      <c r="AM176" s="16">
        <v>2.0</v>
      </c>
      <c r="AN176" s="16" t="str">
        <f>IF(OR(AO176=$C176,AO176=$D176,AO176=$E176),IFNA(VLOOKUP($A176&amp;AN$1,Data!$C:$E,3,0),"Ø"),"-")</f>
        <v>-</v>
      </c>
      <c r="AO176" s="16">
        <v>2.0</v>
      </c>
      <c r="AP176" s="16" t="str">
        <f>IF(OR(AQ176=$C176,AQ176=$D176,AQ176=$E176),IFNA(VLOOKUP($A176&amp;AP$1,Data!$C:$E,3,0),"Ø"),"-")</f>
        <v>-</v>
      </c>
      <c r="AQ176" s="16">
        <v>2.0</v>
      </c>
      <c r="AR176" s="16" t="str">
        <f>IF(OR(AS176=$C176,AS176=$D176,AS176=$E176),IFNA(VLOOKUP($A176&amp;AR$1,Data!$C:$E,3,0),"Ø"),"-")</f>
        <v>-</v>
      </c>
      <c r="AS176" s="16">
        <v>2.0</v>
      </c>
      <c r="AT176" s="16" t="str">
        <f>IF(OR(AU176=$C176,AU176=$D176,AU176=$E176),IFNA(VLOOKUP($A176&amp;AT$1,Data!$C:$E,3,0),"Ø"),"-")</f>
        <v>-</v>
      </c>
      <c r="AU176" s="16">
        <v>3.0</v>
      </c>
    </row>
    <row r="177" ht="14.25" hidden="1" customHeight="1">
      <c r="A177" s="114" t="s">
        <v>752</v>
      </c>
      <c r="B177" s="9"/>
      <c r="C177" s="9" t="str">
        <f>IF(COUNTIF(Dails!A:A,Sheet1DATA!$A177)=1,1,"N")</f>
        <v>N</v>
      </c>
      <c r="D177" s="9" t="str">
        <f>IF(COUNTIF(Dails!D:D,Sheet1DATA!$A177)=1,2,"N")</f>
        <v>N</v>
      </c>
      <c r="E177" s="9" t="str">
        <f>IF(COUNTIF(Dails!G:G,Sheet1DATA!$A177)=1,3,"N")</f>
        <v>N</v>
      </c>
      <c r="F177" s="16" t="str">
        <f>IF(OR(G177=$C177,G177=$D177,G177=$E177),IFNA(VLOOKUP($A177&amp;F$1,Data!$C:$E,3,0),"Ø"),"-")</f>
        <v>-</v>
      </c>
      <c r="G177" s="16">
        <v>1.0</v>
      </c>
      <c r="H177" s="16" t="str">
        <f>IF(OR(I177=$C177,I177=$D177,I177=$E177),IFNA(VLOOKUP($A177&amp;H$1,Data!$C:$E,3,0),"Ø"),"-")</f>
        <v>-</v>
      </c>
      <c r="I177" s="16">
        <v>1.0</v>
      </c>
      <c r="J177" s="16" t="str">
        <f>IF(OR(K177=$C177,K177=$D177,K177=$E177),IFNA(VLOOKUP($A177&amp;J$1,Data!$C:$E,3,0),"Ø"),"-")</f>
        <v>-</v>
      </c>
      <c r="K177" s="16">
        <v>1.0</v>
      </c>
      <c r="L177" s="16" t="str">
        <f>IF(OR(M177=$C177,M177=$D177,M177=$E177),IFNA(VLOOKUP($A177&amp;L$1,Data!$C:$E,3,0),"Ø"),"-")</f>
        <v>-</v>
      </c>
      <c r="M177" s="16">
        <v>1.0</v>
      </c>
      <c r="N177" s="16" t="str">
        <f>IF(OR(O177=$C177,O177=$D177,O177=$E177),IFNA(VLOOKUP($A177&amp;N$1,Data!$C:$E,3,0),"Ø"),"-")</f>
        <v>-</v>
      </c>
      <c r="O177" s="16">
        <v>1.0</v>
      </c>
      <c r="P177" s="16" t="str">
        <f>IF(OR(Q177=$C177,Q177=$D177,Q177=$E177),IFNA(VLOOKUP($A177&amp;P$1,Data!$C:$E,3,0),"Ø"),"-")</f>
        <v>-</v>
      </c>
      <c r="Q177" s="16">
        <v>1.0</v>
      </c>
      <c r="R177" s="16" t="str">
        <f>IF(OR(S177=$C177,S177=$D177,S177=$E177),IFNA(VLOOKUP($A177&amp;R$1,Data!$C:$E,3,0),"Ø"),"-")</f>
        <v>-</v>
      </c>
      <c r="S177" s="16">
        <v>1.0</v>
      </c>
      <c r="T177" s="16" t="str">
        <f>IF(OR(U177=$C177,U177=$D177,U177=$E177),IFNA(VLOOKUP($A177&amp;T$1,Data!$C:$E,3,0),"Ø"),"-")</f>
        <v>-</v>
      </c>
      <c r="U177" s="16">
        <v>2.0</v>
      </c>
      <c r="V177" s="16" t="str">
        <f>IF(OR(W177=$C177,W177=$D177,W177=$E177),IFNA(VLOOKUP($A177&amp;V$1,Data!$C:$E,3,0),"Ø"),"-")</f>
        <v>-</v>
      </c>
      <c r="W177" s="16">
        <v>2.0</v>
      </c>
      <c r="X177" s="16" t="str">
        <f>IF(OR(Y177=$C177,Y177=$D177,Y177=$E177),IFNA(VLOOKUP($A177&amp;X$1,Data!$C:$E,3,0),"Ø"),"-")</f>
        <v>-</v>
      </c>
      <c r="Y177" s="16">
        <v>2.0</v>
      </c>
      <c r="Z177" s="16" t="str">
        <f>IF(OR(AA177=$C177,AA177=$D177,AA177=$E177),IFNA(VLOOKUP($A177&amp;Z$1,Data!$C:$E,3,0),"Ø"),"-")</f>
        <v>-</v>
      </c>
      <c r="AA177" s="16">
        <v>2.0</v>
      </c>
      <c r="AB177" s="16" t="str">
        <f>IF(OR(AC177=$C177,AC177=$D177,AC177=$E177),IFNA(VLOOKUP($A177&amp;AB$1,Data!$C:$E,3,0),"Ø"),"-")</f>
        <v>-</v>
      </c>
      <c r="AC177" s="16">
        <v>2.0</v>
      </c>
      <c r="AD177" s="16" t="str">
        <f>IF(OR(AE177=$C177,AE177=$D177,AE177=$E177),IFNA(VLOOKUP($A177&amp;AD$1,Data!$C:$E,3,0),"Ø"),"-")</f>
        <v>-</v>
      </c>
      <c r="AE177" s="16">
        <v>2.0</v>
      </c>
      <c r="AF177" s="16" t="str">
        <f>IF(OR(AG177=$C177,AG177=$D177,AG177=$E177),IFNA(VLOOKUP($A177&amp;AF$1,Data!$C:$E,3,0),"Ø"),"-")</f>
        <v>-</v>
      </c>
      <c r="AG177" s="16">
        <v>2.0</v>
      </c>
      <c r="AH177" s="16" t="str">
        <f>IF(OR(AI177=$C177,AI177=$D177,AI177=$E177),IFNA(VLOOKUP($A177&amp;AH$1,Data!$C:$E,3,0),"Ø"),"-")</f>
        <v>-</v>
      </c>
      <c r="AI177" s="16">
        <v>2.0</v>
      </c>
      <c r="AJ177" s="16" t="str">
        <f>IF(OR(AK177=$C177,AK177=$D177,AK177=$E177),IFNA(VLOOKUP($A177&amp;AJ$1,Data!$C:$E,3,0),"Ø"),"-")</f>
        <v>-</v>
      </c>
      <c r="AK177" s="16">
        <v>2.0</v>
      </c>
      <c r="AL177" s="16" t="str">
        <f>IF(OR(AM177=$C177,AM177=$D177,AM177=$E177),IFNA(VLOOKUP($A177&amp;AL$1,Data!$C:$E,3,0),"Ø"),"-")</f>
        <v>-</v>
      </c>
      <c r="AM177" s="16">
        <v>2.0</v>
      </c>
      <c r="AN177" s="16" t="str">
        <f>IF(OR(AO177=$C177,AO177=$D177,AO177=$E177),IFNA(VLOOKUP($A177&amp;AN$1,Data!$C:$E,3,0),"Ø"),"-")</f>
        <v>-</v>
      </c>
      <c r="AO177" s="16">
        <v>2.0</v>
      </c>
      <c r="AP177" s="16" t="str">
        <f>IF(OR(AQ177=$C177,AQ177=$D177,AQ177=$E177),IFNA(VLOOKUP($A177&amp;AP$1,Data!$C:$E,3,0),"Ø"),"-")</f>
        <v>-</v>
      </c>
      <c r="AQ177" s="16">
        <v>2.0</v>
      </c>
      <c r="AR177" s="16" t="str">
        <f>IF(OR(AS177=$C177,AS177=$D177,AS177=$E177),IFNA(VLOOKUP($A177&amp;AR$1,Data!$C:$E,3,0),"Ø"),"-")</f>
        <v>-</v>
      </c>
      <c r="AS177" s="16">
        <v>2.0</v>
      </c>
      <c r="AT177" s="16" t="str">
        <f>IF(OR(AU177=$C177,AU177=$D177,AU177=$E177),IFNA(VLOOKUP($A177&amp;AT$1,Data!$C:$E,3,0),"Ø"),"-")</f>
        <v>-</v>
      </c>
      <c r="AU177" s="16">
        <v>3.0</v>
      </c>
    </row>
    <row r="178" ht="14.25" hidden="1" customHeight="1">
      <c r="A178" s="114" t="s">
        <v>789</v>
      </c>
      <c r="B178" s="9"/>
      <c r="C178" s="9">
        <f>IF(COUNTIF(Dails!A:A,Sheet1DATA!$A178)=1,1,"N")</f>
        <v>1</v>
      </c>
      <c r="D178" s="9">
        <f>IF(COUNTIF(Dails!D:D,Sheet1DATA!$A178)=1,2,"N")</f>
        <v>2</v>
      </c>
      <c r="E178" s="9" t="str">
        <f>IF(COUNTIF(Dails!G:G,Sheet1DATA!$A178)=1,3,"N")</f>
        <v>N</v>
      </c>
      <c r="F178" s="16" t="str">
        <f>IF(OR(G178=$C178,G178=$D178,G178=$E178),IFNA(VLOOKUP($A178&amp;F$1,Data!$C:$E,3,0),"Ø"),"-")</f>
        <v>×</v>
      </c>
      <c r="G178" s="16">
        <v>1.0</v>
      </c>
      <c r="H178" s="16" t="str">
        <f>IF(OR(I178=$C178,I178=$D178,I178=$E178),IFNA(VLOOKUP($A178&amp;H$1,Data!$C:$E,3,0),"Ø"),"-")</f>
        <v>×</v>
      </c>
      <c r="I178" s="16">
        <v>1.0</v>
      </c>
      <c r="J178" s="16" t="str">
        <f>IF(OR(K178=$C178,K178=$D178,K178=$E178),IFNA(VLOOKUP($A178&amp;J$1,Data!$C:$E,3,0),"Ø"),"-")</f>
        <v>×</v>
      </c>
      <c r="K178" s="16">
        <v>1.0</v>
      </c>
      <c r="L178" s="16" t="str">
        <f>IF(OR(M178=$C178,M178=$D178,M178=$E178),IFNA(VLOOKUP($A178&amp;L$1,Data!$C:$E,3,0),"Ø"),"-")</f>
        <v>×</v>
      </c>
      <c r="M178" s="16">
        <v>1.0</v>
      </c>
      <c r="N178" s="16" t="str">
        <f>IF(OR(O178=$C178,O178=$D178,O178=$E178),IFNA(VLOOKUP($A178&amp;N$1,Data!$C:$E,3,0),"Ø"),"-")</f>
        <v>×</v>
      </c>
      <c r="O178" s="16">
        <v>1.0</v>
      </c>
      <c r="P178" s="16" t="str">
        <f>IF(OR(Q178=$C178,Q178=$D178,Q178=$E178),IFNA(VLOOKUP($A178&amp;P$1,Data!$C:$E,3,0),"Ø"),"-")</f>
        <v>×</v>
      </c>
      <c r="Q178" s="16">
        <v>1.0</v>
      </c>
      <c r="R178" s="16" t="str">
        <f>IF(OR(S178=$C178,S178=$D178,S178=$E178),IFNA(VLOOKUP($A178&amp;R$1,Data!$C:$E,3,0),"Ø"),"-")</f>
        <v>×</v>
      </c>
      <c r="S178" s="16">
        <v>1.0</v>
      </c>
      <c r="T178" s="16" t="str">
        <f>IF(OR(U178=$C178,U178=$D178,U178=$E178),IFNA(VLOOKUP($A178&amp;T$1,Data!$C:$E,3,0),"Ø"),"-")</f>
        <v>×</v>
      </c>
      <c r="U178" s="16">
        <v>2.0</v>
      </c>
      <c r="V178" s="16" t="str">
        <f>IF(OR(W178=$C178,W178=$D178,W178=$E178),IFNA(VLOOKUP($A178&amp;V$1,Data!$C:$E,3,0),"Ø"),"-")</f>
        <v>×</v>
      </c>
      <c r="W178" s="16">
        <v>2.0</v>
      </c>
      <c r="X178" s="16" t="str">
        <f>IF(OR(Y178=$C178,Y178=$D178,Y178=$E178),IFNA(VLOOKUP($A178&amp;X$1,Data!$C:$E,3,0),"Ø"),"-")</f>
        <v>×</v>
      </c>
      <c r="Y178" s="16">
        <v>2.0</v>
      </c>
      <c r="Z178" s="16" t="str">
        <f>IF(OR(AA178=$C178,AA178=$D178,AA178=$E178),IFNA(VLOOKUP($A178&amp;Z$1,Data!$C:$E,3,0),"Ø"),"-")</f>
        <v>×</v>
      </c>
      <c r="AA178" s="16">
        <v>2.0</v>
      </c>
      <c r="AB178" s="16" t="str">
        <f>IF(OR(AC178=$C178,AC178=$D178,AC178=$E178),IFNA(VLOOKUP($A178&amp;AB$1,Data!$C:$E,3,0),"Ø"),"-")</f>
        <v>×</v>
      </c>
      <c r="AC178" s="16">
        <v>2.0</v>
      </c>
      <c r="AD178" s="16" t="str">
        <f>IF(OR(AE178=$C178,AE178=$D178,AE178=$E178),IFNA(VLOOKUP($A178&amp;AD$1,Data!$C:$E,3,0),"Ø"),"-")</f>
        <v>×</v>
      </c>
      <c r="AE178" s="16">
        <v>2.0</v>
      </c>
      <c r="AF178" s="16" t="str">
        <f>IF(OR(AG178=$C178,AG178=$D178,AG178=$E178),IFNA(VLOOKUP($A178&amp;AF$1,Data!$C:$E,3,0),"Ø"),"-")</f>
        <v>×</v>
      </c>
      <c r="AG178" s="16">
        <v>2.0</v>
      </c>
      <c r="AH178" s="16" t="str">
        <f>IF(OR(AI178=$C178,AI178=$D178,AI178=$E178),IFNA(VLOOKUP($A178&amp;AH$1,Data!$C:$E,3,0),"Ø"),"-")</f>
        <v>×</v>
      </c>
      <c r="AI178" s="16">
        <v>2.0</v>
      </c>
      <c r="AJ178" s="16" t="str">
        <f>IF(OR(AK178=$C178,AK178=$D178,AK178=$E178),IFNA(VLOOKUP($A178&amp;AJ$1,Data!$C:$E,3,0),"Ø"),"-")</f>
        <v>Ø</v>
      </c>
      <c r="AK178" s="16">
        <v>2.0</v>
      </c>
      <c r="AL178" s="16" t="str">
        <f>IF(OR(AM178=$C178,AM178=$D178,AM178=$E178),IFNA(VLOOKUP($A178&amp;AL$1,Data!$C:$E,3,0),"Ø"),"-")</f>
        <v>Ø</v>
      </c>
      <c r="AM178" s="16">
        <v>2.0</v>
      </c>
      <c r="AN178" s="16" t="str">
        <f>IF(OR(AO178=$C178,AO178=$D178,AO178=$E178),IFNA(VLOOKUP($A178&amp;AN$1,Data!$C:$E,3,0),"Ø"),"-")</f>
        <v>×</v>
      </c>
      <c r="AO178" s="16">
        <v>2.0</v>
      </c>
      <c r="AP178" s="16" t="str">
        <f>IF(OR(AQ178=$C178,AQ178=$D178,AQ178=$E178),IFNA(VLOOKUP($A178&amp;AP$1,Data!$C:$E,3,0),"Ø"),"-")</f>
        <v>×</v>
      </c>
      <c r="AQ178" s="16">
        <v>2.0</v>
      </c>
      <c r="AR178" s="16" t="str">
        <f>IF(OR(AS178=$C178,AS178=$D178,AS178=$E178),IFNA(VLOOKUP($A178&amp;AR$1,Data!$C:$E,3,0),"Ø"),"-")</f>
        <v>×</v>
      </c>
      <c r="AS178" s="16">
        <v>2.0</v>
      </c>
      <c r="AT178" s="16" t="str">
        <f>IF(OR(AU178=$C178,AU178=$D178,AU178=$E178),IFNA(VLOOKUP($A178&amp;AT$1,Data!$C:$E,3,0),"Ø"),"-")</f>
        <v>-</v>
      </c>
      <c r="AU178" s="16">
        <v>3.0</v>
      </c>
    </row>
    <row r="179" ht="14.25" hidden="1" customHeight="1">
      <c r="A179" s="114" t="s">
        <v>675</v>
      </c>
      <c r="B179" s="9"/>
      <c r="C179" s="9">
        <f>IF(COUNTIF(Dails!A:A,Sheet1DATA!$A179)=1,1,"N")</f>
        <v>1</v>
      </c>
      <c r="D179" s="9" t="str">
        <f>IF(COUNTIF(Dails!D:D,Sheet1DATA!$A179)=1,2,"N")</f>
        <v>N</v>
      </c>
      <c r="E179" s="9" t="str">
        <f>IF(COUNTIF(Dails!G:G,Sheet1DATA!$A179)=1,3,"N")</f>
        <v>N</v>
      </c>
      <c r="F179" s="16" t="str">
        <f>IF(OR(G179=$C179,G179=$D179,G179=$E179),IFNA(VLOOKUP($A179&amp;F$1,Data!$C:$E,3,0),"Ø"),"-")</f>
        <v>√</v>
      </c>
      <c r="G179" s="16">
        <v>1.0</v>
      </c>
      <c r="H179" s="16" t="str">
        <f>IF(OR(I179=$C179,I179=$D179,I179=$E179),IFNA(VLOOKUP($A179&amp;H$1,Data!$C:$E,3,0),"Ø"),"-")</f>
        <v>Ø</v>
      </c>
      <c r="I179" s="16">
        <v>1.0</v>
      </c>
      <c r="J179" s="16" t="str">
        <f>IF(OR(K179=$C179,K179=$D179,K179=$E179),IFNA(VLOOKUP($A179&amp;J$1,Data!$C:$E,3,0),"Ø"),"-")</f>
        <v>√</v>
      </c>
      <c r="K179" s="16">
        <v>1.0</v>
      </c>
      <c r="L179" s="16" t="str">
        <f>IF(OR(M179=$C179,M179=$D179,M179=$E179),IFNA(VLOOKUP($A179&amp;L$1,Data!$C:$E,3,0),"Ø"),"-")</f>
        <v>×</v>
      </c>
      <c r="M179" s="16">
        <v>1.0</v>
      </c>
      <c r="N179" s="16" t="str">
        <f>IF(OR(O179=$C179,O179=$D179,O179=$E179),IFNA(VLOOKUP($A179&amp;N$1,Data!$C:$E,3,0),"Ø"),"-")</f>
        <v>×</v>
      </c>
      <c r="O179" s="16">
        <v>1.0</v>
      </c>
      <c r="P179" s="16" t="str">
        <f>IF(OR(Q179=$C179,Q179=$D179,Q179=$E179),IFNA(VLOOKUP($A179&amp;P$1,Data!$C:$E,3,0),"Ø"),"-")</f>
        <v>×</v>
      </c>
      <c r="Q179" s="16">
        <v>1.0</v>
      </c>
      <c r="R179" s="16" t="str">
        <f>IF(OR(S179=$C179,S179=$D179,S179=$E179),IFNA(VLOOKUP($A179&amp;R$1,Data!$C:$E,3,0),"Ø"),"-")</f>
        <v>×</v>
      </c>
      <c r="S179" s="16">
        <v>1.0</v>
      </c>
      <c r="T179" s="16" t="str">
        <f>IF(OR(U179=$C179,U179=$D179,U179=$E179),IFNA(VLOOKUP($A179&amp;T$1,Data!$C:$E,3,0),"Ø"),"-")</f>
        <v>-</v>
      </c>
      <c r="U179" s="16">
        <v>2.0</v>
      </c>
      <c r="V179" s="16" t="str">
        <f>IF(OR(W179=$C179,W179=$D179,W179=$E179),IFNA(VLOOKUP($A179&amp;V$1,Data!$C:$E,3,0),"Ø"),"-")</f>
        <v>-</v>
      </c>
      <c r="W179" s="16">
        <v>2.0</v>
      </c>
      <c r="X179" s="16" t="str">
        <f>IF(OR(Y179=$C179,Y179=$D179,Y179=$E179),IFNA(VLOOKUP($A179&amp;X$1,Data!$C:$E,3,0),"Ø"),"-")</f>
        <v>-</v>
      </c>
      <c r="Y179" s="16">
        <v>2.0</v>
      </c>
      <c r="Z179" s="16" t="str">
        <f>IF(OR(AA179=$C179,AA179=$D179,AA179=$E179),IFNA(VLOOKUP($A179&amp;Z$1,Data!$C:$E,3,0),"Ø"),"-")</f>
        <v>-</v>
      </c>
      <c r="AA179" s="16">
        <v>2.0</v>
      </c>
      <c r="AB179" s="16" t="str">
        <f>IF(OR(AC179=$C179,AC179=$D179,AC179=$E179),IFNA(VLOOKUP($A179&amp;AB$1,Data!$C:$E,3,0),"Ø"),"-")</f>
        <v>-</v>
      </c>
      <c r="AC179" s="16">
        <v>2.0</v>
      </c>
      <c r="AD179" s="16" t="str">
        <f>IF(OR(AE179=$C179,AE179=$D179,AE179=$E179),IFNA(VLOOKUP($A179&amp;AD$1,Data!$C:$E,3,0),"Ø"),"-")</f>
        <v>-</v>
      </c>
      <c r="AE179" s="16">
        <v>2.0</v>
      </c>
      <c r="AF179" s="16" t="str">
        <f>IF(OR(AG179=$C179,AG179=$D179,AG179=$E179),IFNA(VLOOKUP($A179&amp;AF$1,Data!$C:$E,3,0),"Ø"),"-")</f>
        <v>-</v>
      </c>
      <c r="AG179" s="16">
        <v>2.0</v>
      </c>
      <c r="AH179" s="16" t="str">
        <f>IF(OR(AI179=$C179,AI179=$D179,AI179=$E179),IFNA(VLOOKUP($A179&amp;AH$1,Data!$C:$E,3,0),"Ø"),"-")</f>
        <v>-</v>
      </c>
      <c r="AI179" s="16">
        <v>2.0</v>
      </c>
      <c r="AJ179" s="16" t="str">
        <f>IF(OR(AK179=$C179,AK179=$D179,AK179=$E179),IFNA(VLOOKUP($A179&amp;AJ$1,Data!$C:$E,3,0),"Ø"),"-")</f>
        <v>-</v>
      </c>
      <c r="AK179" s="16">
        <v>2.0</v>
      </c>
      <c r="AL179" s="16" t="str">
        <f>IF(OR(AM179=$C179,AM179=$D179,AM179=$E179),IFNA(VLOOKUP($A179&amp;AL$1,Data!$C:$E,3,0),"Ø"),"-")</f>
        <v>-</v>
      </c>
      <c r="AM179" s="16">
        <v>2.0</v>
      </c>
      <c r="AN179" s="16" t="str">
        <f>IF(OR(AO179=$C179,AO179=$D179,AO179=$E179),IFNA(VLOOKUP($A179&amp;AN$1,Data!$C:$E,3,0),"Ø"),"-")</f>
        <v>-</v>
      </c>
      <c r="AO179" s="16">
        <v>2.0</v>
      </c>
      <c r="AP179" s="16" t="str">
        <f>IF(OR(AQ179=$C179,AQ179=$D179,AQ179=$E179),IFNA(VLOOKUP($A179&amp;AP$1,Data!$C:$E,3,0),"Ø"),"-")</f>
        <v>-</v>
      </c>
      <c r="AQ179" s="16">
        <v>2.0</v>
      </c>
      <c r="AR179" s="16" t="str">
        <f>IF(OR(AS179=$C179,AS179=$D179,AS179=$E179),IFNA(VLOOKUP($A179&amp;AR$1,Data!$C:$E,3,0),"Ø"),"-")</f>
        <v>-</v>
      </c>
      <c r="AS179" s="16">
        <v>2.0</v>
      </c>
      <c r="AT179" s="16" t="str">
        <f>IF(OR(AU179=$C179,AU179=$D179,AU179=$E179),IFNA(VLOOKUP($A179&amp;AT$1,Data!$C:$E,3,0),"Ø"),"-")</f>
        <v>-</v>
      </c>
      <c r="AU179" s="16">
        <v>3.0</v>
      </c>
    </row>
    <row r="180" ht="14.25" hidden="1" customHeight="1">
      <c r="A180" s="114" t="s">
        <v>869</v>
      </c>
      <c r="B180" s="9"/>
      <c r="C180" s="9">
        <f>IF(COUNTIF(Dails!A:A,Sheet1DATA!$A180)=1,1,"N")</f>
        <v>1</v>
      </c>
      <c r="D180" s="9" t="str">
        <f>IF(COUNTIF(Dails!D:D,Sheet1DATA!$A180)=1,2,"N")</f>
        <v>N</v>
      </c>
      <c r="E180" s="9" t="str">
        <f>IF(COUNTIF(Dails!G:G,Sheet1DATA!$A180)=1,3,"N")</f>
        <v>N</v>
      </c>
      <c r="F180" s="16" t="str">
        <f>IF(OR(G180=$C180,G180=$D180,G180=$E180),IFNA(VLOOKUP($A180&amp;F$1,Data!$C:$E,3,0),"Ø"),"-")</f>
        <v>√</v>
      </c>
      <c r="G180" s="16">
        <v>1.0</v>
      </c>
      <c r="H180" s="16" t="str">
        <f>IF(OR(I180=$C180,I180=$D180,I180=$E180),IFNA(VLOOKUP($A180&amp;H$1,Data!$C:$E,3,0),"Ø"),"-")</f>
        <v>√</v>
      </c>
      <c r="I180" s="16">
        <v>1.0</v>
      </c>
      <c r="J180" s="16" t="str">
        <f>IF(OR(K180=$C180,K180=$D180,K180=$E180),IFNA(VLOOKUP($A180&amp;J$1,Data!$C:$E,3,0),"Ø"),"-")</f>
        <v>√</v>
      </c>
      <c r="K180" s="16">
        <v>1.0</v>
      </c>
      <c r="L180" s="16" t="str">
        <f>IF(OR(M180=$C180,M180=$D180,M180=$E180),IFNA(VLOOKUP($A180&amp;L$1,Data!$C:$E,3,0),"Ø"),"-")</f>
        <v>Ø</v>
      </c>
      <c r="M180" s="16">
        <v>1.0</v>
      </c>
      <c r="N180" s="16" t="str">
        <f>IF(OR(O180=$C180,O180=$D180,O180=$E180),IFNA(VLOOKUP($A180&amp;N$1,Data!$C:$E,3,0),"Ø"),"-")</f>
        <v>×</v>
      </c>
      <c r="O180" s="16">
        <v>1.0</v>
      </c>
      <c r="P180" s="16" t="str">
        <f>IF(OR(Q180=$C180,Q180=$D180,Q180=$E180),IFNA(VLOOKUP($A180&amp;P$1,Data!$C:$E,3,0),"Ø"),"-")</f>
        <v>×</v>
      </c>
      <c r="Q180" s="16">
        <v>1.0</v>
      </c>
      <c r="R180" s="16" t="str">
        <f>IF(OR(S180=$C180,S180=$D180,S180=$E180),IFNA(VLOOKUP($A180&amp;R$1,Data!$C:$E,3,0),"Ø"),"-")</f>
        <v>×</v>
      </c>
      <c r="S180" s="16">
        <v>1.0</v>
      </c>
      <c r="T180" s="16" t="str">
        <f>IF(OR(U180=$C180,U180=$D180,U180=$E180),IFNA(VLOOKUP($A180&amp;T$1,Data!$C:$E,3,0),"Ø"),"-")</f>
        <v>-</v>
      </c>
      <c r="U180" s="16">
        <v>2.0</v>
      </c>
      <c r="V180" s="16" t="str">
        <f>IF(OR(W180=$C180,W180=$D180,W180=$E180),IFNA(VLOOKUP($A180&amp;V$1,Data!$C:$E,3,0),"Ø"),"-")</f>
        <v>-</v>
      </c>
      <c r="W180" s="16">
        <v>2.0</v>
      </c>
      <c r="X180" s="16" t="str">
        <f>IF(OR(Y180=$C180,Y180=$D180,Y180=$E180),IFNA(VLOOKUP($A180&amp;X$1,Data!$C:$E,3,0),"Ø"),"-")</f>
        <v>-</v>
      </c>
      <c r="Y180" s="16">
        <v>2.0</v>
      </c>
      <c r="Z180" s="16" t="str">
        <f>IF(OR(AA180=$C180,AA180=$D180,AA180=$E180),IFNA(VLOOKUP($A180&amp;Z$1,Data!$C:$E,3,0),"Ø"),"-")</f>
        <v>-</v>
      </c>
      <c r="AA180" s="16">
        <v>2.0</v>
      </c>
      <c r="AB180" s="16" t="str">
        <f>IF(OR(AC180=$C180,AC180=$D180,AC180=$E180),IFNA(VLOOKUP($A180&amp;AB$1,Data!$C:$E,3,0),"Ø"),"-")</f>
        <v>-</v>
      </c>
      <c r="AC180" s="16">
        <v>2.0</v>
      </c>
      <c r="AD180" s="16" t="str">
        <f>IF(OR(AE180=$C180,AE180=$D180,AE180=$E180),IFNA(VLOOKUP($A180&amp;AD$1,Data!$C:$E,3,0),"Ø"),"-")</f>
        <v>-</v>
      </c>
      <c r="AE180" s="16">
        <v>2.0</v>
      </c>
      <c r="AF180" s="16" t="str">
        <f>IF(OR(AG180=$C180,AG180=$D180,AG180=$E180),IFNA(VLOOKUP($A180&amp;AF$1,Data!$C:$E,3,0),"Ø"),"-")</f>
        <v>-</v>
      </c>
      <c r="AG180" s="16">
        <v>2.0</v>
      </c>
      <c r="AH180" s="16" t="str">
        <f>IF(OR(AI180=$C180,AI180=$D180,AI180=$E180),IFNA(VLOOKUP($A180&amp;AH$1,Data!$C:$E,3,0),"Ø"),"-")</f>
        <v>-</v>
      </c>
      <c r="AI180" s="16">
        <v>2.0</v>
      </c>
      <c r="AJ180" s="16" t="str">
        <f>IF(OR(AK180=$C180,AK180=$D180,AK180=$E180),IFNA(VLOOKUP($A180&amp;AJ$1,Data!$C:$E,3,0),"Ø"),"-")</f>
        <v>-</v>
      </c>
      <c r="AK180" s="16">
        <v>2.0</v>
      </c>
      <c r="AL180" s="16" t="str">
        <f>IF(OR(AM180=$C180,AM180=$D180,AM180=$E180),IFNA(VLOOKUP($A180&amp;AL$1,Data!$C:$E,3,0),"Ø"),"-")</f>
        <v>-</v>
      </c>
      <c r="AM180" s="16">
        <v>2.0</v>
      </c>
      <c r="AN180" s="16" t="str">
        <f>IF(OR(AO180=$C180,AO180=$D180,AO180=$E180),IFNA(VLOOKUP($A180&amp;AN$1,Data!$C:$E,3,0),"Ø"),"-")</f>
        <v>-</v>
      </c>
      <c r="AO180" s="16">
        <v>2.0</v>
      </c>
      <c r="AP180" s="16" t="str">
        <f>IF(OR(AQ180=$C180,AQ180=$D180,AQ180=$E180),IFNA(VLOOKUP($A180&amp;AP$1,Data!$C:$E,3,0),"Ø"),"-")</f>
        <v>-</v>
      </c>
      <c r="AQ180" s="16">
        <v>2.0</v>
      </c>
      <c r="AR180" s="16" t="str">
        <f>IF(OR(AS180=$C180,AS180=$D180,AS180=$E180),IFNA(VLOOKUP($A180&amp;AR$1,Data!$C:$E,3,0),"Ø"),"-")</f>
        <v>-</v>
      </c>
      <c r="AS180" s="16">
        <v>2.0</v>
      </c>
      <c r="AT180" s="16" t="str">
        <f>IF(OR(AU180=$C180,AU180=$D180,AU180=$E180),IFNA(VLOOKUP($A180&amp;AT$1,Data!$C:$E,3,0),"Ø"),"-")</f>
        <v>-</v>
      </c>
      <c r="AU180" s="16">
        <v>3.0</v>
      </c>
    </row>
    <row r="181" ht="14.25" hidden="1" customHeight="1">
      <c r="A181" s="114" t="s">
        <v>755</v>
      </c>
      <c r="B181" s="9"/>
      <c r="C181" s="9" t="str">
        <f>IF(COUNTIF(Dails!A:A,Sheet1DATA!$A181)=1,1,"N")</f>
        <v>N</v>
      </c>
      <c r="D181" s="9" t="str">
        <f>IF(COUNTIF(Dails!D:D,Sheet1DATA!$A181)=1,2,"N")</f>
        <v>N</v>
      </c>
      <c r="E181" s="9" t="str">
        <f>IF(COUNTIF(Dails!G:G,Sheet1DATA!$A181)=1,3,"N")</f>
        <v>N</v>
      </c>
      <c r="F181" s="16" t="str">
        <f>IF(OR(G181=$C181,G181=$D181,G181=$E181),IFNA(VLOOKUP($A181&amp;F$1,Data!$C:$E,3,0),"Ø"),"-")</f>
        <v>-</v>
      </c>
      <c r="G181" s="16">
        <v>1.0</v>
      </c>
      <c r="H181" s="16" t="str">
        <f>IF(OR(I181=$C181,I181=$D181,I181=$E181),IFNA(VLOOKUP($A181&amp;H$1,Data!$C:$E,3,0),"Ø"),"-")</f>
        <v>-</v>
      </c>
      <c r="I181" s="16">
        <v>1.0</v>
      </c>
      <c r="J181" s="16" t="str">
        <f>IF(OR(K181=$C181,K181=$D181,K181=$E181),IFNA(VLOOKUP($A181&amp;J$1,Data!$C:$E,3,0),"Ø"),"-")</f>
        <v>-</v>
      </c>
      <c r="K181" s="16">
        <v>1.0</v>
      </c>
      <c r="L181" s="16" t="str">
        <f>IF(OR(M181=$C181,M181=$D181,M181=$E181),IFNA(VLOOKUP($A181&amp;L$1,Data!$C:$E,3,0),"Ø"),"-")</f>
        <v>-</v>
      </c>
      <c r="M181" s="16">
        <v>1.0</v>
      </c>
      <c r="N181" s="16" t="str">
        <f>IF(OR(O181=$C181,O181=$D181,O181=$E181),IFNA(VLOOKUP($A181&amp;N$1,Data!$C:$E,3,0),"Ø"),"-")</f>
        <v>-</v>
      </c>
      <c r="O181" s="16">
        <v>1.0</v>
      </c>
      <c r="P181" s="16" t="str">
        <f>IF(OR(Q181=$C181,Q181=$D181,Q181=$E181),IFNA(VLOOKUP($A181&amp;P$1,Data!$C:$E,3,0),"Ø"),"-")</f>
        <v>-</v>
      </c>
      <c r="Q181" s="16">
        <v>1.0</v>
      </c>
      <c r="R181" s="16" t="str">
        <f>IF(OR(S181=$C181,S181=$D181,S181=$E181),IFNA(VLOOKUP($A181&amp;R$1,Data!$C:$E,3,0),"Ø"),"-")</f>
        <v>-</v>
      </c>
      <c r="S181" s="16">
        <v>1.0</v>
      </c>
      <c r="T181" s="16" t="str">
        <f>IF(OR(U181=$C181,U181=$D181,U181=$E181),IFNA(VLOOKUP($A181&amp;T$1,Data!$C:$E,3,0),"Ø"),"-")</f>
        <v>-</v>
      </c>
      <c r="U181" s="16">
        <v>2.0</v>
      </c>
      <c r="V181" s="16" t="str">
        <f>IF(OR(W181=$C181,W181=$D181,W181=$E181),IFNA(VLOOKUP($A181&amp;V$1,Data!$C:$E,3,0),"Ø"),"-")</f>
        <v>-</v>
      </c>
      <c r="W181" s="16">
        <v>2.0</v>
      </c>
      <c r="X181" s="16" t="str">
        <f>IF(OR(Y181=$C181,Y181=$D181,Y181=$E181),IFNA(VLOOKUP($A181&amp;X$1,Data!$C:$E,3,0),"Ø"),"-")</f>
        <v>-</v>
      </c>
      <c r="Y181" s="16">
        <v>2.0</v>
      </c>
      <c r="Z181" s="16" t="str">
        <f>IF(OR(AA181=$C181,AA181=$D181,AA181=$E181),IFNA(VLOOKUP($A181&amp;Z$1,Data!$C:$E,3,0),"Ø"),"-")</f>
        <v>-</v>
      </c>
      <c r="AA181" s="16">
        <v>2.0</v>
      </c>
      <c r="AB181" s="16" t="str">
        <f>IF(OR(AC181=$C181,AC181=$D181,AC181=$E181),IFNA(VLOOKUP($A181&amp;AB$1,Data!$C:$E,3,0),"Ø"),"-")</f>
        <v>-</v>
      </c>
      <c r="AC181" s="16">
        <v>2.0</v>
      </c>
      <c r="AD181" s="16" t="str">
        <f>IF(OR(AE181=$C181,AE181=$D181,AE181=$E181),IFNA(VLOOKUP($A181&amp;AD$1,Data!$C:$E,3,0),"Ø"),"-")</f>
        <v>-</v>
      </c>
      <c r="AE181" s="16">
        <v>2.0</v>
      </c>
      <c r="AF181" s="16" t="str">
        <f>IF(OR(AG181=$C181,AG181=$D181,AG181=$E181),IFNA(VLOOKUP($A181&amp;AF$1,Data!$C:$E,3,0),"Ø"),"-")</f>
        <v>-</v>
      </c>
      <c r="AG181" s="16">
        <v>2.0</v>
      </c>
      <c r="AH181" s="16" t="str">
        <f>IF(OR(AI181=$C181,AI181=$D181,AI181=$E181),IFNA(VLOOKUP($A181&amp;AH$1,Data!$C:$E,3,0),"Ø"),"-")</f>
        <v>-</v>
      </c>
      <c r="AI181" s="16">
        <v>2.0</v>
      </c>
      <c r="AJ181" s="16" t="str">
        <f>IF(OR(AK181=$C181,AK181=$D181,AK181=$E181),IFNA(VLOOKUP($A181&amp;AJ$1,Data!$C:$E,3,0),"Ø"),"-")</f>
        <v>-</v>
      </c>
      <c r="AK181" s="16">
        <v>2.0</v>
      </c>
      <c r="AL181" s="16" t="str">
        <f>IF(OR(AM181=$C181,AM181=$D181,AM181=$E181),IFNA(VLOOKUP($A181&amp;AL$1,Data!$C:$E,3,0),"Ø"),"-")</f>
        <v>-</v>
      </c>
      <c r="AM181" s="16">
        <v>2.0</v>
      </c>
      <c r="AN181" s="16" t="str">
        <f>IF(OR(AO181=$C181,AO181=$D181,AO181=$E181),IFNA(VLOOKUP($A181&amp;AN$1,Data!$C:$E,3,0),"Ø"),"-")</f>
        <v>-</v>
      </c>
      <c r="AO181" s="16">
        <v>2.0</v>
      </c>
      <c r="AP181" s="16" t="str">
        <f>IF(OR(AQ181=$C181,AQ181=$D181,AQ181=$E181),IFNA(VLOOKUP($A181&amp;AP$1,Data!$C:$E,3,0),"Ø"),"-")</f>
        <v>-</v>
      </c>
      <c r="AQ181" s="16">
        <v>2.0</v>
      </c>
      <c r="AR181" s="16" t="str">
        <f>IF(OR(AS181=$C181,AS181=$D181,AS181=$E181),IFNA(VLOOKUP($A181&amp;AR$1,Data!$C:$E,3,0),"Ø"),"-")</f>
        <v>-</v>
      </c>
      <c r="AS181" s="16">
        <v>2.0</v>
      </c>
      <c r="AT181" s="16" t="str">
        <f>IF(OR(AU181=$C181,AU181=$D181,AU181=$E181),IFNA(VLOOKUP($A181&amp;AT$1,Data!$C:$E,3,0),"Ø"),"-")</f>
        <v>-</v>
      </c>
      <c r="AU181" s="16">
        <v>3.0</v>
      </c>
    </row>
    <row r="182" ht="14.25" hidden="1" customHeight="1">
      <c r="A182" s="114" t="s">
        <v>864</v>
      </c>
      <c r="B182" s="9"/>
      <c r="C182" s="9" t="str">
        <f>IF(COUNTIF(Dails!A:A,Sheet1DATA!$A182)=1,1,"N")</f>
        <v>N</v>
      </c>
      <c r="D182" s="9">
        <f>IF(COUNTIF(Dails!D:D,Sheet1DATA!$A182)=1,2,"N")</f>
        <v>2</v>
      </c>
      <c r="E182" s="9" t="str">
        <f>IF(COUNTIF(Dails!G:G,Sheet1DATA!$A182)=1,3,"N")</f>
        <v>N</v>
      </c>
      <c r="F182" s="16" t="str">
        <f>IF(OR(G182=$C182,G182=$D182,G182=$E182),IFNA(VLOOKUP($A182&amp;F$1,Data!$C:$E,3,0),"Ø"),"-")</f>
        <v>-</v>
      </c>
      <c r="G182" s="16">
        <v>1.0</v>
      </c>
      <c r="H182" s="16" t="str">
        <f>IF(OR(I182=$C182,I182=$D182,I182=$E182),IFNA(VLOOKUP($A182&amp;H$1,Data!$C:$E,3,0),"Ø"),"-")</f>
        <v>-</v>
      </c>
      <c r="I182" s="16">
        <v>1.0</v>
      </c>
      <c r="J182" s="16" t="str">
        <f>IF(OR(K182=$C182,K182=$D182,K182=$E182),IFNA(VLOOKUP($A182&amp;J$1,Data!$C:$E,3,0),"Ø"),"-")</f>
        <v>-</v>
      </c>
      <c r="K182" s="16">
        <v>1.0</v>
      </c>
      <c r="L182" s="16" t="str">
        <f>IF(OR(M182=$C182,M182=$D182,M182=$E182),IFNA(VLOOKUP($A182&amp;L$1,Data!$C:$E,3,0),"Ø"),"-")</f>
        <v>-</v>
      </c>
      <c r="M182" s="16">
        <v>1.0</v>
      </c>
      <c r="N182" s="16" t="str">
        <f>IF(OR(O182=$C182,O182=$D182,O182=$E182),IFNA(VLOOKUP($A182&amp;N$1,Data!$C:$E,3,0),"Ø"),"-")</f>
        <v>-</v>
      </c>
      <c r="O182" s="16">
        <v>1.0</v>
      </c>
      <c r="P182" s="16" t="str">
        <f>IF(OR(Q182=$C182,Q182=$D182,Q182=$E182),IFNA(VLOOKUP($A182&amp;P$1,Data!$C:$E,3,0),"Ø"),"-")</f>
        <v>-</v>
      </c>
      <c r="Q182" s="16">
        <v>1.0</v>
      </c>
      <c r="R182" s="16" t="str">
        <f>IF(OR(S182=$C182,S182=$D182,S182=$E182),IFNA(VLOOKUP($A182&amp;R$1,Data!$C:$E,3,0),"Ø"),"-")</f>
        <v>-</v>
      </c>
      <c r="S182" s="16">
        <v>1.0</v>
      </c>
      <c r="T182" s="16" t="str">
        <f>IF(OR(U182=$C182,U182=$D182,U182=$E182),IFNA(VLOOKUP($A182&amp;T$1,Data!$C:$E,3,0),"Ø"),"-")</f>
        <v>×</v>
      </c>
      <c r="U182" s="16">
        <v>2.0</v>
      </c>
      <c r="V182" s="16" t="str">
        <f>IF(OR(W182=$C182,W182=$D182,W182=$E182),IFNA(VLOOKUP($A182&amp;V$1,Data!$C:$E,3,0),"Ø"),"-")</f>
        <v>×</v>
      </c>
      <c r="W182" s="16">
        <v>2.0</v>
      </c>
      <c r="X182" s="16" t="str">
        <f>IF(OR(Y182=$C182,Y182=$D182,Y182=$E182),IFNA(VLOOKUP($A182&amp;X$1,Data!$C:$E,3,0),"Ø"),"-")</f>
        <v>×</v>
      </c>
      <c r="Y182" s="16">
        <v>2.0</v>
      </c>
      <c r="Z182" s="16" t="str">
        <f>IF(OR(AA182=$C182,AA182=$D182,AA182=$E182),IFNA(VLOOKUP($A182&amp;Z$1,Data!$C:$E,3,0),"Ø"),"-")</f>
        <v>×</v>
      </c>
      <c r="AA182" s="16">
        <v>2.0</v>
      </c>
      <c r="AB182" s="16" t="str">
        <f>IF(OR(AC182=$C182,AC182=$D182,AC182=$E182),IFNA(VLOOKUP($A182&amp;AB$1,Data!$C:$E,3,0),"Ø"),"-")</f>
        <v>×</v>
      </c>
      <c r="AC182" s="16">
        <v>2.0</v>
      </c>
      <c r="AD182" s="16" t="str">
        <f>IF(OR(AE182=$C182,AE182=$D182,AE182=$E182),IFNA(VLOOKUP($A182&amp;AD$1,Data!$C:$E,3,0),"Ø"),"-")</f>
        <v>×</v>
      </c>
      <c r="AE182" s="16">
        <v>2.0</v>
      </c>
      <c r="AF182" s="16" t="str">
        <f>IF(OR(AG182=$C182,AG182=$D182,AG182=$E182),IFNA(VLOOKUP($A182&amp;AF$1,Data!$C:$E,3,0),"Ø"),"-")</f>
        <v>×</v>
      </c>
      <c r="AG182" s="16">
        <v>2.0</v>
      </c>
      <c r="AH182" s="16" t="str">
        <f>IF(OR(AI182=$C182,AI182=$D182,AI182=$E182),IFNA(VLOOKUP($A182&amp;AH$1,Data!$C:$E,3,0),"Ø"),"-")</f>
        <v>×</v>
      </c>
      <c r="AI182" s="16">
        <v>2.0</v>
      </c>
      <c r="AJ182" s="16" t="str">
        <f>IF(OR(AK182=$C182,AK182=$D182,AK182=$E182),IFNA(VLOOKUP($A182&amp;AJ$1,Data!$C:$E,3,0),"Ø"),"-")</f>
        <v>Ø</v>
      </c>
      <c r="AK182" s="16">
        <v>2.0</v>
      </c>
      <c r="AL182" s="16" t="str">
        <f>IF(OR(AM182=$C182,AM182=$D182,AM182=$E182),IFNA(VLOOKUP($A182&amp;AL$1,Data!$C:$E,3,0),"Ø"),"-")</f>
        <v>×</v>
      </c>
      <c r="AM182" s="16">
        <v>2.0</v>
      </c>
      <c r="AN182" s="16" t="str">
        <f>IF(OR(AO182=$C182,AO182=$D182,AO182=$E182),IFNA(VLOOKUP($A182&amp;AN$1,Data!$C:$E,3,0),"Ø"),"-")</f>
        <v>×</v>
      </c>
      <c r="AO182" s="16">
        <v>2.0</v>
      </c>
      <c r="AP182" s="16" t="str">
        <f>IF(OR(AQ182=$C182,AQ182=$D182,AQ182=$E182),IFNA(VLOOKUP($A182&amp;AP$1,Data!$C:$E,3,0),"Ø"),"-")</f>
        <v>×</v>
      </c>
      <c r="AQ182" s="16">
        <v>2.0</v>
      </c>
      <c r="AR182" s="16" t="str">
        <f>IF(OR(AS182=$C182,AS182=$D182,AS182=$E182),IFNA(VLOOKUP($A182&amp;AR$1,Data!$C:$E,3,0),"Ø"),"-")</f>
        <v>Ø</v>
      </c>
      <c r="AS182" s="16">
        <v>2.0</v>
      </c>
      <c r="AT182" s="16" t="str">
        <f>IF(OR(AU182=$C182,AU182=$D182,AU182=$E182),IFNA(VLOOKUP($A182&amp;AT$1,Data!$C:$E,3,0),"Ø"),"-")</f>
        <v>-</v>
      </c>
      <c r="AU182" s="16">
        <v>3.0</v>
      </c>
    </row>
    <row r="183" ht="14.25" hidden="1" customHeight="1">
      <c r="A183" s="114" t="s">
        <v>758</v>
      </c>
      <c r="B183" s="9"/>
      <c r="C183" s="9" t="str">
        <f>IF(COUNTIF(Dails!A:A,Sheet1DATA!$A183)=1,1,"N")</f>
        <v>N</v>
      </c>
      <c r="D183" s="9" t="str">
        <f>IF(COUNTIF(Dails!D:D,Sheet1DATA!$A183)=1,2,"N")</f>
        <v>N</v>
      </c>
      <c r="E183" s="9" t="str">
        <f>IF(COUNTIF(Dails!G:G,Sheet1DATA!$A183)=1,3,"N")</f>
        <v>N</v>
      </c>
      <c r="F183" s="16" t="str">
        <f>IF(OR(G183=$C183,G183=$D183,G183=$E183),IFNA(VLOOKUP($A183&amp;F$1,Data!$C:$E,3,0),"Ø"),"-")</f>
        <v>-</v>
      </c>
      <c r="G183" s="16">
        <v>1.0</v>
      </c>
      <c r="H183" s="16" t="str">
        <f>IF(OR(I183=$C183,I183=$D183,I183=$E183),IFNA(VLOOKUP($A183&amp;H$1,Data!$C:$E,3,0),"Ø"),"-")</f>
        <v>-</v>
      </c>
      <c r="I183" s="16">
        <v>1.0</v>
      </c>
      <c r="J183" s="16" t="str">
        <f>IF(OR(K183=$C183,K183=$D183,K183=$E183),IFNA(VLOOKUP($A183&amp;J$1,Data!$C:$E,3,0),"Ø"),"-")</f>
        <v>-</v>
      </c>
      <c r="K183" s="16">
        <v>1.0</v>
      </c>
      <c r="L183" s="16" t="str">
        <f>IF(OR(M183=$C183,M183=$D183,M183=$E183),IFNA(VLOOKUP($A183&amp;L$1,Data!$C:$E,3,0),"Ø"),"-")</f>
        <v>-</v>
      </c>
      <c r="M183" s="16">
        <v>1.0</v>
      </c>
      <c r="N183" s="16" t="str">
        <f>IF(OR(O183=$C183,O183=$D183,O183=$E183),IFNA(VLOOKUP($A183&amp;N$1,Data!$C:$E,3,0),"Ø"),"-")</f>
        <v>-</v>
      </c>
      <c r="O183" s="16">
        <v>1.0</v>
      </c>
      <c r="P183" s="16" t="str">
        <f>IF(OR(Q183=$C183,Q183=$D183,Q183=$E183),IFNA(VLOOKUP($A183&amp;P$1,Data!$C:$E,3,0),"Ø"),"-")</f>
        <v>-</v>
      </c>
      <c r="Q183" s="16">
        <v>1.0</v>
      </c>
      <c r="R183" s="16" t="str">
        <f>IF(OR(S183=$C183,S183=$D183,S183=$E183),IFNA(VLOOKUP($A183&amp;R$1,Data!$C:$E,3,0),"Ø"),"-")</f>
        <v>-</v>
      </c>
      <c r="S183" s="16">
        <v>1.0</v>
      </c>
      <c r="T183" s="16" t="str">
        <f>IF(OR(U183=$C183,U183=$D183,U183=$E183),IFNA(VLOOKUP($A183&amp;T$1,Data!$C:$E,3,0),"Ø"),"-")</f>
        <v>-</v>
      </c>
      <c r="U183" s="16">
        <v>2.0</v>
      </c>
      <c r="V183" s="16" t="str">
        <f>IF(OR(W183=$C183,W183=$D183,W183=$E183),IFNA(VLOOKUP($A183&amp;V$1,Data!$C:$E,3,0),"Ø"),"-")</f>
        <v>-</v>
      </c>
      <c r="W183" s="16">
        <v>2.0</v>
      </c>
      <c r="X183" s="16" t="str">
        <f>IF(OR(Y183=$C183,Y183=$D183,Y183=$E183),IFNA(VLOOKUP($A183&amp;X$1,Data!$C:$E,3,0),"Ø"),"-")</f>
        <v>-</v>
      </c>
      <c r="Y183" s="16">
        <v>2.0</v>
      </c>
      <c r="Z183" s="16" t="str">
        <f>IF(OR(AA183=$C183,AA183=$D183,AA183=$E183),IFNA(VLOOKUP($A183&amp;Z$1,Data!$C:$E,3,0),"Ø"),"-")</f>
        <v>-</v>
      </c>
      <c r="AA183" s="16">
        <v>2.0</v>
      </c>
      <c r="AB183" s="16" t="str">
        <f>IF(OR(AC183=$C183,AC183=$D183,AC183=$E183),IFNA(VLOOKUP($A183&amp;AB$1,Data!$C:$E,3,0),"Ø"),"-")</f>
        <v>-</v>
      </c>
      <c r="AC183" s="16">
        <v>2.0</v>
      </c>
      <c r="AD183" s="16" t="str">
        <f>IF(OR(AE183=$C183,AE183=$D183,AE183=$E183),IFNA(VLOOKUP($A183&amp;AD$1,Data!$C:$E,3,0),"Ø"),"-")</f>
        <v>-</v>
      </c>
      <c r="AE183" s="16">
        <v>2.0</v>
      </c>
      <c r="AF183" s="16" t="str">
        <f>IF(OR(AG183=$C183,AG183=$D183,AG183=$E183),IFNA(VLOOKUP($A183&amp;AF$1,Data!$C:$E,3,0),"Ø"),"-")</f>
        <v>-</v>
      </c>
      <c r="AG183" s="16">
        <v>2.0</v>
      </c>
      <c r="AH183" s="16" t="str">
        <f>IF(OR(AI183=$C183,AI183=$D183,AI183=$E183),IFNA(VLOOKUP($A183&amp;AH$1,Data!$C:$E,3,0),"Ø"),"-")</f>
        <v>-</v>
      </c>
      <c r="AI183" s="16">
        <v>2.0</v>
      </c>
      <c r="AJ183" s="16" t="str">
        <f>IF(OR(AK183=$C183,AK183=$D183,AK183=$E183),IFNA(VLOOKUP($A183&amp;AJ$1,Data!$C:$E,3,0),"Ø"),"-")</f>
        <v>-</v>
      </c>
      <c r="AK183" s="16">
        <v>2.0</v>
      </c>
      <c r="AL183" s="16" t="str">
        <f>IF(OR(AM183=$C183,AM183=$D183,AM183=$E183),IFNA(VLOOKUP($A183&amp;AL$1,Data!$C:$E,3,0),"Ø"),"-")</f>
        <v>-</v>
      </c>
      <c r="AM183" s="16">
        <v>2.0</v>
      </c>
      <c r="AN183" s="16" t="str">
        <f>IF(OR(AO183=$C183,AO183=$D183,AO183=$E183),IFNA(VLOOKUP($A183&amp;AN$1,Data!$C:$E,3,0),"Ø"),"-")</f>
        <v>-</v>
      </c>
      <c r="AO183" s="16">
        <v>2.0</v>
      </c>
      <c r="AP183" s="16" t="str">
        <f>IF(OR(AQ183=$C183,AQ183=$D183,AQ183=$E183),IFNA(VLOOKUP($A183&amp;AP$1,Data!$C:$E,3,0),"Ø"),"-")</f>
        <v>-</v>
      </c>
      <c r="AQ183" s="16">
        <v>2.0</v>
      </c>
      <c r="AR183" s="16" t="str">
        <f>IF(OR(AS183=$C183,AS183=$D183,AS183=$E183),IFNA(VLOOKUP($A183&amp;AR$1,Data!$C:$E,3,0),"Ø"),"-")</f>
        <v>-</v>
      </c>
      <c r="AS183" s="16">
        <v>2.0</v>
      </c>
      <c r="AT183" s="16" t="str">
        <f>IF(OR(AU183=$C183,AU183=$D183,AU183=$E183),IFNA(VLOOKUP($A183&amp;AT$1,Data!$C:$E,3,0),"Ø"),"-")</f>
        <v>-</v>
      </c>
      <c r="AU183" s="16">
        <v>3.0</v>
      </c>
    </row>
    <row r="184" ht="14.25" hidden="1" customHeight="1">
      <c r="A184" s="114" t="s">
        <v>765</v>
      </c>
      <c r="B184" s="9"/>
      <c r="C184" s="9" t="str">
        <f>IF(COUNTIF(Dails!A:A,Sheet1DATA!$A184)=1,1,"N")</f>
        <v>N</v>
      </c>
      <c r="D184" s="9" t="str">
        <f>IF(COUNTIF(Dails!D:D,Sheet1DATA!$A184)=1,2,"N")</f>
        <v>N</v>
      </c>
      <c r="E184" s="9" t="str">
        <f>IF(COUNTIF(Dails!G:G,Sheet1DATA!$A184)=1,3,"N")</f>
        <v>N</v>
      </c>
      <c r="F184" s="16" t="str">
        <f>IF(OR(G184=$C184,G184=$D184,G184=$E184),IFNA(VLOOKUP($A184&amp;F$1,Data!$C:$E,3,0),"Ø"),"-")</f>
        <v>-</v>
      </c>
      <c r="G184" s="16">
        <v>1.0</v>
      </c>
      <c r="H184" s="16" t="str">
        <f>IF(OR(I184=$C184,I184=$D184,I184=$E184),IFNA(VLOOKUP($A184&amp;H$1,Data!$C:$E,3,0),"Ø"),"-")</f>
        <v>-</v>
      </c>
      <c r="I184" s="16">
        <v>1.0</v>
      </c>
      <c r="J184" s="16" t="str">
        <f>IF(OR(K184=$C184,K184=$D184,K184=$E184),IFNA(VLOOKUP($A184&amp;J$1,Data!$C:$E,3,0),"Ø"),"-")</f>
        <v>-</v>
      </c>
      <c r="K184" s="16">
        <v>1.0</v>
      </c>
      <c r="L184" s="16" t="str">
        <f>IF(OR(M184=$C184,M184=$D184,M184=$E184),IFNA(VLOOKUP($A184&amp;L$1,Data!$C:$E,3,0),"Ø"),"-")</f>
        <v>-</v>
      </c>
      <c r="M184" s="16">
        <v>1.0</v>
      </c>
      <c r="N184" s="16" t="str">
        <f>IF(OR(O184=$C184,O184=$D184,O184=$E184),IFNA(VLOOKUP($A184&amp;N$1,Data!$C:$E,3,0),"Ø"),"-")</f>
        <v>-</v>
      </c>
      <c r="O184" s="16">
        <v>1.0</v>
      </c>
      <c r="P184" s="16" t="str">
        <f>IF(OR(Q184=$C184,Q184=$D184,Q184=$E184),IFNA(VLOOKUP($A184&amp;P$1,Data!$C:$E,3,0),"Ø"),"-")</f>
        <v>-</v>
      </c>
      <c r="Q184" s="16">
        <v>1.0</v>
      </c>
      <c r="R184" s="16" t="str">
        <f>IF(OR(S184=$C184,S184=$D184,S184=$E184),IFNA(VLOOKUP($A184&amp;R$1,Data!$C:$E,3,0),"Ø"),"-")</f>
        <v>-</v>
      </c>
      <c r="S184" s="16">
        <v>1.0</v>
      </c>
      <c r="T184" s="16" t="str">
        <f>IF(OR(U184=$C184,U184=$D184,U184=$E184),IFNA(VLOOKUP($A184&amp;T$1,Data!$C:$E,3,0),"Ø"),"-")</f>
        <v>-</v>
      </c>
      <c r="U184" s="16">
        <v>2.0</v>
      </c>
      <c r="V184" s="16" t="str">
        <f>IF(OR(W184=$C184,W184=$D184,W184=$E184),IFNA(VLOOKUP($A184&amp;V$1,Data!$C:$E,3,0),"Ø"),"-")</f>
        <v>-</v>
      </c>
      <c r="W184" s="16">
        <v>2.0</v>
      </c>
      <c r="X184" s="16" t="str">
        <f>IF(OR(Y184=$C184,Y184=$D184,Y184=$E184),IFNA(VLOOKUP($A184&amp;X$1,Data!$C:$E,3,0),"Ø"),"-")</f>
        <v>-</v>
      </c>
      <c r="Y184" s="16">
        <v>2.0</v>
      </c>
      <c r="Z184" s="16" t="str">
        <f>IF(OR(AA184=$C184,AA184=$D184,AA184=$E184),IFNA(VLOOKUP($A184&amp;Z$1,Data!$C:$E,3,0),"Ø"),"-")</f>
        <v>-</v>
      </c>
      <c r="AA184" s="16">
        <v>2.0</v>
      </c>
      <c r="AB184" s="16" t="str">
        <f>IF(OR(AC184=$C184,AC184=$D184,AC184=$E184),IFNA(VLOOKUP($A184&amp;AB$1,Data!$C:$E,3,0),"Ø"),"-")</f>
        <v>-</v>
      </c>
      <c r="AC184" s="16">
        <v>2.0</v>
      </c>
      <c r="AD184" s="16" t="str">
        <f>IF(OR(AE184=$C184,AE184=$D184,AE184=$E184),IFNA(VLOOKUP($A184&amp;AD$1,Data!$C:$E,3,0),"Ø"),"-")</f>
        <v>-</v>
      </c>
      <c r="AE184" s="16">
        <v>2.0</v>
      </c>
      <c r="AF184" s="16" t="str">
        <f>IF(OR(AG184=$C184,AG184=$D184,AG184=$E184),IFNA(VLOOKUP($A184&amp;AF$1,Data!$C:$E,3,0),"Ø"),"-")</f>
        <v>-</v>
      </c>
      <c r="AG184" s="16">
        <v>2.0</v>
      </c>
      <c r="AH184" s="16" t="str">
        <f>IF(OR(AI184=$C184,AI184=$D184,AI184=$E184),IFNA(VLOOKUP($A184&amp;AH$1,Data!$C:$E,3,0),"Ø"),"-")</f>
        <v>-</v>
      </c>
      <c r="AI184" s="16">
        <v>2.0</v>
      </c>
      <c r="AJ184" s="16" t="str">
        <f>IF(OR(AK184=$C184,AK184=$D184,AK184=$E184),IFNA(VLOOKUP($A184&amp;AJ$1,Data!$C:$E,3,0),"Ø"),"-")</f>
        <v>-</v>
      </c>
      <c r="AK184" s="16">
        <v>2.0</v>
      </c>
      <c r="AL184" s="16" t="str">
        <f>IF(OR(AM184=$C184,AM184=$D184,AM184=$E184),IFNA(VLOOKUP($A184&amp;AL$1,Data!$C:$E,3,0),"Ø"),"-")</f>
        <v>-</v>
      </c>
      <c r="AM184" s="16">
        <v>2.0</v>
      </c>
      <c r="AN184" s="16" t="str">
        <f>IF(OR(AO184=$C184,AO184=$D184,AO184=$E184),IFNA(VLOOKUP($A184&amp;AN$1,Data!$C:$E,3,0),"Ø"),"-")</f>
        <v>-</v>
      </c>
      <c r="AO184" s="16">
        <v>2.0</v>
      </c>
      <c r="AP184" s="16" t="str">
        <f>IF(OR(AQ184=$C184,AQ184=$D184,AQ184=$E184),IFNA(VLOOKUP($A184&amp;AP$1,Data!$C:$E,3,0),"Ø"),"-")</f>
        <v>-</v>
      </c>
      <c r="AQ184" s="16">
        <v>2.0</v>
      </c>
      <c r="AR184" s="16" t="str">
        <f>IF(OR(AS184=$C184,AS184=$D184,AS184=$E184),IFNA(VLOOKUP($A184&amp;AR$1,Data!$C:$E,3,0),"Ø"),"-")</f>
        <v>-</v>
      </c>
      <c r="AS184" s="16">
        <v>2.0</v>
      </c>
      <c r="AT184" s="16" t="str">
        <f>IF(OR(AU184=$C184,AU184=$D184,AU184=$E184),IFNA(VLOOKUP($A184&amp;AT$1,Data!$C:$E,3,0),"Ø"),"-")</f>
        <v>-</v>
      </c>
      <c r="AU184" s="16">
        <v>3.0</v>
      </c>
    </row>
    <row r="185" ht="14.25" hidden="1" customHeight="1">
      <c r="A185" s="114" t="s">
        <v>768</v>
      </c>
      <c r="B185" s="9"/>
      <c r="C185" s="9" t="str">
        <f>IF(COUNTIF(Dails!A:A,Sheet1DATA!$A185)=1,1,"N")</f>
        <v>N</v>
      </c>
      <c r="D185" s="9" t="str">
        <f>IF(COUNTIF(Dails!D:D,Sheet1DATA!$A185)=1,2,"N")</f>
        <v>N</v>
      </c>
      <c r="E185" s="9" t="str">
        <f>IF(COUNTIF(Dails!G:G,Sheet1DATA!$A185)=1,3,"N")</f>
        <v>N</v>
      </c>
      <c r="F185" s="16" t="str">
        <f>IF(OR(G185=$C185,G185=$D185,G185=$E185),IFNA(VLOOKUP($A185&amp;F$1,Data!$C:$E,3,0),"Ø"),"-")</f>
        <v>-</v>
      </c>
      <c r="G185" s="16">
        <v>1.0</v>
      </c>
      <c r="H185" s="16" t="str">
        <f>IF(OR(I185=$C185,I185=$D185,I185=$E185),IFNA(VLOOKUP($A185&amp;H$1,Data!$C:$E,3,0),"Ø"),"-")</f>
        <v>-</v>
      </c>
      <c r="I185" s="16">
        <v>1.0</v>
      </c>
      <c r="J185" s="16" t="str">
        <f>IF(OR(K185=$C185,K185=$D185,K185=$E185),IFNA(VLOOKUP($A185&amp;J$1,Data!$C:$E,3,0),"Ø"),"-")</f>
        <v>-</v>
      </c>
      <c r="K185" s="16">
        <v>1.0</v>
      </c>
      <c r="L185" s="16" t="str">
        <f>IF(OR(M185=$C185,M185=$D185,M185=$E185),IFNA(VLOOKUP($A185&amp;L$1,Data!$C:$E,3,0),"Ø"),"-")</f>
        <v>-</v>
      </c>
      <c r="M185" s="16">
        <v>1.0</v>
      </c>
      <c r="N185" s="16" t="str">
        <f>IF(OR(O185=$C185,O185=$D185,O185=$E185),IFNA(VLOOKUP($A185&amp;N$1,Data!$C:$E,3,0),"Ø"),"-")</f>
        <v>-</v>
      </c>
      <c r="O185" s="16">
        <v>1.0</v>
      </c>
      <c r="P185" s="16" t="str">
        <f>IF(OR(Q185=$C185,Q185=$D185,Q185=$E185),IFNA(VLOOKUP($A185&amp;P$1,Data!$C:$E,3,0),"Ø"),"-")</f>
        <v>-</v>
      </c>
      <c r="Q185" s="16">
        <v>1.0</v>
      </c>
      <c r="R185" s="16" t="str">
        <f>IF(OR(S185=$C185,S185=$D185,S185=$E185),IFNA(VLOOKUP($A185&amp;R$1,Data!$C:$E,3,0),"Ø"),"-")</f>
        <v>-</v>
      </c>
      <c r="S185" s="16">
        <v>1.0</v>
      </c>
      <c r="T185" s="16" t="str">
        <f>IF(OR(U185=$C185,U185=$D185,U185=$E185),IFNA(VLOOKUP($A185&amp;T$1,Data!$C:$E,3,0),"Ø"),"-")</f>
        <v>-</v>
      </c>
      <c r="U185" s="16">
        <v>2.0</v>
      </c>
      <c r="V185" s="16" t="str">
        <f>IF(OR(W185=$C185,W185=$D185,W185=$E185),IFNA(VLOOKUP($A185&amp;V$1,Data!$C:$E,3,0),"Ø"),"-")</f>
        <v>-</v>
      </c>
      <c r="W185" s="16">
        <v>2.0</v>
      </c>
      <c r="X185" s="16" t="str">
        <f>IF(OR(Y185=$C185,Y185=$D185,Y185=$E185),IFNA(VLOOKUP($A185&amp;X$1,Data!$C:$E,3,0),"Ø"),"-")</f>
        <v>-</v>
      </c>
      <c r="Y185" s="16">
        <v>2.0</v>
      </c>
      <c r="Z185" s="16" t="str">
        <f>IF(OR(AA185=$C185,AA185=$D185,AA185=$E185),IFNA(VLOOKUP($A185&amp;Z$1,Data!$C:$E,3,0),"Ø"),"-")</f>
        <v>-</v>
      </c>
      <c r="AA185" s="16">
        <v>2.0</v>
      </c>
      <c r="AB185" s="16" t="str">
        <f>IF(OR(AC185=$C185,AC185=$D185,AC185=$E185),IFNA(VLOOKUP($A185&amp;AB$1,Data!$C:$E,3,0),"Ø"),"-")</f>
        <v>-</v>
      </c>
      <c r="AC185" s="16">
        <v>2.0</v>
      </c>
      <c r="AD185" s="16" t="str">
        <f>IF(OR(AE185=$C185,AE185=$D185,AE185=$E185),IFNA(VLOOKUP($A185&amp;AD$1,Data!$C:$E,3,0),"Ø"),"-")</f>
        <v>-</v>
      </c>
      <c r="AE185" s="16">
        <v>2.0</v>
      </c>
      <c r="AF185" s="16" t="str">
        <f>IF(OR(AG185=$C185,AG185=$D185,AG185=$E185),IFNA(VLOOKUP($A185&amp;AF$1,Data!$C:$E,3,0),"Ø"),"-")</f>
        <v>-</v>
      </c>
      <c r="AG185" s="16">
        <v>2.0</v>
      </c>
      <c r="AH185" s="16" t="str">
        <f>IF(OR(AI185=$C185,AI185=$D185,AI185=$E185),IFNA(VLOOKUP($A185&amp;AH$1,Data!$C:$E,3,0),"Ø"),"-")</f>
        <v>-</v>
      </c>
      <c r="AI185" s="16">
        <v>2.0</v>
      </c>
      <c r="AJ185" s="16" t="str">
        <f>IF(OR(AK185=$C185,AK185=$D185,AK185=$E185),IFNA(VLOOKUP($A185&amp;AJ$1,Data!$C:$E,3,0),"Ø"),"-")</f>
        <v>-</v>
      </c>
      <c r="AK185" s="16">
        <v>2.0</v>
      </c>
      <c r="AL185" s="16" t="str">
        <f>IF(OR(AM185=$C185,AM185=$D185,AM185=$E185),IFNA(VLOOKUP($A185&amp;AL$1,Data!$C:$E,3,0),"Ø"),"-")</f>
        <v>-</v>
      </c>
      <c r="AM185" s="16">
        <v>2.0</v>
      </c>
      <c r="AN185" s="16" t="str">
        <f>IF(OR(AO185=$C185,AO185=$D185,AO185=$E185),IFNA(VLOOKUP($A185&amp;AN$1,Data!$C:$E,3,0),"Ø"),"-")</f>
        <v>-</v>
      </c>
      <c r="AO185" s="16">
        <v>2.0</v>
      </c>
      <c r="AP185" s="16" t="str">
        <f>IF(OR(AQ185=$C185,AQ185=$D185,AQ185=$E185),IFNA(VLOOKUP($A185&amp;AP$1,Data!$C:$E,3,0),"Ø"),"-")</f>
        <v>-</v>
      </c>
      <c r="AQ185" s="16">
        <v>2.0</v>
      </c>
      <c r="AR185" s="16" t="str">
        <f>IF(OR(AS185=$C185,AS185=$D185,AS185=$E185),IFNA(VLOOKUP($A185&amp;AR$1,Data!$C:$E,3,0),"Ø"),"-")</f>
        <v>-</v>
      </c>
      <c r="AS185" s="16">
        <v>2.0</v>
      </c>
      <c r="AT185" s="16" t="str">
        <f>IF(OR(AU185=$C185,AU185=$D185,AU185=$E185),IFNA(VLOOKUP($A185&amp;AT$1,Data!$C:$E,3,0),"Ø"),"-")</f>
        <v>-</v>
      </c>
      <c r="AU185" s="16">
        <v>3.0</v>
      </c>
    </row>
    <row r="186" ht="14.25" hidden="1" customHeight="1">
      <c r="A186" s="114" t="s">
        <v>775</v>
      </c>
      <c r="B186" s="9"/>
      <c r="C186" s="9" t="str">
        <f>IF(COUNTIF(Dails!A:A,Sheet1DATA!$A186)=1,1,"N")</f>
        <v>N</v>
      </c>
      <c r="D186" s="9" t="str">
        <f>IF(COUNTIF(Dails!D:D,Sheet1DATA!$A186)=1,2,"N")</f>
        <v>N</v>
      </c>
      <c r="E186" s="9" t="str">
        <f>IF(COUNTIF(Dails!G:G,Sheet1DATA!$A186)=1,3,"N")</f>
        <v>N</v>
      </c>
      <c r="F186" s="16" t="str">
        <f>IF(OR(G186=$C186,G186=$D186,G186=$E186),IFNA(VLOOKUP($A186&amp;F$1,Data!$C:$E,3,0),"Ø"),"-")</f>
        <v>-</v>
      </c>
      <c r="G186" s="16">
        <v>1.0</v>
      </c>
      <c r="H186" s="16" t="str">
        <f>IF(OR(I186=$C186,I186=$D186,I186=$E186),IFNA(VLOOKUP($A186&amp;H$1,Data!$C:$E,3,0),"Ø"),"-")</f>
        <v>-</v>
      </c>
      <c r="I186" s="16">
        <v>1.0</v>
      </c>
      <c r="J186" s="16" t="str">
        <f>IF(OR(K186=$C186,K186=$D186,K186=$E186),IFNA(VLOOKUP($A186&amp;J$1,Data!$C:$E,3,0),"Ø"),"-")</f>
        <v>-</v>
      </c>
      <c r="K186" s="16">
        <v>1.0</v>
      </c>
      <c r="L186" s="16" t="str">
        <f>IF(OR(M186=$C186,M186=$D186,M186=$E186),IFNA(VLOOKUP($A186&amp;L$1,Data!$C:$E,3,0),"Ø"),"-")</f>
        <v>-</v>
      </c>
      <c r="M186" s="16">
        <v>1.0</v>
      </c>
      <c r="N186" s="16" t="str">
        <f>IF(OR(O186=$C186,O186=$D186,O186=$E186),IFNA(VLOOKUP($A186&amp;N$1,Data!$C:$E,3,0),"Ø"),"-")</f>
        <v>-</v>
      </c>
      <c r="O186" s="16">
        <v>1.0</v>
      </c>
      <c r="P186" s="16" t="str">
        <f>IF(OR(Q186=$C186,Q186=$D186,Q186=$E186),IFNA(VLOOKUP($A186&amp;P$1,Data!$C:$E,3,0),"Ø"),"-")</f>
        <v>-</v>
      </c>
      <c r="Q186" s="16">
        <v>1.0</v>
      </c>
      <c r="R186" s="16" t="str">
        <f>IF(OR(S186=$C186,S186=$D186,S186=$E186),IFNA(VLOOKUP($A186&amp;R$1,Data!$C:$E,3,0),"Ø"),"-")</f>
        <v>-</v>
      </c>
      <c r="S186" s="16">
        <v>1.0</v>
      </c>
      <c r="T186" s="16" t="str">
        <f>IF(OR(U186=$C186,U186=$D186,U186=$E186),IFNA(VLOOKUP($A186&amp;T$1,Data!$C:$E,3,0),"Ø"),"-")</f>
        <v>-</v>
      </c>
      <c r="U186" s="16">
        <v>2.0</v>
      </c>
      <c r="V186" s="16" t="str">
        <f>IF(OR(W186=$C186,W186=$D186,W186=$E186),IFNA(VLOOKUP($A186&amp;V$1,Data!$C:$E,3,0),"Ø"),"-")</f>
        <v>-</v>
      </c>
      <c r="W186" s="16">
        <v>2.0</v>
      </c>
      <c r="X186" s="16" t="str">
        <f>IF(OR(Y186=$C186,Y186=$D186,Y186=$E186),IFNA(VLOOKUP($A186&amp;X$1,Data!$C:$E,3,0),"Ø"),"-")</f>
        <v>-</v>
      </c>
      <c r="Y186" s="16">
        <v>2.0</v>
      </c>
      <c r="Z186" s="16" t="str">
        <f>IF(OR(AA186=$C186,AA186=$D186,AA186=$E186),IFNA(VLOOKUP($A186&amp;Z$1,Data!$C:$E,3,0),"Ø"),"-")</f>
        <v>-</v>
      </c>
      <c r="AA186" s="16">
        <v>2.0</v>
      </c>
      <c r="AB186" s="16" t="str">
        <f>IF(OR(AC186=$C186,AC186=$D186,AC186=$E186),IFNA(VLOOKUP($A186&amp;AB$1,Data!$C:$E,3,0),"Ø"),"-")</f>
        <v>-</v>
      </c>
      <c r="AC186" s="16">
        <v>2.0</v>
      </c>
      <c r="AD186" s="16" t="str">
        <f>IF(OR(AE186=$C186,AE186=$D186,AE186=$E186),IFNA(VLOOKUP($A186&amp;AD$1,Data!$C:$E,3,0),"Ø"),"-")</f>
        <v>-</v>
      </c>
      <c r="AE186" s="16">
        <v>2.0</v>
      </c>
      <c r="AF186" s="16" t="str">
        <f>IF(OR(AG186=$C186,AG186=$D186,AG186=$E186),IFNA(VLOOKUP($A186&amp;AF$1,Data!$C:$E,3,0),"Ø"),"-")</f>
        <v>-</v>
      </c>
      <c r="AG186" s="16">
        <v>2.0</v>
      </c>
      <c r="AH186" s="16" t="str">
        <f>IF(OR(AI186=$C186,AI186=$D186,AI186=$E186),IFNA(VLOOKUP($A186&amp;AH$1,Data!$C:$E,3,0),"Ø"),"-")</f>
        <v>-</v>
      </c>
      <c r="AI186" s="16">
        <v>2.0</v>
      </c>
      <c r="AJ186" s="16" t="str">
        <f>IF(OR(AK186=$C186,AK186=$D186,AK186=$E186),IFNA(VLOOKUP($A186&amp;AJ$1,Data!$C:$E,3,0),"Ø"),"-")</f>
        <v>-</v>
      </c>
      <c r="AK186" s="16">
        <v>2.0</v>
      </c>
      <c r="AL186" s="16" t="str">
        <f>IF(OR(AM186=$C186,AM186=$D186,AM186=$E186),IFNA(VLOOKUP($A186&amp;AL$1,Data!$C:$E,3,0),"Ø"),"-")</f>
        <v>-</v>
      </c>
      <c r="AM186" s="16">
        <v>2.0</v>
      </c>
      <c r="AN186" s="16" t="str">
        <f>IF(OR(AO186=$C186,AO186=$D186,AO186=$E186),IFNA(VLOOKUP($A186&amp;AN$1,Data!$C:$E,3,0),"Ø"),"-")</f>
        <v>-</v>
      </c>
      <c r="AO186" s="16">
        <v>2.0</v>
      </c>
      <c r="AP186" s="16" t="str">
        <f>IF(OR(AQ186=$C186,AQ186=$D186,AQ186=$E186),IFNA(VLOOKUP($A186&amp;AP$1,Data!$C:$E,3,0),"Ø"),"-")</f>
        <v>-</v>
      </c>
      <c r="AQ186" s="16">
        <v>2.0</v>
      </c>
      <c r="AR186" s="16" t="str">
        <f>IF(OR(AS186=$C186,AS186=$D186,AS186=$E186),IFNA(VLOOKUP($A186&amp;AR$1,Data!$C:$E,3,0),"Ø"),"-")</f>
        <v>-</v>
      </c>
      <c r="AS186" s="16">
        <v>2.0</v>
      </c>
      <c r="AT186" s="16" t="str">
        <f>IF(OR(AU186=$C186,AU186=$D186,AU186=$E186),IFNA(VLOOKUP($A186&amp;AT$1,Data!$C:$E,3,0),"Ø"),"-")</f>
        <v>-</v>
      </c>
      <c r="AU186" s="16">
        <v>3.0</v>
      </c>
    </row>
    <row r="187" ht="14.25" hidden="1" customHeight="1">
      <c r="A187" s="114" t="s">
        <v>778</v>
      </c>
      <c r="B187" s="9"/>
      <c r="C187" s="9" t="str">
        <f>IF(COUNTIF(Dails!A:A,Sheet1DATA!$A187)=1,1,"N")</f>
        <v>N</v>
      </c>
      <c r="D187" s="9" t="str">
        <f>IF(COUNTIF(Dails!D:D,Sheet1DATA!$A187)=1,2,"N")</f>
        <v>N</v>
      </c>
      <c r="E187" s="9" t="str">
        <f>IF(COUNTIF(Dails!G:G,Sheet1DATA!$A187)=1,3,"N")</f>
        <v>N</v>
      </c>
      <c r="F187" s="16" t="str">
        <f>IF(OR(G187=$C187,G187=$D187,G187=$E187),IFNA(VLOOKUP($A187&amp;F$1,Data!$C:$E,3,0),"Ø"),"-")</f>
        <v>-</v>
      </c>
      <c r="G187" s="16">
        <v>1.0</v>
      </c>
      <c r="H187" s="16" t="str">
        <f>IF(OR(I187=$C187,I187=$D187,I187=$E187),IFNA(VLOOKUP($A187&amp;H$1,Data!$C:$E,3,0),"Ø"),"-")</f>
        <v>-</v>
      </c>
      <c r="I187" s="16">
        <v>1.0</v>
      </c>
      <c r="J187" s="16" t="str">
        <f>IF(OR(K187=$C187,K187=$D187,K187=$E187),IFNA(VLOOKUP($A187&amp;J$1,Data!$C:$E,3,0),"Ø"),"-")</f>
        <v>-</v>
      </c>
      <c r="K187" s="16">
        <v>1.0</v>
      </c>
      <c r="L187" s="16" t="str">
        <f>IF(OR(M187=$C187,M187=$D187,M187=$E187),IFNA(VLOOKUP($A187&amp;L$1,Data!$C:$E,3,0),"Ø"),"-")</f>
        <v>-</v>
      </c>
      <c r="M187" s="16">
        <v>1.0</v>
      </c>
      <c r="N187" s="16" t="str">
        <f>IF(OR(O187=$C187,O187=$D187,O187=$E187),IFNA(VLOOKUP($A187&amp;N$1,Data!$C:$E,3,0),"Ø"),"-")</f>
        <v>-</v>
      </c>
      <c r="O187" s="16">
        <v>1.0</v>
      </c>
      <c r="P187" s="16" t="str">
        <f>IF(OR(Q187=$C187,Q187=$D187,Q187=$E187),IFNA(VLOOKUP($A187&amp;P$1,Data!$C:$E,3,0),"Ø"),"-")</f>
        <v>-</v>
      </c>
      <c r="Q187" s="16">
        <v>1.0</v>
      </c>
      <c r="R187" s="16" t="str">
        <f>IF(OR(S187=$C187,S187=$D187,S187=$E187),IFNA(VLOOKUP($A187&amp;R$1,Data!$C:$E,3,0),"Ø"),"-")</f>
        <v>-</v>
      </c>
      <c r="S187" s="16">
        <v>1.0</v>
      </c>
      <c r="T187" s="16" t="str">
        <f>IF(OR(U187=$C187,U187=$D187,U187=$E187),IFNA(VLOOKUP($A187&amp;T$1,Data!$C:$E,3,0),"Ø"),"-")</f>
        <v>-</v>
      </c>
      <c r="U187" s="16">
        <v>2.0</v>
      </c>
      <c r="V187" s="16" t="str">
        <f>IF(OR(W187=$C187,W187=$D187,W187=$E187),IFNA(VLOOKUP($A187&amp;V$1,Data!$C:$E,3,0),"Ø"),"-")</f>
        <v>-</v>
      </c>
      <c r="W187" s="16">
        <v>2.0</v>
      </c>
      <c r="X187" s="16" t="str">
        <f>IF(OR(Y187=$C187,Y187=$D187,Y187=$E187),IFNA(VLOOKUP($A187&amp;X$1,Data!$C:$E,3,0),"Ø"),"-")</f>
        <v>-</v>
      </c>
      <c r="Y187" s="16">
        <v>2.0</v>
      </c>
      <c r="Z187" s="16" t="str">
        <f>IF(OR(AA187=$C187,AA187=$D187,AA187=$E187),IFNA(VLOOKUP($A187&amp;Z$1,Data!$C:$E,3,0),"Ø"),"-")</f>
        <v>-</v>
      </c>
      <c r="AA187" s="16">
        <v>2.0</v>
      </c>
      <c r="AB187" s="16" t="str">
        <f>IF(OR(AC187=$C187,AC187=$D187,AC187=$E187),IFNA(VLOOKUP($A187&amp;AB$1,Data!$C:$E,3,0),"Ø"),"-")</f>
        <v>-</v>
      </c>
      <c r="AC187" s="16">
        <v>2.0</v>
      </c>
      <c r="AD187" s="16" t="str">
        <f>IF(OR(AE187=$C187,AE187=$D187,AE187=$E187),IFNA(VLOOKUP($A187&amp;AD$1,Data!$C:$E,3,0),"Ø"),"-")</f>
        <v>-</v>
      </c>
      <c r="AE187" s="16">
        <v>2.0</v>
      </c>
      <c r="AF187" s="16" t="str">
        <f>IF(OR(AG187=$C187,AG187=$D187,AG187=$E187),IFNA(VLOOKUP($A187&amp;AF$1,Data!$C:$E,3,0),"Ø"),"-")</f>
        <v>-</v>
      </c>
      <c r="AG187" s="16">
        <v>2.0</v>
      </c>
      <c r="AH187" s="16" t="str">
        <f>IF(OR(AI187=$C187,AI187=$D187,AI187=$E187),IFNA(VLOOKUP($A187&amp;AH$1,Data!$C:$E,3,0),"Ø"),"-")</f>
        <v>-</v>
      </c>
      <c r="AI187" s="16">
        <v>2.0</v>
      </c>
      <c r="AJ187" s="16" t="str">
        <f>IF(OR(AK187=$C187,AK187=$D187,AK187=$E187),IFNA(VLOOKUP($A187&amp;AJ$1,Data!$C:$E,3,0),"Ø"),"-")</f>
        <v>-</v>
      </c>
      <c r="AK187" s="16">
        <v>2.0</v>
      </c>
      <c r="AL187" s="16" t="str">
        <f>IF(OR(AM187=$C187,AM187=$D187,AM187=$E187),IFNA(VLOOKUP($A187&amp;AL$1,Data!$C:$E,3,0),"Ø"),"-")</f>
        <v>-</v>
      </c>
      <c r="AM187" s="16">
        <v>2.0</v>
      </c>
      <c r="AN187" s="16" t="str">
        <f>IF(OR(AO187=$C187,AO187=$D187,AO187=$E187),IFNA(VLOOKUP($A187&amp;AN$1,Data!$C:$E,3,0),"Ø"),"-")</f>
        <v>-</v>
      </c>
      <c r="AO187" s="16">
        <v>2.0</v>
      </c>
      <c r="AP187" s="16" t="str">
        <f>IF(OR(AQ187=$C187,AQ187=$D187,AQ187=$E187),IFNA(VLOOKUP($A187&amp;AP$1,Data!$C:$E,3,0),"Ø"),"-")</f>
        <v>-</v>
      </c>
      <c r="AQ187" s="16">
        <v>2.0</v>
      </c>
      <c r="AR187" s="16" t="str">
        <f>IF(OR(AS187=$C187,AS187=$D187,AS187=$E187),IFNA(VLOOKUP($A187&amp;AR$1,Data!$C:$E,3,0),"Ø"),"-")</f>
        <v>-</v>
      </c>
      <c r="AS187" s="16">
        <v>2.0</v>
      </c>
      <c r="AT187" s="16" t="str">
        <f>IF(OR(AU187=$C187,AU187=$D187,AU187=$E187),IFNA(VLOOKUP($A187&amp;AT$1,Data!$C:$E,3,0),"Ø"),"-")</f>
        <v>-</v>
      </c>
      <c r="AU187" s="16">
        <v>3.0</v>
      </c>
    </row>
    <row r="188" ht="14.25" hidden="1" customHeight="1">
      <c r="A188" s="114" t="s">
        <v>1212</v>
      </c>
      <c r="B188" s="9"/>
      <c r="C188" s="9">
        <f>IF(COUNTIF(Dails!A:A,Sheet1DATA!$A188)=1,1,"N")</f>
        <v>1</v>
      </c>
      <c r="D188" s="9">
        <f>IF(COUNTIF(Dails!D:D,Sheet1DATA!$A188)=1,2,"N")</f>
        <v>2</v>
      </c>
      <c r="E188" s="9">
        <f>IF(COUNTIF(Dails!G:G,Sheet1DATA!$A188)=1,3,"N")</f>
        <v>3</v>
      </c>
      <c r="F188" s="16" t="str">
        <f>IF(OR(G188=$C188,G188=$D188,G188=$E188),IFNA(VLOOKUP($A188&amp;F$1,Data!$C:$E,3,0),"Ø"),"-")</f>
        <v>×</v>
      </c>
      <c r="G188" s="16">
        <v>1.0</v>
      </c>
      <c r="H188" s="16" t="str">
        <f>IF(OR(I188=$C188,I188=$D188,I188=$E188),IFNA(VLOOKUP($A188&amp;H$1,Data!$C:$E,3,0),"Ø"),"-")</f>
        <v>×</v>
      </c>
      <c r="I188" s="16">
        <v>1.0</v>
      </c>
      <c r="J188" s="16" t="str">
        <f>IF(OR(K188=$C188,K188=$D188,K188=$E188),IFNA(VLOOKUP($A188&amp;J$1,Data!$C:$E,3,0),"Ø"),"-")</f>
        <v>×</v>
      </c>
      <c r="K188" s="16">
        <v>1.0</v>
      </c>
      <c r="L188" s="16" t="str">
        <f>IF(OR(M188=$C188,M188=$D188,M188=$E188),IFNA(VLOOKUP($A188&amp;L$1,Data!$C:$E,3,0),"Ø"),"-")</f>
        <v>Ø</v>
      </c>
      <c r="M188" s="16">
        <v>1.0</v>
      </c>
      <c r="N188" s="16" t="str">
        <f>IF(OR(O188=$C188,O188=$D188,O188=$E188),IFNA(VLOOKUP($A188&amp;N$1,Data!$C:$E,3,0),"Ø"),"-")</f>
        <v>Ø</v>
      </c>
      <c r="O188" s="16">
        <v>1.0</v>
      </c>
      <c r="P188" s="16" t="str">
        <f>IF(OR(Q188=$C188,Q188=$D188,Q188=$E188),IFNA(VLOOKUP($A188&amp;P$1,Data!$C:$E,3,0),"Ø"),"-")</f>
        <v>Ø</v>
      </c>
      <c r="Q188" s="16">
        <v>1.0</v>
      </c>
      <c r="R188" s="16" t="str">
        <f>IF(OR(S188=$C188,S188=$D188,S188=$E188),IFNA(VLOOKUP($A188&amp;R$1,Data!$C:$E,3,0),"Ø"),"-")</f>
        <v>Ø</v>
      </c>
      <c r="S188" s="16">
        <v>1.0</v>
      </c>
      <c r="T188" s="16" t="str">
        <f>IF(OR(U188=$C188,U188=$D188,U188=$E188),IFNA(VLOOKUP($A188&amp;T$1,Data!$C:$E,3,0),"Ø"),"-")</f>
        <v>Ø</v>
      </c>
      <c r="U188" s="16">
        <v>2.0</v>
      </c>
      <c r="V188" s="16" t="str">
        <f>IF(OR(W188=$C188,W188=$D188,W188=$E188),IFNA(VLOOKUP($A188&amp;V$1,Data!$C:$E,3,0),"Ø"),"-")</f>
        <v>Ø</v>
      </c>
      <c r="W188" s="16">
        <v>2.0</v>
      </c>
      <c r="X188" s="16" t="str">
        <f>IF(OR(Y188=$C188,Y188=$D188,Y188=$E188),IFNA(VLOOKUP($A188&amp;X$1,Data!$C:$E,3,0),"Ø"),"-")</f>
        <v>Ø</v>
      </c>
      <c r="Y188" s="16">
        <v>2.0</v>
      </c>
      <c r="Z188" s="16" t="str">
        <f>IF(OR(AA188=$C188,AA188=$D188,AA188=$E188),IFNA(VLOOKUP($A188&amp;Z$1,Data!$C:$E,3,0),"Ø"),"-")</f>
        <v>Ø</v>
      </c>
      <c r="AA188" s="16">
        <v>2.0</v>
      </c>
      <c r="AB188" s="16" t="str">
        <f>IF(OR(AC188=$C188,AC188=$D188,AC188=$E188),IFNA(VLOOKUP($A188&amp;AB$1,Data!$C:$E,3,0),"Ø"),"-")</f>
        <v>Ø</v>
      </c>
      <c r="AC188" s="16">
        <v>2.0</v>
      </c>
      <c r="AD188" s="16" t="str">
        <f>IF(OR(AE188=$C188,AE188=$D188,AE188=$E188),IFNA(VLOOKUP($A188&amp;AD$1,Data!$C:$E,3,0),"Ø"),"-")</f>
        <v>Ø</v>
      </c>
      <c r="AE188" s="16">
        <v>2.0</v>
      </c>
      <c r="AF188" s="16" t="str">
        <f>IF(OR(AG188=$C188,AG188=$D188,AG188=$E188),IFNA(VLOOKUP($A188&amp;AF$1,Data!$C:$E,3,0),"Ø"),"-")</f>
        <v>Ø</v>
      </c>
      <c r="AG188" s="16">
        <v>2.0</v>
      </c>
      <c r="AH188" s="16" t="str">
        <f>IF(OR(AI188=$C188,AI188=$D188,AI188=$E188),IFNA(VLOOKUP($A188&amp;AH$1,Data!$C:$E,3,0),"Ø"),"-")</f>
        <v>Ø</v>
      </c>
      <c r="AI188" s="16">
        <v>2.0</v>
      </c>
      <c r="AJ188" s="16" t="str">
        <f>IF(OR(AK188=$C188,AK188=$D188,AK188=$E188),IFNA(VLOOKUP($A188&amp;AJ$1,Data!$C:$E,3,0),"Ø"),"-")</f>
        <v>Ø</v>
      </c>
      <c r="AK188" s="16">
        <v>2.0</v>
      </c>
      <c r="AL188" s="16" t="str">
        <f>IF(OR(AM188=$C188,AM188=$D188,AM188=$E188),IFNA(VLOOKUP($A188&amp;AL$1,Data!$C:$E,3,0),"Ø"),"-")</f>
        <v>Ø</v>
      </c>
      <c r="AM188" s="16">
        <v>2.0</v>
      </c>
      <c r="AN188" s="16" t="str">
        <f>IF(OR(AO188=$C188,AO188=$D188,AO188=$E188),IFNA(VLOOKUP($A188&amp;AN$1,Data!$C:$E,3,0),"Ø"),"-")</f>
        <v>Ø</v>
      </c>
      <c r="AO188" s="16">
        <v>2.0</v>
      </c>
      <c r="AP188" s="16" t="str">
        <f>IF(OR(AQ188=$C188,AQ188=$D188,AQ188=$E188),IFNA(VLOOKUP($A188&amp;AP$1,Data!$C:$E,3,0),"Ø"),"-")</f>
        <v>Ø</v>
      </c>
      <c r="AQ188" s="16">
        <v>2.0</v>
      </c>
      <c r="AR188" s="16" t="str">
        <f>IF(OR(AS188=$C188,AS188=$D188,AS188=$E188),IFNA(VLOOKUP($A188&amp;AR$1,Data!$C:$E,3,0),"Ø"),"-")</f>
        <v>Ø</v>
      </c>
      <c r="AS188" s="16">
        <v>2.0</v>
      </c>
      <c r="AT188" s="16" t="str">
        <f>IF(OR(AU188=$C188,AU188=$D188,AU188=$E188),IFNA(VLOOKUP($A188&amp;AT$1,Data!$C:$E,3,0),"Ø"),"-")</f>
        <v>Ø</v>
      </c>
      <c r="AU188" s="16">
        <v>3.0</v>
      </c>
    </row>
    <row r="189" ht="14.25" hidden="1" customHeight="1">
      <c r="A189" s="114" t="s">
        <v>547</v>
      </c>
      <c r="B189" s="9"/>
      <c r="C189" s="9" t="str">
        <f>IF(COUNTIF(Dails!A:A,Sheet1DATA!$A189)=1,1,"N")</f>
        <v>N</v>
      </c>
      <c r="D189" s="9">
        <f>IF(COUNTIF(Dails!D:D,Sheet1DATA!$A189)=1,2,"N")</f>
        <v>2</v>
      </c>
      <c r="E189" s="9" t="str">
        <f>IF(COUNTIF(Dails!G:G,Sheet1DATA!$A189)=1,3,"N")</f>
        <v>N</v>
      </c>
      <c r="F189" s="16" t="str">
        <f>IF(OR(G189=$C189,G189=$D189,G189=$E189),IFNA(VLOOKUP($A189&amp;F$1,Data!$C:$E,3,0),"Ø"),"-")</f>
        <v>-</v>
      </c>
      <c r="G189" s="16">
        <v>1.0</v>
      </c>
      <c r="H189" s="16" t="str">
        <f>IF(OR(I189=$C189,I189=$D189,I189=$E189),IFNA(VLOOKUP($A189&amp;H$1,Data!$C:$E,3,0),"Ø"),"-")</f>
        <v>-</v>
      </c>
      <c r="I189" s="16">
        <v>1.0</v>
      </c>
      <c r="J189" s="16" t="str">
        <f>IF(OR(K189=$C189,K189=$D189,K189=$E189),IFNA(VLOOKUP($A189&amp;J$1,Data!$C:$E,3,0),"Ø"),"-")</f>
        <v>-</v>
      </c>
      <c r="K189" s="16">
        <v>1.0</v>
      </c>
      <c r="L189" s="16" t="str">
        <f>IF(OR(M189=$C189,M189=$D189,M189=$E189),IFNA(VLOOKUP($A189&amp;L$1,Data!$C:$E,3,0),"Ø"),"-")</f>
        <v>-</v>
      </c>
      <c r="M189" s="16">
        <v>1.0</v>
      </c>
      <c r="N189" s="16" t="str">
        <f>IF(OR(O189=$C189,O189=$D189,O189=$E189),IFNA(VLOOKUP($A189&amp;N$1,Data!$C:$E,3,0),"Ø"),"-")</f>
        <v>-</v>
      </c>
      <c r="O189" s="16">
        <v>1.0</v>
      </c>
      <c r="P189" s="16" t="str">
        <f>IF(OR(Q189=$C189,Q189=$D189,Q189=$E189),IFNA(VLOOKUP($A189&amp;P$1,Data!$C:$E,3,0),"Ø"),"-")</f>
        <v>-</v>
      </c>
      <c r="Q189" s="16">
        <v>1.0</v>
      </c>
      <c r="R189" s="16" t="str">
        <f>IF(OR(S189=$C189,S189=$D189,S189=$E189),IFNA(VLOOKUP($A189&amp;R$1,Data!$C:$E,3,0),"Ø"),"-")</f>
        <v>-</v>
      </c>
      <c r="S189" s="16">
        <v>1.0</v>
      </c>
      <c r="T189" s="16" t="str">
        <f>IF(OR(U189=$C189,U189=$D189,U189=$E189),IFNA(VLOOKUP($A189&amp;T$1,Data!$C:$E,3,0),"Ø"),"-")</f>
        <v>Ø</v>
      </c>
      <c r="U189" s="16">
        <v>2.0</v>
      </c>
      <c r="V189" s="16" t="str">
        <f>IF(OR(W189=$C189,W189=$D189,W189=$E189),IFNA(VLOOKUP($A189&amp;V$1,Data!$C:$E,3,0),"Ø"),"-")</f>
        <v>Ø</v>
      </c>
      <c r="W189" s="16">
        <v>2.0</v>
      </c>
      <c r="X189" s="16" t="str">
        <f>IF(OR(Y189=$C189,Y189=$D189,Y189=$E189),IFNA(VLOOKUP($A189&amp;X$1,Data!$C:$E,3,0),"Ø"),"-")</f>
        <v>×</v>
      </c>
      <c r="Y189" s="16">
        <v>2.0</v>
      </c>
      <c r="Z189" s="16" t="str">
        <f>IF(OR(AA189=$C189,AA189=$D189,AA189=$E189),IFNA(VLOOKUP($A189&amp;Z$1,Data!$C:$E,3,0),"Ø"),"-")</f>
        <v>×</v>
      </c>
      <c r="AA189" s="16">
        <v>2.0</v>
      </c>
      <c r="AB189" s="16" t="str">
        <f>IF(OR(AC189=$C189,AC189=$D189,AC189=$E189),IFNA(VLOOKUP($A189&amp;AB$1,Data!$C:$E,3,0),"Ø"),"-")</f>
        <v>×</v>
      </c>
      <c r="AC189" s="16">
        <v>2.0</v>
      </c>
      <c r="AD189" s="16" t="str">
        <f>IF(OR(AE189=$C189,AE189=$D189,AE189=$E189),IFNA(VLOOKUP($A189&amp;AD$1,Data!$C:$E,3,0),"Ø"),"-")</f>
        <v>×</v>
      </c>
      <c r="AE189" s="16">
        <v>2.0</v>
      </c>
      <c r="AF189" s="16" t="str">
        <f>IF(OR(AG189=$C189,AG189=$D189,AG189=$E189),IFNA(VLOOKUP($A189&amp;AF$1,Data!$C:$E,3,0),"Ø"),"-")</f>
        <v>×</v>
      </c>
      <c r="AG189" s="16">
        <v>2.0</v>
      </c>
      <c r="AH189" s="16" t="str">
        <f>IF(OR(AI189=$C189,AI189=$D189,AI189=$E189),IFNA(VLOOKUP($A189&amp;AH$1,Data!$C:$E,3,0),"Ø"),"-")</f>
        <v>×</v>
      </c>
      <c r="AI189" s="16">
        <v>2.0</v>
      </c>
      <c r="AJ189" s="16" t="str">
        <f>IF(OR(AK189=$C189,AK189=$D189,AK189=$E189),IFNA(VLOOKUP($A189&amp;AJ$1,Data!$C:$E,3,0),"Ø"),"-")</f>
        <v>Ø</v>
      </c>
      <c r="AK189" s="16">
        <v>2.0</v>
      </c>
      <c r="AL189" s="16" t="str">
        <f>IF(OR(AM189=$C189,AM189=$D189,AM189=$E189),IFNA(VLOOKUP($A189&amp;AL$1,Data!$C:$E,3,0),"Ø"),"-")</f>
        <v>Ø</v>
      </c>
      <c r="AM189" s="16">
        <v>2.0</v>
      </c>
      <c r="AN189" s="16" t="str">
        <f>IF(OR(AO189=$C189,AO189=$D189,AO189=$E189),IFNA(VLOOKUP($A189&amp;AN$1,Data!$C:$E,3,0),"Ø"),"-")</f>
        <v>Ø</v>
      </c>
      <c r="AO189" s="16">
        <v>2.0</v>
      </c>
      <c r="AP189" s="16" t="str">
        <f>IF(OR(AQ189=$C189,AQ189=$D189,AQ189=$E189),IFNA(VLOOKUP($A189&amp;AP$1,Data!$C:$E,3,0),"Ø"),"-")</f>
        <v>×</v>
      </c>
      <c r="AQ189" s="16">
        <v>2.0</v>
      </c>
      <c r="AR189" s="16" t="str">
        <f>IF(OR(AS189=$C189,AS189=$D189,AS189=$E189),IFNA(VLOOKUP($A189&amp;AR$1,Data!$C:$E,3,0),"Ø"),"-")</f>
        <v>×</v>
      </c>
      <c r="AS189" s="16">
        <v>2.0</v>
      </c>
      <c r="AT189" s="16" t="str">
        <f>IF(OR(AU189=$C189,AU189=$D189,AU189=$E189),IFNA(VLOOKUP($A189&amp;AT$1,Data!$C:$E,3,0),"Ø"),"-")</f>
        <v>-</v>
      </c>
      <c r="AU189" s="16">
        <v>3.0</v>
      </c>
    </row>
    <row r="190" ht="14.25" hidden="1" customHeight="1">
      <c r="A190" s="114" t="s">
        <v>799</v>
      </c>
      <c r="B190" s="9"/>
      <c r="C190" s="9" t="str">
        <f>IF(COUNTIF(Dails!A:A,Sheet1DATA!$A190)=1,1,"N")</f>
        <v>N</v>
      </c>
      <c r="D190" s="9" t="str">
        <f>IF(COUNTIF(Dails!D:D,Sheet1DATA!$A190)=1,2,"N")</f>
        <v>N</v>
      </c>
      <c r="E190" s="9" t="str">
        <f>IF(COUNTIF(Dails!G:G,Sheet1DATA!$A190)=1,3,"N")</f>
        <v>N</v>
      </c>
      <c r="F190" s="16" t="str">
        <f>IF(OR(G190=$C190,G190=$D190,G190=$E190),IFNA(VLOOKUP($A190&amp;F$1,Data!$C:$E,3,0),"Ø"),"-")</f>
        <v>-</v>
      </c>
      <c r="G190" s="16">
        <v>1.0</v>
      </c>
      <c r="H190" s="16" t="str">
        <f>IF(OR(I190=$C190,I190=$D190,I190=$E190),IFNA(VLOOKUP($A190&amp;H$1,Data!$C:$E,3,0),"Ø"),"-")</f>
        <v>-</v>
      </c>
      <c r="I190" s="16">
        <v>1.0</v>
      </c>
      <c r="J190" s="16" t="str">
        <f>IF(OR(K190=$C190,K190=$D190,K190=$E190),IFNA(VLOOKUP($A190&amp;J$1,Data!$C:$E,3,0),"Ø"),"-")</f>
        <v>-</v>
      </c>
      <c r="K190" s="16">
        <v>1.0</v>
      </c>
      <c r="L190" s="16" t="str">
        <f>IF(OR(M190=$C190,M190=$D190,M190=$E190),IFNA(VLOOKUP($A190&amp;L$1,Data!$C:$E,3,0),"Ø"),"-")</f>
        <v>-</v>
      </c>
      <c r="M190" s="16">
        <v>1.0</v>
      </c>
      <c r="N190" s="16" t="str">
        <f>IF(OR(O190=$C190,O190=$D190,O190=$E190),IFNA(VLOOKUP($A190&amp;N$1,Data!$C:$E,3,0),"Ø"),"-")</f>
        <v>-</v>
      </c>
      <c r="O190" s="16">
        <v>1.0</v>
      </c>
      <c r="P190" s="16" t="str">
        <f>IF(OR(Q190=$C190,Q190=$D190,Q190=$E190),IFNA(VLOOKUP($A190&amp;P$1,Data!$C:$E,3,0),"Ø"),"-")</f>
        <v>-</v>
      </c>
      <c r="Q190" s="16">
        <v>1.0</v>
      </c>
      <c r="R190" s="16" t="str">
        <f>IF(OR(S190=$C190,S190=$D190,S190=$E190),IFNA(VLOOKUP($A190&amp;R$1,Data!$C:$E,3,0),"Ø"),"-")</f>
        <v>-</v>
      </c>
      <c r="S190" s="16">
        <v>1.0</v>
      </c>
      <c r="T190" s="16" t="str">
        <f>IF(OR(U190=$C190,U190=$D190,U190=$E190),IFNA(VLOOKUP($A190&amp;T$1,Data!$C:$E,3,0),"Ø"),"-")</f>
        <v>-</v>
      </c>
      <c r="U190" s="16">
        <v>2.0</v>
      </c>
      <c r="V190" s="16" t="str">
        <f>IF(OR(W190=$C190,W190=$D190,W190=$E190),IFNA(VLOOKUP($A190&amp;V$1,Data!$C:$E,3,0),"Ø"),"-")</f>
        <v>-</v>
      </c>
      <c r="W190" s="16">
        <v>2.0</v>
      </c>
      <c r="X190" s="16" t="str">
        <f>IF(OR(Y190=$C190,Y190=$D190,Y190=$E190),IFNA(VLOOKUP($A190&amp;X$1,Data!$C:$E,3,0),"Ø"),"-")</f>
        <v>-</v>
      </c>
      <c r="Y190" s="16">
        <v>2.0</v>
      </c>
      <c r="Z190" s="16" t="str">
        <f>IF(OR(AA190=$C190,AA190=$D190,AA190=$E190),IFNA(VLOOKUP($A190&amp;Z$1,Data!$C:$E,3,0),"Ø"),"-")</f>
        <v>-</v>
      </c>
      <c r="AA190" s="16">
        <v>2.0</v>
      </c>
      <c r="AB190" s="16" t="str">
        <f>IF(OR(AC190=$C190,AC190=$D190,AC190=$E190),IFNA(VLOOKUP($A190&amp;AB$1,Data!$C:$E,3,0),"Ø"),"-")</f>
        <v>-</v>
      </c>
      <c r="AC190" s="16">
        <v>2.0</v>
      </c>
      <c r="AD190" s="16" t="str">
        <f>IF(OR(AE190=$C190,AE190=$D190,AE190=$E190),IFNA(VLOOKUP($A190&amp;AD$1,Data!$C:$E,3,0),"Ø"),"-")</f>
        <v>-</v>
      </c>
      <c r="AE190" s="16">
        <v>2.0</v>
      </c>
      <c r="AF190" s="16" t="str">
        <f>IF(OR(AG190=$C190,AG190=$D190,AG190=$E190),IFNA(VLOOKUP($A190&amp;AF$1,Data!$C:$E,3,0),"Ø"),"-")</f>
        <v>-</v>
      </c>
      <c r="AG190" s="16">
        <v>2.0</v>
      </c>
      <c r="AH190" s="16" t="str">
        <f>IF(OR(AI190=$C190,AI190=$D190,AI190=$E190),IFNA(VLOOKUP($A190&amp;AH$1,Data!$C:$E,3,0),"Ø"),"-")</f>
        <v>-</v>
      </c>
      <c r="AI190" s="16">
        <v>2.0</v>
      </c>
      <c r="AJ190" s="16" t="str">
        <f>IF(OR(AK190=$C190,AK190=$D190,AK190=$E190),IFNA(VLOOKUP($A190&amp;AJ$1,Data!$C:$E,3,0),"Ø"),"-")</f>
        <v>-</v>
      </c>
      <c r="AK190" s="16">
        <v>2.0</v>
      </c>
      <c r="AL190" s="16" t="str">
        <f>IF(OR(AM190=$C190,AM190=$D190,AM190=$E190),IFNA(VLOOKUP($A190&amp;AL$1,Data!$C:$E,3,0),"Ø"),"-")</f>
        <v>-</v>
      </c>
      <c r="AM190" s="16">
        <v>2.0</v>
      </c>
      <c r="AN190" s="16" t="str">
        <f>IF(OR(AO190=$C190,AO190=$D190,AO190=$E190),IFNA(VLOOKUP($A190&amp;AN$1,Data!$C:$E,3,0),"Ø"),"-")</f>
        <v>-</v>
      </c>
      <c r="AO190" s="16">
        <v>2.0</v>
      </c>
      <c r="AP190" s="16" t="str">
        <f>IF(OR(AQ190=$C190,AQ190=$D190,AQ190=$E190),IFNA(VLOOKUP($A190&amp;AP$1,Data!$C:$E,3,0),"Ø"),"-")</f>
        <v>-</v>
      </c>
      <c r="AQ190" s="16">
        <v>2.0</v>
      </c>
      <c r="AR190" s="16" t="str">
        <f>IF(OR(AS190=$C190,AS190=$D190,AS190=$E190),IFNA(VLOOKUP($A190&amp;AR$1,Data!$C:$E,3,0),"Ø"),"-")</f>
        <v>-</v>
      </c>
      <c r="AS190" s="16">
        <v>2.0</v>
      </c>
      <c r="AT190" s="16" t="str">
        <f>IF(OR(AU190=$C190,AU190=$D190,AU190=$E190),IFNA(VLOOKUP($A190&amp;AT$1,Data!$C:$E,3,0),"Ø"),"-")</f>
        <v>-</v>
      </c>
      <c r="AU190" s="16">
        <v>3.0</v>
      </c>
    </row>
    <row r="191" ht="14.25" hidden="1" customHeight="1">
      <c r="A191" s="114" t="s">
        <v>803</v>
      </c>
      <c r="B191" s="9"/>
      <c r="C191" s="9" t="str">
        <f>IF(COUNTIF(Dails!A:A,Sheet1DATA!$A191)=1,1,"N")</f>
        <v>N</v>
      </c>
      <c r="D191" s="9">
        <f>IF(COUNTIF(Dails!D:D,Sheet1DATA!$A191)=1,2,"N")</f>
        <v>2</v>
      </c>
      <c r="E191" s="9" t="str">
        <f>IF(COUNTIF(Dails!G:G,Sheet1DATA!$A191)=1,3,"N")</f>
        <v>N</v>
      </c>
      <c r="F191" s="16" t="str">
        <f>IF(OR(G191=$C191,G191=$D191,G191=$E191),IFNA(VLOOKUP($A191&amp;F$1,Data!$C:$E,3,0),"Ø"),"-")</f>
        <v>-</v>
      </c>
      <c r="G191" s="16">
        <v>1.0</v>
      </c>
      <c r="H191" s="16" t="str">
        <f>IF(OR(I191=$C191,I191=$D191,I191=$E191),IFNA(VLOOKUP($A191&amp;H$1,Data!$C:$E,3,0),"Ø"),"-")</f>
        <v>-</v>
      </c>
      <c r="I191" s="16">
        <v>1.0</v>
      </c>
      <c r="J191" s="16" t="str">
        <f>IF(OR(K191=$C191,K191=$D191,K191=$E191),IFNA(VLOOKUP($A191&amp;J$1,Data!$C:$E,3,0),"Ø"),"-")</f>
        <v>-</v>
      </c>
      <c r="K191" s="16">
        <v>1.0</v>
      </c>
      <c r="L191" s="16" t="str">
        <f>IF(OR(M191=$C191,M191=$D191,M191=$E191),IFNA(VLOOKUP($A191&amp;L$1,Data!$C:$E,3,0),"Ø"),"-")</f>
        <v>-</v>
      </c>
      <c r="M191" s="16">
        <v>1.0</v>
      </c>
      <c r="N191" s="16" t="str">
        <f>IF(OR(O191=$C191,O191=$D191,O191=$E191),IFNA(VLOOKUP($A191&amp;N$1,Data!$C:$E,3,0),"Ø"),"-")</f>
        <v>-</v>
      </c>
      <c r="O191" s="16">
        <v>1.0</v>
      </c>
      <c r="P191" s="16" t="str">
        <f>IF(OR(Q191=$C191,Q191=$D191,Q191=$E191),IFNA(VLOOKUP($A191&amp;P$1,Data!$C:$E,3,0),"Ø"),"-")</f>
        <v>-</v>
      </c>
      <c r="Q191" s="16">
        <v>1.0</v>
      </c>
      <c r="R191" s="16" t="str">
        <f>IF(OR(S191=$C191,S191=$D191,S191=$E191),IFNA(VLOOKUP($A191&amp;R$1,Data!$C:$E,3,0),"Ø"),"-")</f>
        <v>-</v>
      </c>
      <c r="S191" s="16">
        <v>1.0</v>
      </c>
      <c r="T191" s="16" t="str">
        <f>IF(OR(U191=$C191,U191=$D191,U191=$E191),IFNA(VLOOKUP($A191&amp;T$1,Data!$C:$E,3,0),"Ø"),"-")</f>
        <v>√</v>
      </c>
      <c r="U191" s="16">
        <v>2.0</v>
      </c>
      <c r="V191" s="16" t="str">
        <f>IF(OR(W191=$C191,W191=$D191,W191=$E191),IFNA(VLOOKUP($A191&amp;V$1,Data!$C:$E,3,0),"Ø"),"-")</f>
        <v>√</v>
      </c>
      <c r="W191" s="16">
        <v>2.0</v>
      </c>
      <c r="X191" s="16" t="str">
        <f>IF(OR(Y191=$C191,Y191=$D191,Y191=$E191),IFNA(VLOOKUP($A191&amp;X$1,Data!$C:$E,3,0),"Ø"),"-")</f>
        <v>√</v>
      </c>
      <c r="Y191" s="16">
        <v>2.0</v>
      </c>
      <c r="Z191" s="16" t="str">
        <f>IF(OR(AA191=$C191,AA191=$D191,AA191=$E191),IFNA(VLOOKUP($A191&amp;Z$1,Data!$C:$E,3,0),"Ø"),"-")</f>
        <v>√</v>
      </c>
      <c r="AA191" s="16">
        <v>2.0</v>
      </c>
      <c r="AB191" s="16" t="str">
        <f>IF(OR(AC191=$C191,AC191=$D191,AC191=$E191),IFNA(VLOOKUP($A191&amp;AB$1,Data!$C:$E,3,0),"Ø"),"-")</f>
        <v>√</v>
      </c>
      <c r="AC191" s="16">
        <v>2.0</v>
      </c>
      <c r="AD191" s="16" t="str">
        <f>IF(OR(AE191=$C191,AE191=$D191,AE191=$E191),IFNA(VLOOKUP($A191&amp;AD$1,Data!$C:$E,3,0),"Ø"),"-")</f>
        <v>√</v>
      </c>
      <c r="AE191" s="16">
        <v>2.0</v>
      </c>
      <c r="AF191" s="16" t="str">
        <f>IF(OR(AG191=$C191,AG191=$D191,AG191=$E191),IFNA(VLOOKUP($A191&amp;AF$1,Data!$C:$E,3,0),"Ø"),"-")</f>
        <v>Ø</v>
      </c>
      <c r="AG191" s="16">
        <v>2.0</v>
      </c>
      <c r="AH191" s="16" t="str">
        <f>IF(OR(AI191=$C191,AI191=$D191,AI191=$E191),IFNA(VLOOKUP($A191&amp;AH$1,Data!$C:$E,3,0),"Ø"),"-")</f>
        <v>Ø</v>
      </c>
      <c r="AI191" s="16">
        <v>2.0</v>
      </c>
      <c r="AJ191" s="16" t="str">
        <f>IF(OR(AK191=$C191,AK191=$D191,AK191=$E191),IFNA(VLOOKUP($A191&amp;AJ$1,Data!$C:$E,3,0),"Ø"),"-")</f>
        <v>√</v>
      </c>
      <c r="AK191" s="16">
        <v>2.0</v>
      </c>
      <c r="AL191" s="16" t="str">
        <f>IF(OR(AM191=$C191,AM191=$D191,AM191=$E191),IFNA(VLOOKUP($A191&amp;AL$1,Data!$C:$E,3,0),"Ø"),"-")</f>
        <v>√</v>
      </c>
      <c r="AM191" s="16">
        <v>2.0</v>
      </c>
      <c r="AN191" s="16" t="str">
        <f>IF(OR(AO191=$C191,AO191=$D191,AO191=$E191),IFNA(VLOOKUP($A191&amp;AN$1,Data!$C:$E,3,0),"Ø"),"-")</f>
        <v>√</v>
      </c>
      <c r="AO191" s="16">
        <v>2.0</v>
      </c>
      <c r="AP191" s="16" t="str">
        <f>IF(OR(AQ191=$C191,AQ191=$D191,AQ191=$E191),IFNA(VLOOKUP($A191&amp;AP$1,Data!$C:$E,3,0),"Ø"),"-")</f>
        <v>√</v>
      </c>
      <c r="AQ191" s="16">
        <v>2.0</v>
      </c>
      <c r="AR191" s="16" t="str">
        <f>IF(OR(AS191=$C191,AS191=$D191,AS191=$E191),IFNA(VLOOKUP($A191&amp;AR$1,Data!$C:$E,3,0),"Ø"),"-")</f>
        <v>√</v>
      </c>
      <c r="AS191" s="16">
        <v>2.0</v>
      </c>
      <c r="AT191" s="16" t="str">
        <f>IF(OR(AU191=$C191,AU191=$D191,AU191=$E191),IFNA(VLOOKUP($A191&amp;AT$1,Data!$C:$E,3,0),"Ø"),"-")</f>
        <v>-</v>
      </c>
      <c r="AU191" s="16">
        <v>3.0</v>
      </c>
    </row>
    <row r="192" ht="14.25" hidden="1" customHeight="1">
      <c r="A192" s="114" t="s">
        <v>806</v>
      </c>
      <c r="B192" s="9"/>
      <c r="C192" s="9" t="str">
        <f>IF(COUNTIF(Dails!A:A,Sheet1DATA!$A192)=1,1,"N")</f>
        <v>N</v>
      </c>
      <c r="D192" s="9" t="str">
        <f>IF(COUNTIF(Dails!D:D,Sheet1DATA!$A192)=1,2,"N")</f>
        <v>N</v>
      </c>
      <c r="E192" s="9" t="str">
        <f>IF(COUNTIF(Dails!G:G,Sheet1DATA!$A192)=1,3,"N")</f>
        <v>N</v>
      </c>
      <c r="F192" s="16" t="str">
        <f>IF(OR(G192=$C192,G192=$D192,G192=$E192),IFNA(VLOOKUP($A192&amp;F$1,Data!$C:$E,3,0),"Ø"),"-")</f>
        <v>-</v>
      </c>
      <c r="G192" s="16">
        <v>1.0</v>
      </c>
      <c r="H192" s="16" t="str">
        <f>IF(OR(I192=$C192,I192=$D192,I192=$E192),IFNA(VLOOKUP($A192&amp;H$1,Data!$C:$E,3,0),"Ø"),"-")</f>
        <v>-</v>
      </c>
      <c r="I192" s="16">
        <v>1.0</v>
      </c>
      <c r="J192" s="16" t="str">
        <f>IF(OR(K192=$C192,K192=$D192,K192=$E192),IFNA(VLOOKUP($A192&amp;J$1,Data!$C:$E,3,0),"Ø"),"-")</f>
        <v>-</v>
      </c>
      <c r="K192" s="16">
        <v>1.0</v>
      </c>
      <c r="L192" s="16" t="str">
        <f>IF(OR(M192=$C192,M192=$D192,M192=$E192),IFNA(VLOOKUP($A192&amp;L$1,Data!$C:$E,3,0),"Ø"),"-")</f>
        <v>-</v>
      </c>
      <c r="M192" s="16">
        <v>1.0</v>
      </c>
      <c r="N192" s="16" t="str">
        <f>IF(OR(O192=$C192,O192=$D192,O192=$E192),IFNA(VLOOKUP($A192&amp;N$1,Data!$C:$E,3,0),"Ø"),"-")</f>
        <v>-</v>
      </c>
      <c r="O192" s="16">
        <v>1.0</v>
      </c>
      <c r="P192" s="16" t="str">
        <f>IF(OR(Q192=$C192,Q192=$D192,Q192=$E192),IFNA(VLOOKUP($A192&amp;P$1,Data!$C:$E,3,0),"Ø"),"-")</f>
        <v>-</v>
      </c>
      <c r="Q192" s="16">
        <v>1.0</v>
      </c>
      <c r="R192" s="16" t="str">
        <f>IF(OR(S192=$C192,S192=$D192,S192=$E192),IFNA(VLOOKUP($A192&amp;R$1,Data!$C:$E,3,0),"Ø"),"-")</f>
        <v>-</v>
      </c>
      <c r="S192" s="16">
        <v>1.0</v>
      </c>
      <c r="T192" s="16" t="str">
        <f>IF(OR(U192=$C192,U192=$D192,U192=$E192),IFNA(VLOOKUP($A192&amp;T$1,Data!$C:$E,3,0),"Ø"),"-")</f>
        <v>-</v>
      </c>
      <c r="U192" s="16">
        <v>2.0</v>
      </c>
      <c r="V192" s="16" t="str">
        <f>IF(OR(W192=$C192,W192=$D192,W192=$E192),IFNA(VLOOKUP($A192&amp;V$1,Data!$C:$E,3,0),"Ø"),"-")</f>
        <v>-</v>
      </c>
      <c r="W192" s="16">
        <v>2.0</v>
      </c>
      <c r="X192" s="16" t="str">
        <f>IF(OR(Y192=$C192,Y192=$D192,Y192=$E192),IFNA(VLOOKUP($A192&amp;X$1,Data!$C:$E,3,0),"Ø"),"-")</f>
        <v>-</v>
      </c>
      <c r="Y192" s="16">
        <v>2.0</v>
      </c>
      <c r="Z192" s="16" t="str">
        <f>IF(OR(AA192=$C192,AA192=$D192,AA192=$E192),IFNA(VLOOKUP($A192&amp;Z$1,Data!$C:$E,3,0),"Ø"),"-")</f>
        <v>-</v>
      </c>
      <c r="AA192" s="16">
        <v>2.0</v>
      </c>
      <c r="AB192" s="16" t="str">
        <f>IF(OR(AC192=$C192,AC192=$D192,AC192=$E192),IFNA(VLOOKUP($A192&amp;AB$1,Data!$C:$E,3,0),"Ø"),"-")</f>
        <v>-</v>
      </c>
      <c r="AC192" s="16">
        <v>2.0</v>
      </c>
      <c r="AD192" s="16" t="str">
        <f>IF(OR(AE192=$C192,AE192=$D192,AE192=$E192),IFNA(VLOOKUP($A192&amp;AD$1,Data!$C:$E,3,0),"Ø"),"-")</f>
        <v>-</v>
      </c>
      <c r="AE192" s="16">
        <v>2.0</v>
      </c>
      <c r="AF192" s="16" t="str">
        <f>IF(OR(AG192=$C192,AG192=$D192,AG192=$E192),IFNA(VLOOKUP($A192&amp;AF$1,Data!$C:$E,3,0),"Ø"),"-")</f>
        <v>-</v>
      </c>
      <c r="AG192" s="16">
        <v>2.0</v>
      </c>
      <c r="AH192" s="16" t="str">
        <f>IF(OR(AI192=$C192,AI192=$D192,AI192=$E192),IFNA(VLOOKUP($A192&amp;AH$1,Data!$C:$E,3,0),"Ø"),"-")</f>
        <v>-</v>
      </c>
      <c r="AI192" s="16">
        <v>2.0</v>
      </c>
      <c r="AJ192" s="16" t="str">
        <f>IF(OR(AK192=$C192,AK192=$D192,AK192=$E192),IFNA(VLOOKUP($A192&amp;AJ$1,Data!$C:$E,3,0),"Ø"),"-")</f>
        <v>-</v>
      </c>
      <c r="AK192" s="16">
        <v>2.0</v>
      </c>
      <c r="AL192" s="16" t="str">
        <f>IF(OR(AM192=$C192,AM192=$D192,AM192=$E192),IFNA(VLOOKUP($A192&amp;AL$1,Data!$C:$E,3,0),"Ø"),"-")</f>
        <v>-</v>
      </c>
      <c r="AM192" s="16">
        <v>2.0</v>
      </c>
      <c r="AN192" s="16" t="str">
        <f>IF(OR(AO192=$C192,AO192=$D192,AO192=$E192),IFNA(VLOOKUP($A192&amp;AN$1,Data!$C:$E,3,0),"Ø"),"-")</f>
        <v>-</v>
      </c>
      <c r="AO192" s="16">
        <v>2.0</v>
      </c>
      <c r="AP192" s="16" t="str">
        <f>IF(OR(AQ192=$C192,AQ192=$D192,AQ192=$E192),IFNA(VLOOKUP($A192&amp;AP$1,Data!$C:$E,3,0),"Ø"),"-")</f>
        <v>-</v>
      </c>
      <c r="AQ192" s="16">
        <v>2.0</v>
      </c>
      <c r="AR192" s="16" t="str">
        <f>IF(OR(AS192=$C192,AS192=$D192,AS192=$E192),IFNA(VLOOKUP($A192&amp;AR$1,Data!$C:$E,3,0),"Ø"),"-")</f>
        <v>-</v>
      </c>
      <c r="AS192" s="16">
        <v>2.0</v>
      </c>
      <c r="AT192" s="16" t="str">
        <f>IF(OR(AU192=$C192,AU192=$D192,AU192=$E192),IFNA(VLOOKUP($A192&amp;AT$1,Data!$C:$E,3,0),"Ø"),"-")</f>
        <v>-</v>
      </c>
      <c r="AU192" s="16">
        <v>3.0</v>
      </c>
    </row>
    <row r="193" ht="14.25" hidden="1" customHeight="1">
      <c r="A193" s="114" t="s">
        <v>1161</v>
      </c>
      <c r="B193" s="9"/>
      <c r="C193" s="9">
        <f>IF(COUNTIF(Dails!A:A,Sheet1DATA!$A193)=1,1,"N")</f>
        <v>1</v>
      </c>
      <c r="D193" s="9" t="str">
        <f>IF(COUNTIF(Dails!D:D,Sheet1DATA!$A193)=1,2,"N")</f>
        <v>N</v>
      </c>
      <c r="E193" s="9" t="str">
        <f>IF(COUNTIF(Dails!G:G,Sheet1DATA!$A193)=1,3,"N")</f>
        <v>N</v>
      </c>
      <c r="F193" s="16" t="str">
        <f>IF(OR(G193=$C193,G193=$D193,G193=$E193),IFNA(VLOOKUP($A193&amp;F$1,Data!$C:$E,3,0),"Ø"),"-")</f>
        <v>√</v>
      </c>
      <c r="G193" s="16">
        <v>1.0</v>
      </c>
      <c r="H193" s="16" t="str">
        <f>IF(OR(I193=$C193,I193=$D193,I193=$E193),IFNA(VLOOKUP($A193&amp;H$1,Data!$C:$E,3,0),"Ø"),"-")</f>
        <v>√</v>
      </c>
      <c r="I193" s="16">
        <v>1.0</v>
      </c>
      <c r="J193" s="16" t="str">
        <f>IF(OR(K193=$C193,K193=$D193,K193=$E193),IFNA(VLOOKUP($A193&amp;J$1,Data!$C:$E,3,0),"Ø"),"-")</f>
        <v>√</v>
      </c>
      <c r="K193" s="16">
        <v>1.0</v>
      </c>
      <c r="L193" s="16" t="str">
        <f>IF(OR(M193=$C193,M193=$D193,M193=$E193),IFNA(VLOOKUP($A193&amp;L$1,Data!$C:$E,3,0),"Ø"),"-")</f>
        <v>Ø</v>
      </c>
      <c r="M193" s="16">
        <v>1.0</v>
      </c>
      <c r="N193" s="16" t="str">
        <f>IF(OR(O193=$C193,O193=$D193,O193=$E193),IFNA(VLOOKUP($A193&amp;N$1,Data!$C:$E,3,0),"Ø"),"-")</f>
        <v>Ø</v>
      </c>
      <c r="O193" s="16">
        <v>1.0</v>
      </c>
      <c r="P193" s="16" t="str">
        <f>IF(OR(Q193=$C193,Q193=$D193,Q193=$E193),IFNA(VLOOKUP($A193&amp;P$1,Data!$C:$E,3,0),"Ø"),"-")</f>
        <v>Ø</v>
      </c>
      <c r="Q193" s="16">
        <v>1.0</v>
      </c>
      <c r="R193" s="16" t="str">
        <f>IF(OR(S193=$C193,S193=$D193,S193=$E193),IFNA(VLOOKUP($A193&amp;R$1,Data!$C:$E,3,0),"Ø"),"-")</f>
        <v>Ø</v>
      </c>
      <c r="S193" s="16">
        <v>1.0</v>
      </c>
      <c r="T193" s="16" t="str">
        <f>IF(OR(U193=$C193,U193=$D193,U193=$E193),IFNA(VLOOKUP($A193&amp;T$1,Data!$C:$E,3,0),"Ø"),"-")</f>
        <v>-</v>
      </c>
      <c r="U193" s="16">
        <v>2.0</v>
      </c>
      <c r="V193" s="16" t="str">
        <f>IF(OR(W193=$C193,W193=$D193,W193=$E193),IFNA(VLOOKUP($A193&amp;V$1,Data!$C:$E,3,0),"Ø"),"-")</f>
        <v>-</v>
      </c>
      <c r="W193" s="16">
        <v>2.0</v>
      </c>
      <c r="X193" s="16" t="str">
        <f>IF(OR(Y193=$C193,Y193=$D193,Y193=$E193),IFNA(VLOOKUP($A193&amp;X$1,Data!$C:$E,3,0),"Ø"),"-")</f>
        <v>-</v>
      </c>
      <c r="Y193" s="16">
        <v>2.0</v>
      </c>
      <c r="Z193" s="16" t="str">
        <f>IF(OR(AA193=$C193,AA193=$D193,AA193=$E193),IFNA(VLOOKUP($A193&amp;Z$1,Data!$C:$E,3,0),"Ø"),"-")</f>
        <v>-</v>
      </c>
      <c r="AA193" s="16">
        <v>2.0</v>
      </c>
      <c r="AB193" s="16" t="str">
        <f>IF(OR(AC193=$C193,AC193=$D193,AC193=$E193),IFNA(VLOOKUP($A193&amp;AB$1,Data!$C:$E,3,0),"Ø"),"-")</f>
        <v>-</v>
      </c>
      <c r="AC193" s="16">
        <v>2.0</v>
      </c>
      <c r="AD193" s="16" t="str">
        <f>IF(OR(AE193=$C193,AE193=$D193,AE193=$E193),IFNA(VLOOKUP($A193&amp;AD$1,Data!$C:$E,3,0),"Ø"),"-")</f>
        <v>-</v>
      </c>
      <c r="AE193" s="16">
        <v>2.0</v>
      </c>
      <c r="AF193" s="16" t="str">
        <f>IF(OR(AG193=$C193,AG193=$D193,AG193=$E193),IFNA(VLOOKUP($A193&amp;AF$1,Data!$C:$E,3,0),"Ø"),"-")</f>
        <v>-</v>
      </c>
      <c r="AG193" s="16">
        <v>2.0</v>
      </c>
      <c r="AH193" s="16" t="str">
        <f>IF(OR(AI193=$C193,AI193=$D193,AI193=$E193),IFNA(VLOOKUP($A193&amp;AH$1,Data!$C:$E,3,0),"Ø"),"-")</f>
        <v>-</v>
      </c>
      <c r="AI193" s="16">
        <v>2.0</v>
      </c>
      <c r="AJ193" s="16" t="str">
        <f>IF(OR(AK193=$C193,AK193=$D193,AK193=$E193),IFNA(VLOOKUP($A193&amp;AJ$1,Data!$C:$E,3,0),"Ø"),"-")</f>
        <v>-</v>
      </c>
      <c r="AK193" s="16">
        <v>2.0</v>
      </c>
      <c r="AL193" s="16" t="str">
        <f>IF(OR(AM193=$C193,AM193=$D193,AM193=$E193),IFNA(VLOOKUP($A193&amp;AL$1,Data!$C:$E,3,0),"Ø"),"-")</f>
        <v>-</v>
      </c>
      <c r="AM193" s="16">
        <v>2.0</v>
      </c>
      <c r="AN193" s="16" t="str">
        <f>IF(OR(AO193=$C193,AO193=$D193,AO193=$E193),IFNA(VLOOKUP($A193&amp;AN$1,Data!$C:$E,3,0),"Ø"),"-")</f>
        <v>-</v>
      </c>
      <c r="AO193" s="16">
        <v>2.0</v>
      </c>
      <c r="AP193" s="16" t="str">
        <f>IF(OR(AQ193=$C193,AQ193=$D193,AQ193=$E193),IFNA(VLOOKUP($A193&amp;AP$1,Data!$C:$E,3,0),"Ø"),"-")</f>
        <v>-</v>
      </c>
      <c r="AQ193" s="16">
        <v>2.0</v>
      </c>
      <c r="AR193" s="16" t="str">
        <f>IF(OR(AS193=$C193,AS193=$D193,AS193=$E193),IFNA(VLOOKUP($A193&amp;AR$1,Data!$C:$E,3,0),"Ø"),"-")</f>
        <v>-</v>
      </c>
      <c r="AS193" s="16">
        <v>2.0</v>
      </c>
      <c r="AT193" s="16" t="str">
        <f>IF(OR(AU193=$C193,AU193=$D193,AU193=$E193),IFNA(VLOOKUP($A193&amp;AT$1,Data!$C:$E,3,0),"Ø"),"-")</f>
        <v>-</v>
      </c>
      <c r="AU193" s="16">
        <v>3.0</v>
      </c>
    </row>
    <row r="194" ht="14.25" hidden="1" customHeight="1">
      <c r="A194" s="114" t="s">
        <v>809</v>
      </c>
      <c r="B194" s="9"/>
      <c r="C194" s="9" t="str">
        <f>IF(COUNTIF(Dails!A:A,Sheet1DATA!$A194)=1,1,"N")</f>
        <v>N</v>
      </c>
      <c r="D194" s="9" t="str">
        <f>IF(COUNTIF(Dails!D:D,Sheet1DATA!$A194)=1,2,"N")</f>
        <v>N</v>
      </c>
      <c r="E194" s="9" t="str">
        <f>IF(COUNTIF(Dails!G:G,Sheet1DATA!$A194)=1,3,"N")</f>
        <v>N</v>
      </c>
      <c r="F194" s="16" t="str">
        <f>IF(OR(G194=$C194,G194=$D194,G194=$E194),IFNA(VLOOKUP($A194&amp;F$1,Data!$C:$E,3,0),"Ø"),"-")</f>
        <v>-</v>
      </c>
      <c r="G194" s="16">
        <v>1.0</v>
      </c>
      <c r="H194" s="16" t="str">
        <f>IF(OR(I194=$C194,I194=$D194,I194=$E194),IFNA(VLOOKUP($A194&amp;H$1,Data!$C:$E,3,0),"Ø"),"-")</f>
        <v>-</v>
      </c>
      <c r="I194" s="16">
        <v>1.0</v>
      </c>
      <c r="J194" s="16" t="str">
        <f>IF(OR(K194=$C194,K194=$D194,K194=$E194),IFNA(VLOOKUP($A194&amp;J$1,Data!$C:$E,3,0),"Ø"),"-")</f>
        <v>-</v>
      </c>
      <c r="K194" s="16">
        <v>1.0</v>
      </c>
      <c r="L194" s="16" t="str">
        <f>IF(OR(M194=$C194,M194=$D194,M194=$E194),IFNA(VLOOKUP($A194&amp;L$1,Data!$C:$E,3,0),"Ø"),"-")</f>
        <v>-</v>
      </c>
      <c r="M194" s="16">
        <v>1.0</v>
      </c>
      <c r="N194" s="16" t="str">
        <f>IF(OR(O194=$C194,O194=$D194,O194=$E194),IFNA(VLOOKUP($A194&amp;N$1,Data!$C:$E,3,0),"Ø"),"-")</f>
        <v>-</v>
      </c>
      <c r="O194" s="16">
        <v>1.0</v>
      </c>
      <c r="P194" s="16" t="str">
        <f>IF(OR(Q194=$C194,Q194=$D194,Q194=$E194),IFNA(VLOOKUP($A194&amp;P$1,Data!$C:$E,3,0),"Ø"),"-")</f>
        <v>-</v>
      </c>
      <c r="Q194" s="16">
        <v>1.0</v>
      </c>
      <c r="R194" s="16" t="str">
        <f>IF(OR(S194=$C194,S194=$D194,S194=$E194),IFNA(VLOOKUP($A194&amp;R$1,Data!$C:$E,3,0),"Ø"),"-")</f>
        <v>-</v>
      </c>
      <c r="S194" s="16">
        <v>1.0</v>
      </c>
      <c r="T194" s="16" t="str">
        <f>IF(OR(U194=$C194,U194=$D194,U194=$E194),IFNA(VLOOKUP($A194&amp;T$1,Data!$C:$E,3,0),"Ø"),"-")</f>
        <v>-</v>
      </c>
      <c r="U194" s="16">
        <v>2.0</v>
      </c>
      <c r="V194" s="16" t="str">
        <f>IF(OR(W194=$C194,W194=$D194,W194=$E194),IFNA(VLOOKUP($A194&amp;V$1,Data!$C:$E,3,0),"Ø"),"-")</f>
        <v>-</v>
      </c>
      <c r="W194" s="16">
        <v>2.0</v>
      </c>
      <c r="X194" s="16" t="str">
        <f>IF(OR(Y194=$C194,Y194=$D194,Y194=$E194),IFNA(VLOOKUP($A194&amp;X$1,Data!$C:$E,3,0),"Ø"),"-")</f>
        <v>-</v>
      </c>
      <c r="Y194" s="16">
        <v>2.0</v>
      </c>
      <c r="Z194" s="16" t="str">
        <f>IF(OR(AA194=$C194,AA194=$D194,AA194=$E194),IFNA(VLOOKUP($A194&amp;Z$1,Data!$C:$E,3,0),"Ø"),"-")</f>
        <v>-</v>
      </c>
      <c r="AA194" s="16">
        <v>2.0</v>
      </c>
      <c r="AB194" s="16" t="str">
        <f>IF(OR(AC194=$C194,AC194=$D194,AC194=$E194),IFNA(VLOOKUP($A194&amp;AB$1,Data!$C:$E,3,0),"Ø"),"-")</f>
        <v>-</v>
      </c>
      <c r="AC194" s="16">
        <v>2.0</v>
      </c>
      <c r="AD194" s="16" t="str">
        <f>IF(OR(AE194=$C194,AE194=$D194,AE194=$E194),IFNA(VLOOKUP($A194&amp;AD$1,Data!$C:$E,3,0),"Ø"),"-")</f>
        <v>-</v>
      </c>
      <c r="AE194" s="16">
        <v>2.0</v>
      </c>
      <c r="AF194" s="16" t="str">
        <f>IF(OR(AG194=$C194,AG194=$D194,AG194=$E194),IFNA(VLOOKUP($A194&amp;AF$1,Data!$C:$E,3,0),"Ø"),"-")</f>
        <v>-</v>
      </c>
      <c r="AG194" s="16">
        <v>2.0</v>
      </c>
      <c r="AH194" s="16" t="str">
        <f>IF(OR(AI194=$C194,AI194=$D194,AI194=$E194),IFNA(VLOOKUP($A194&amp;AH$1,Data!$C:$E,3,0),"Ø"),"-")</f>
        <v>-</v>
      </c>
      <c r="AI194" s="16">
        <v>2.0</v>
      </c>
      <c r="AJ194" s="16" t="str">
        <f>IF(OR(AK194=$C194,AK194=$D194,AK194=$E194),IFNA(VLOOKUP($A194&amp;AJ$1,Data!$C:$E,3,0),"Ø"),"-")</f>
        <v>-</v>
      </c>
      <c r="AK194" s="16">
        <v>2.0</v>
      </c>
      <c r="AL194" s="16" t="str">
        <f>IF(OR(AM194=$C194,AM194=$D194,AM194=$E194),IFNA(VLOOKUP($A194&amp;AL$1,Data!$C:$E,3,0),"Ø"),"-")</f>
        <v>-</v>
      </c>
      <c r="AM194" s="16">
        <v>2.0</v>
      </c>
      <c r="AN194" s="16" t="str">
        <f>IF(OR(AO194=$C194,AO194=$D194,AO194=$E194),IFNA(VLOOKUP($A194&amp;AN$1,Data!$C:$E,3,0),"Ø"),"-")</f>
        <v>-</v>
      </c>
      <c r="AO194" s="16">
        <v>2.0</v>
      </c>
      <c r="AP194" s="16" t="str">
        <f>IF(OR(AQ194=$C194,AQ194=$D194,AQ194=$E194),IFNA(VLOOKUP($A194&amp;AP$1,Data!$C:$E,3,0),"Ø"),"-")</f>
        <v>-</v>
      </c>
      <c r="AQ194" s="16">
        <v>2.0</v>
      </c>
      <c r="AR194" s="16" t="str">
        <f>IF(OR(AS194=$C194,AS194=$D194,AS194=$E194),IFNA(VLOOKUP($A194&amp;AR$1,Data!$C:$E,3,0),"Ø"),"-")</f>
        <v>-</v>
      </c>
      <c r="AS194" s="16">
        <v>2.0</v>
      </c>
      <c r="AT194" s="16" t="str">
        <f>IF(OR(AU194=$C194,AU194=$D194,AU194=$E194),IFNA(VLOOKUP($A194&amp;AT$1,Data!$C:$E,3,0),"Ø"),"-")</f>
        <v>-</v>
      </c>
      <c r="AU194" s="16">
        <v>3.0</v>
      </c>
    </row>
    <row r="195" ht="14.25" hidden="1" customHeight="1">
      <c r="A195" s="114" t="s">
        <v>580</v>
      </c>
      <c r="B195" s="9"/>
      <c r="C195" s="9">
        <f>IF(COUNTIF(Dails!A:A,Sheet1DATA!$A195)=1,1,"N")</f>
        <v>1</v>
      </c>
      <c r="D195" s="9" t="str">
        <f>IF(COUNTIF(Dails!D:D,Sheet1DATA!$A195)=1,2,"N")</f>
        <v>N</v>
      </c>
      <c r="E195" s="9" t="str">
        <f>IF(COUNTIF(Dails!G:G,Sheet1DATA!$A195)=1,3,"N")</f>
        <v>N</v>
      </c>
      <c r="F195" s="16" t="str">
        <f>IF(OR(G195=$C195,G195=$D195,G195=$E195),IFNA(VLOOKUP($A195&amp;F$1,Data!$C:$E,3,0),"Ø"),"-")</f>
        <v>×</v>
      </c>
      <c r="G195" s="16">
        <v>1.0</v>
      </c>
      <c r="H195" s="16" t="str">
        <f>IF(OR(I195=$C195,I195=$D195,I195=$E195),IFNA(VLOOKUP($A195&amp;H$1,Data!$C:$E,3,0),"Ø"),"-")</f>
        <v>×</v>
      </c>
      <c r="I195" s="16">
        <v>1.0</v>
      </c>
      <c r="J195" s="16" t="str">
        <f>IF(OR(K195=$C195,K195=$D195,K195=$E195),IFNA(VLOOKUP($A195&amp;J$1,Data!$C:$E,3,0),"Ø"),"-")</f>
        <v>×</v>
      </c>
      <c r="K195" s="16">
        <v>1.0</v>
      </c>
      <c r="L195" s="16" t="str">
        <f>IF(OR(M195=$C195,M195=$D195,M195=$E195),IFNA(VLOOKUP($A195&amp;L$1,Data!$C:$E,3,0),"Ø"),"-")</f>
        <v>×</v>
      </c>
      <c r="M195" s="16">
        <v>1.0</v>
      </c>
      <c r="N195" s="16" t="str">
        <f>IF(OR(O195=$C195,O195=$D195,O195=$E195),IFNA(VLOOKUP($A195&amp;N$1,Data!$C:$E,3,0),"Ø"),"-")</f>
        <v>×</v>
      </c>
      <c r="O195" s="16">
        <v>1.0</v>
      </c>
      <c r="P195" s="16" t="str">
        <f>IF(OR(Q195=$C195,Q195=$D195,Q195=$E195),IFNA(VLOOKUP($A195&amp;P$1,Data!$C:$E,3,0),"Ø"),"-")</f>
        <v>×</v>
      </c>
      <c r="Q195" s="16">
        <v>1.0</v>
      </c>
      <c r="R195" s="16" t="str">
        <f>IF(OR(S195=$C195,S195=$D195,S195=$E195),IFNA(VLOOKUP($A195&amp;R$1,Data!$C:$E,3,0),"Ø"),"-")</f>
        <v>×</v>
      </c>
      <c r="S195" s="16">
        <v>1.0</v>
      </c>
      <c r="T195" s="16" t="str">
        <f>IF(OR(U195=$C195,U195=$D195,U195=$E195),IFNA(VLOOKUP($A195&amp;T$1,Data!$C:$E,3,0),"Ø"),"-")</f>
        <v>-</v>
      </c>
      <c r="U195" s="16">
        <v>2.0</v>
      </c>
      <c r="V195" s="16" t="str">
        <f>IF(OR(W195=$C195,W195=$D195,W195=$E195),IFNA(VLOOKUP($A195&amp;V$1,Data!$C:$E,3,0),"Ø"),"-")</f>
        <v>-</v>
      </c>
      <c r="W195" s="16">
        <v>2.0</v>
      </c>
      <c r="X195" s="16" t="str">
        <f>IF(OR(Y195=$C195,Y195=$D195,Y195=$E195),IFNA(VLOOKUP($A195&amp;X$1,Data!$C:$E,3,0),"Ø"),"-")</f>
        <v>-</v>
      </c>
      <c r="Y195" s="16">
        <v>2.0</v>
      </c>
      <c r="Z195" s="16" t="str">
        <f>IF(OR(AA195=$C195,AA195=$D195,AA195=$E195),IFNA(VLOOKUP($A195&amp;Z$1,Data!$C:$E,3,0),"Ø"),"-")</f>
        <v>-</v>
      </c>
      <c r="AA195" s="16">
        <v>2.0</v>
      </c>
      <c r="AB195" s="16" t="str">
        <f>IF(OR(AC195=$C195,AC195=$D195,AC195=$E195),IFNA(VLOOKUP($A195&amp;AB$1,Data!$C:$E,3,0),"Ø"),"-")</f>
        <v>-</v>
      </c>
      <c r="AC195" s="16">
        <v>2.0</v>
      </c>
      <c r="AD195" s="16" t="str">
        <f>IF(OR(AE195=$C195,AE195=$D195,AE195=$E195),IFNA(VLOOKUP($A195&amp;AD$1,Data!$C:$E,3,0),"Ø"),"-")</f>
        <v>-</v>
      </c>
      <c r="AE195" s="16">
        <v>2.0</v>
      </c>
      <c r="AF195" s="16" t="str">
        <f>IF(OR(AG195=$C195,AG195=$D195,AG195=$E195),IFNA(VLOOKUP($A195&amp;AF$1,Data!$C:$E,3,0),"Ø"),"-")</f>
        <v>-</v>
      </c>
      <c r="AG195" s="16">
        <v>2.0</v>
      </c>
      <c r="AH195" s="16" t="str">
        <f>IF(OR(AI195=$C195,AI195=$D195,AI195=$E195),IFNA(VLOOKUP($A195&amp;AH$1,Data!$C:$E,3,0),"Ø"),"-")</f>
        <v>-</v>
      </c>
      <c r="AI195" s="16">
        <v>2.0</v>
      </c>
      <c r="AJ195" s="16" t="str">
        <f>IF(OR(AK195=$C195,AK195=$D195,AK195=$E195),IFNA(VLOOKUP($A195&amp;AJ$1,Data!$C:$E,3,0),"Ø"),"-")</f>
        <v>-</v>
      </c>
      <c r="AK195" s="16">
        <v>2.0</v>
      </c>
      <c r="AL195" s="16" t="str">
        <f>IF(OR(AM195=$C195,AM195=$D195,AM195=$E195),IFNA(VLOOKUP($A195&amp;AL$1,Data!$C:$E,3,0),"Ø"),"-")</f>
        <v>-</v>
      </c>
      <c r="AM195" s="16">
        <v>2.0</v>
      </c>
      <c r="AN195" s="16" t="str">
        <f>IF(OR(AO195=$C195,AO195=$D195,AO195=$E195),IFNA(VLOOKUP($A195&amp;AN$1,Data!$C:$E,3,0),"Ø"),"-")</f>
        <v>-</v>
      </c>
      <c r="AO195" s="16">
        <v>2.0</v>
      </c>
      <c r="AP195" s="16" t="str">
        <f>IF(OR(AQ195=$C195,AQ195=$D195,AQ195=$E195),IFNA(VLOOKUP($A195&amp;AP$1,Data!$C:$E,3,0),"Ø"),"-")</f>
        <v>-</v>
      </c>
      <c r="AQ195" s="16">
        <v>2.0</v>
      </c>
      <c r="AR195" s="16" t="str">
        <f>IF(OR(AS195=$C195,AS195=$D195,AS195=$E195),IFNA(VLOOKUP($A195&amp;AR$1,Data!$C:$E,3,0),"Ø"),"-")</f>
        <v>-</v>
      </c>
      <c r="AS195" s="16">
        <v>2.0</v>
      </c>
      <c r="AT195" s="16" t="str">
        <f>IF(OR(AU195=$C195,AU195=$D195,AU195=$E195),IFNA(VLOOKUP($A195&amp;AT$1,Data!$C:$E,3,0),"Ø"),"-")</f>
        <v>-</v>
      </c>
      <c r="AU195" s="16">
        <v>3.0</v>
      </c>
    </row>
    <row r="196" ht="14.25" hidden="1" customHeight="1">
      <c r="A196" s="114" t="s">
        <v>812</v>
      </c>
      <c r="B196" s="9"/>
      <c r="C196" s="9" t="str">
        <f>IF(COUNTIF(Dails!A:A,Sheet1DATA!$A196)=1,1,"N")</f>
        <v>N</v>
      </c>
      <c r="D196" s="9" t="str">
        <f>IF(COUNTIF(Dails!D:D,Sheet1DATA!$A196)=1,2,"N")</f>
        <v>N</v>
      </c>
      <c r="E196" s="9" t="str">
        <f>IF(COUNTIF(Dails!G:G,Sheet1DATA!$A196)=1,3,"N")</f>
        <v>N</v>
      </c>
      <c r="F196" s="16" t="str">
        <f>IF(OR(G196=$C196,G196=$D196,G196=$E196),IFNA(VLOOKUP($A196&amp;F$1,Data!$C:$E,3,0),"Ø"),"-")</f>
        <v>-</v>
      </c>
      <c r="G196" s="16">
        <v>1.0</v>
      </c>
      <c r="H196" s="16" t="str">
        <f>IF(OR(I196=$C196,I196=$D196,I196=$E196),IFNA(VLOOKUP($A196&amp;H$1,Data!$C:$E,3,0),"Ø"),"-")</f>
        <v>-</v>
      </c>
      <c r="I196" s="16">
        <v>1.0</v>
      </c>
      <c r="J196" s="16" t="str">
        <f>IF(OR(K196=$C196,K196=$D196,K196=$E196),IFNA(VLOOKUP($A196&amp;J$1,Data!$C:$E,3,0),"Ø"),"-")</f>
        <v>-</v>
      </c>
      <c r="K196" s="16">
        <v>1.0</v>
      </c>
      <c r="L196" s="16" t="str">
        <f>IF(OR(M196=$C196,M196=$D196,M196=$E196),IFNA(VLOOKUP($A196&amp;L$1,Data!$C:$E,3,0),"Ø"),"-")</f>
        <v>-</v>
      </c>
      <c r="M196" s="16">
        <v>1.0</v>
      </c>
      <c r="N196" s="16" t="str">
        <f>IF(OR(O196=$C196,O196=$D196,O196=$E196),IFNA(VLOOKUP($A196&amp;N$1,Data!$C:$E,3,0),"Ø"),"-")</f>
        <v>-</v>
      </c>
      <c r="O196" s="16">
        <v>1.0</v>
      </c>
      <c r="P196" s="16" t="str">
        <f>IF(OR(Q196=$C196,Q196=$D196,Q196=$E196),IFNA(VLOOKUP($A196&amp;P$1,Data!$C:$E,3,0),"Ø"),"-")</f>
        <v>-</v>
      </c>
      <c r="Q196" s="16">
        <v>1.0</v>
      </c>
      <c r="R196" s="16" t="str">
        <f>IF(OR(S196=$C196,S196=$D196,S196=$E196),IFNA(VLOOKUP($A196&amp;R$1,Data!$C:$E,3,0),"Ø"),"-")</f>
        <v>-</v>
      </c>
      <c r="S196" s="16">
        <v>1.0</v>
      </c>
      <c r="T196" s="16" t="str">
        <f>IF(OR(U196=$C196,U196=$D196,U196=$E196),IFNA(VLOOKUP($A196&amp;T$1,Data!$C:$E,3,0),"Ø"),"-")</f>
        <v>-</v>
      </c>
      <c r="U196" s="16">
        <v>2.0</v>
      </c>
      <c r="V196" s="16" t="str">
        <f>IF(OR(W196=$C196,W196=$D196,W196=$E196),IFNA(VLOOKUP($A196&amp;V$1,Data!$C:$E,3,0),"Ø"),"-")</f>
        <v>-</v>
      </c>
      <c r="W196" s="16">
        <v>2.0</v>
      </c>
      <c r="X196" s="16" t="str">
        <f>IF(OR(Y196=$C196,Y196=$D196,Y196=$E196),IFNA(VLOOKUP($A196&amp;X$1,Data!$C:$E,3,0),"Ø"),"-")</f>
        <v>-</v>
      </c>
      <c r="Y196" s="16">
        <v>2.0</v>
      </c>
      <c r="Z196" s="16" t="str">
        <f>IF(OR(AA196=$C196,AA196=$D196,AA196=$E196),IFNA(VLOOKUP($A196&amp;Z$1,Data!$C:$E,3,0),"Ø"),"-")</f>
        <v>-</v>
      </c>
      <c r="AA196" s="16">
        <v>2.0</v>
      </c>
      <c r="AB196" s="16" t="str">
        <f>IF(OR(AC196=$C196,AC196=$D196,AC196=$E196),IFNA(VLOOKUP($A196&amp;AB$1,Data!$C:$E,3,0),"Ø"),"-")</f>
        <v>-</v>
      </c>
      <c r="AC196" s="16">
        <v>2.0</v>
      </c>
      <c r="AD196" s="16" t="str">
        <f>IF(OR(AE196=$C196,AE196=$D196,AE196=$E196),IFNA(VLOOKUP($A196&amp;AD$1,Data!$C:$E,3,0),"Ø"),"-")</f>
        <v>-</v>
      </c>
      <c r="AE196" s="16">
        <v>2.0</v>
      </c>
      <c r="AF196" s="16" t="str">
        <f>IF(OR(AG196=$C196,AG196=$D196,AG196=$E196),IFNA(VLOOKUP($A196&amp;AF$1,Data!$C:$E,3,0),"Ø"),"-")</f>
        <v>-</v>
      </c>
      <c r="AG196" s="16">
        <v>2.0</v>
      </c>
      <c r="AH196" s="16" t="str">
        <f>IF(OR(AI196=$C196,AI196=$D196,AI196=$E196),IFNA(VLOOKUP($A196&amp;AH$1,Data!$C:$E,3,0),"Ø"),"-")</f>
        <v>-</v>
      </c>
      <c r="AI196" s="16">
        <v>2.0</v>
      </c>
      <c r="AJ196" s="16" t="str">
        <f>IF(OR(AK196=$C196,AK196=$D196,AK196=$E196),IFNA(VLOOKUP($A196&amp;AJ$1,Data!$C:$E,3,0),"Ø"),"-")</f>
        <v>-</v>
      </c>
      <c r="AK196" s="16">
        <v>2.0</v>
      </c>
      <c r="AL196" s="16" t="str">
        <f>IF(OR(AM196=$C196,AM196=$D196,AM196=$E196),IFNA(VLOOKUP($A196&amp;AL$1,Data!$C:$E,3,0),"Ø"),"-")</f>
        <v>-</v>
      </c>
      <c r="AM196" s="16">
        <v>2.0</v>
      </c>
      <c r="AN196" s="16" t="str">
        <f>IF(OR(AO196=$C196,AO196=$D196,AO196=$E196),IFNA(VLOOKUP($A196&amp;AN$1,Data!$C:$E,3,0),"Ø"),"-")</f>
        <v>-</v>
      </c>
      <c r="AO196" s="16">
        <v>2.0</v>
      </c>
      <c r="AP196" s="16" t="str">
        <f>IF(OR(AQ196=$C196,AQ196=$D196,AQ196=$E196),IFNA(VLOOKUP($A196&amp;AP$1,Data!$C:$E,3,0),"Ø"),"-")</f>
        <v>-</v>
      </c>
      <c r="AQ196" s="16">
        <v>2.0</v>
      </c>
      <c r="AR196" s="16" t="str">
        <f>IF(OR(AS196=$C196,AS196=$D196,AS196=$E196),IFNA(VLOOKUP($A196&amp;AR$1,Data!$C:$E,3,0),"Ø"),"-")</f>
        <v>-</v>
      </c>
      <c r="AS196" s="16">
        <v>2.0</v>
      </c>
      <c r="AT196" s="16" t="str">
        <f>IF(OR(AU196=$C196,AU196=$D196,AU196=$E196),IFNA(VLOOKUP($A196&amp;AT$1,Data!$C:$E,3,0),"Ø"),"-")</f>
        <v>-</v>
      </c>
      <c r="AU196" s="16">
        <v>3.0</v>
      </c>
    </row>
    <row r="197" ht="14.25" hidden="1" customHeight="1">
      <c r="A197" s="9" t="s">
        <v>599</v>
      </c>
      <c r="B197" s="9"/>
      <c r="C197" s="9">
        <f>IF(COUNTIF(Dails!A:A,Sheet1DATA!$A197)=1,1,"N")</f>
        <v>1</v>
      </c>
      <c r="D197" s="9" t="str">
        <f>IF(COUNTIF(Dails!D:D,Sheet1DATA!$A197)=1,2,"N")</f>
        <v>N</v>
      </c>
      <c r="E197" s="9" t="str">
        <f>IF(COUNTIF(Dails!G:G,Sheet1DATA!$A197)=1,3,"N")</f>
        <v>N</v>
      </c>
      <c r="F197" s="16" t="str">
        <f>IF(OR(G197=$C197,G197=$D197,G197=$E197),IFNA(VLOOKUP($A197&amp;F$1,Data!$C:$E,3,0),"Ø"),"-")</f>
        <v>√</v>
      </c>
      <c r="G197" s="16">
        <v>1.0</v>
      </c>
      <c r="H197" s="16" t="str">
        <f>IF(OR(I197=$C197,I197=$D197,I197=$E197),IFNA(VLOOKUP($A197&amp;H$1,Data!$C:$E,3,0),"Ø"),"-")</f>
        <v>Ø</v>
      </c>
      <c r="I197" s="16">
        <v>1.0</v>
      </c>
      <c r="J197" s="16" t="str">
        <f>IF(OR(K197=$C197,K197=$D197,K197=$E197),IFNA(VLOOKUP($A197&amp;J$1,Data!$C:$E,3,0),"Ø"),"-")</f>
        <v>√</v>
      </c>
      <c r="K197" s="16">
        <v>1.0</v>
      </c>
      <c r="L197" s="16" t="str">
        <f>IF(OR(M197=$C197,M197=$D197,M197=$E197),IFNA(VLOOKUP($A197&amp;L$1,Data!$C:$E,3,0),"Ø"),"-")</f>
        <v>√</v>
      </c>
      <c r="M197" s="16">
        <v>1.0</v>
      </c>
      <c r="N197" s="16" t="str">
        <f>IF(OR(O197=$C197,O197=$D197,O197=$E197),IFNA(VLOOKUP($A197&amp;N$1,Data!$C:$E,3,0),"Ø"),"-")</f>
        <v>√</v>
      </c>
      <c r="O197" s="16">
        <v>1.0</v>
      </c>
      <c r="P197" s="16" t="str">
        <f>IF(OR(Q197=$C197,Q197=$D197,Q197=$E197),IFNA(VLOOKUP($A197&amp;P$1,Data!$C:$E,3,0),"Ø"),"-")</f>
        <v>√</v>
      </c>
      <c r="Q197" s="16">
        <v>1.0</v>
      </c>
      <c r="R197" s="16" t="str">
        <f>IF(OR(S197=$C197,S197=$D197,S197=$E197),IFNA(VLOOKUP($A197&amp;R$1,Data!$C:$E,3,0),"Ø"),"-")</f>
        <v>√</v>
      </c>
      <c r="S197" s="16">
        <v>1.0</v>
      </c>
      <c r="T197" s="16" t="str">
        <f>IF(OR(U197=$C197,U197=$D197,U197=$E197),IFNA(VLOOKUP($A197&amp;T$1,Data!$C:$E,3,0),"Ø"),"-")</f>
        <v>-</v>
      </c>
      <c r="U197" s="16">
        <v>2.0</v>
      </c>
      <c r="V197" s="16" t="str">
        <f>IF(OR(W197=$C197,W197=$D197,W197=$E197),IFNA(VLOOKUP($A197&amp;V$1,Data!$C:$E,3,0),"Ø"),"-")</f>
        <v>-</v>
      </c>
      <c r="W197" s="16">
        <v>2.0</v>
      </c>
      <c r="X197" s="16" t="str">
        <f>IF(OR(Y197=$C197,Y197=$D197,Y197=$E197),IFNA(VLOOKUP($A197&amp;X$1,Data!$C:$E,3,0),"Ø"),"-")</f>
        <v>-</v>
      </c>
      <c r="Y197" s="16">
        <v>2.0</v>
      </c>
      <c r="Z197" s="16" t="str">
        <f>IF(OR(AA197=$C197,AA197=$D197,AA197=$E197),IFNA(VLOOKUP($A197&amp;Z$1,Data!$C:$E,3,0),"Ø"),"-")</f>
        <v>-</v>
      </c>
      <c r="AA197" s="16">
        <v>2.0</v>
      </c>
      <c r="AB197" s="16" t="str">
        <f>IF(OR(AC197=$C197,AC197=$D197,AC197=$E197),IFNA(VLOOKUP($A197&amp;AB$1,Data!$C:$E,3,0),"Ø"),"-")</f>
        <v>-</v>
      </c>
      <c r="AC197" s="16">
        <v>2.0</v>
      </c>
      <c r="AD197" s="16" t="str">
        <f>IF(OR(AE197=$C197,AE197=$D197,AE197=$E197),IFNA(VLOOKUP($A197&amp;AD$1,Data!$C:$E,3,0),"Ø"),"-")</f>
        <v>-</v>
      </c>
      <c r="AE197" s="16">
        <v>2.0</v>
      </c>
      <c r="AF197" s="16" t="str">
        <f>IF(OR(AG197=$C197,AG197=$D197,AG197=$E197),IFNA(VLOOKUP($A197&amp;AF$1,Data!$C:$E,3,0),"Ø"),"-")</f>
        <v>-</v>
      </c>
      <c r="AG197" s="16">
        <v>2.0</v>
      </c>
      <c r="AH197" s="16" t="str">
        <f>IF(OR(AI197=$C197,AI197=$D197,AI197=$E197),IFNA(VLOOKUP($A197&amp;AH$1,Data!$C:$E,3,0),"Ø"),"-")</f>
        <v>-</v>
      </c>
      <c r="AI197" s="16">
        <v>2.0</v>
      </c>
      <c r="AJ197" s="16" t="str">
        <f>IF(OR(AK197=$C197,AK197=$D197,AK197=$E197),IFNA(VLOOKUP($A197&amp;AJ$1,Data!$C:$E,3,0),"Ø"),"-")</f>
        <v>-</v>
      </c>
      <c r="AK197" s="16">
        <v>2.0</v>
      </c>
      <c r="AL197" s="16" t="str">
        <f>IF(OR(AM197=$C197,AM197=$D197,AM197=$E197),IFNA(VLOOKUP($A197&amp;AL$1,Data!$C:$E,3,0),"Ø"),"-")</f>
        <v>-</v>
      </c>
      <c r="AM197" s="16">
        <v>2.0</v>
      </c>
      <c r="AN197" s="16" t="str">
        <f>IF(OR(AO197=$C197,AO197=$D197,AO197=$E197),IFNA(VLOOKUP($A197&amp;AN$1,Data!$C:$E,3,0),"Ø"),"-")</f>
        <v>-</v>
      </c>
      <c r="AO197" s="16">
        <v>2.0</v>
      </c>
      <c r="AP197" s="16" t="str">
        <f>IF(OR(AQ197=$C197,AQ197=$D197,AQ197=$E197),IFNA(VLOOKUP($A197&amp;AP$1,Data!$C:$E,3,0),"Ø"),"-")</f>
        <v>-</v>
      </c>
      <c r="AQ197" s="16">
        <v>2.0</v>
      </c>
      <c r="AR197" s="16" t="str">
        <f>IF(OR(AS197=$C197,AS197=$D197,AS197=$E197),IFNA(VLOOKUP($A197&amp;AR$1,Data!$C:$E,3,0),"Ø"),"-")</f>
        <v>-</v>
      </c>
      <c r="AS197" s="16">
        <v>2.0</v>
      </c>
      <c r="AT197" s="16" t="str">
        <f>IF(OR(AU197=$C197,AU197=$D197,AU197=$E197),IFNA(VLOOKUP($A197&amp;AT$1,Data!$C:$E,3,0),"Ø"),"-")</f>
        <v>-</v>
      </c>
      <c r="AU197" s="16">
        <v>3.0</v>
      </c>
    </row>
    <row r="198" ht="14.25" hidden="1" customHeight="1">
      <c r="A198" s="9" t="s">
        <v>297</v>
      </c>
      <c r="B198" s="9"/>
      <c r="C198" s="9">
        <f>IF(COUNTIF(Dails!A:A,Sheet1DATA!$A198)=1,1,"N")</f>
        <v>1</v>
      </c>
      <c r="D198" s="9">
        <f>IF(COUNTIF(Dails!D:D,Sheet1DATA!$A198)=1,2,"N")</f>
        <v>2</v>
      </c>
      <c r="E198" s="9">
        <f>IF(COUNTIF(Dails!G:G,Sheet1DATA!$A198)=1,3,"N")</f>
        <v>3</v>
      </c>
      <c r="F198" s="16" t="str">
        <f>IF(OR(G198=$C198,G198=$D198,G198=$E198),IFNA(VLOOKUP($A198&amp;F$1,Data!$C:$E,3,0),"Ø"),"-")</f>
        <v>Ø</v>
      </c>
      <c r="G198" s="16">
        <v>1.0</v>
      </c>
      <c r="H198" s="16" t="str">
        <f>IF(OR(I198=$C198,I198=$D198,I198=$E198),IFNA(VLOOKUP($A198&amp;H$1,Data!$C:$E,3,0),"Ø"),"-")</f>
        <v>Ø</v>
      </c>
      <c r="I198" s="16">
        <v>1.0</v>
      </c>
      <c r="J198" s="16" t="str">
        <f>IF(OR(K198=$C198,K198=$D198,K198=$E198),IFNA(VLOOKUP($A198&amp;J$1,Data!$C:$E,3,0),"Ø"),"-")</f>
        <v>√</v>
      </c>
      <c r="K198" s="16">
        <v>1.0</v>
      </c>
      <c r="L198" s="16" t="str">
        <f>IF(OR(M198=$C198,M198=$D198,M198=$E198),IFNA(VLOOKUP($A198&amp;L$1,Data!$C:$E,3,0),"Ø"),"-")</f>
        <v>Ø</v>
      </c>
      <c r="M198" s="16">
        <v>1.0</v>
      </c>
      <c r="N198" s="16" t="str">
        <f>IF(OR(O198=$C198,O198=$D198,O198=$E198),IFNA(VLOOKUP($A198&amp;N$1,Data!$C:$E,3,0),"Ø"),"-")</f>
        <v>Ø</v>
      </c>
      <c r="O198" s="16">
        <v>1.0</v>
      </c>
      <c r="P198" s="16" t="str">
        <f>IF(OR(Q198=$C198,Q198=$D198,Q198=$E198),IFNA(VLOOKUP($A198&amp;P$1,Data!$C:$E,3,0),"Ø"),"-")</f>
        <v>Ø</v>
      </c>
      <c r="Q198" s="16">
        <v>1.0</v>
      </c>
      <c r="R198" s="16" t="str">
        <f>IF(OR(S198=$C198,S198=$D198,S198=$E198),IFNA(VLOOKUP($A198&amp;R$1,Data!$C:$E,3,0),"Ø"),"-")</f>
        <v>Ø</v>
      </c>
      <c r="S198" s="16">
        <v>1.0</v>
      </c>
      <c r="T198" s="16" t="str">
        <f>IF(OR(U198=$C198,U198=$D198,U198=$E198),IFNA(VLOOKUP($A198&amp;T$1,Data!$C:$E,3,0),"Ø"),"-")</f>
        <v>Ø</v>
      </c>
      <c r="U198" s="16">
        <v>2.0</v>
      </c>
      <c r="V198" s="16" t="str">
        <f>IF(OR(W198=$C198,W198=$D198,W198=$E198),IFNA(VLOOKUP($A198&amp;V$1,Data!$C:$E,3,0),"Ø"),"-")</f>
        <v>√</v>
      </c>
      <c r="W198" s="16">
        <v>2.0</v>
      </c>
      <c r="X198" s="16" t="str">
        <f>IF(OR(Y198=$C198,Y198=$D198,Y198=$E198),IFNA(VLOOKUP($A198&amp;X$1,Data!$C:$E,3,0),"Ø"),"-")</f>
        <v>Ø</v>
      </c>
      <c r="Y198" s="16">
        <v>2.0</v>
      </c>
      <c r="Z198" s="16" t="str">
        <f>IF(OR(AA198=$C198,AA198=$D198,AA198=$E198),IFNA(VLOOKUP($A198&amp;Z$1,Data!$C:$E,3,0),"Ø"),"-")</f>
        <v>Ø</v>
      </c>
      <c r="AA198" s="16">
        <v>2.0</v>
      </c>
      <c r="AB198" s="16" t="str">
        <f>IF(OR(AC198=$C198,AC198=$D198,AC198=$E198),IFNA(VLOOKUP($A198&amp;AB$1,Data!$C:$E,3,0),"Ø"),"-")</f>
        <v>Ø</v>
      </c>
      <c r="AC198" s="16">
        <v>2.0</v>
      </c>
      <c r="AD198" s="16" t="str">
        <f>IF(OR(AE198=$C198,AE198=$D198,AE198=$E198),IFNA(VLOOKUP($A198&amp;AD$1,Data!$C:$E,3,0),"Ø"),"-")</f>
        <v>Ø</v>
      </c>
      <c r="AE198" s="16">
        <v>2.0</v>
      </c>
      <c r="AF198" s="16" t="str">
        <f>IF(OR(AG198=$C198,AG198=$D198,AG198=$E198),IFNA(VLOOKUP($A198&amp;AF$1,Data!$C:$E,3,0),"Ø"),"-")</f>
        <v>Ø</v>
      </c>
      <c r="AG198" s="16">
        <v>2.0</v>
      </c>
      <c r="AH198" s="16" t="str">
        <f>IF(OR(AI198=$C198,AI198=$D198,AI198=$E198),IFNA(VLOOKUP($A198&amp;AH$1,Data!$C:$E,3,0),"Ø"),"-")</f>
        <v>Ø</v>
      </c>
      <c r="AI198" s="16">
        <v>2.0</v>
      </c>
      <c r="AJ198" s="16" t="str">
        <f>IF(OR(AK198=$C198,AK198=$D198,AK198=$E198),IFNA(VLOOKUP($A198&amp;AJ$1,Data!$C:$E,3,0),"Ø"),"-")</f>
        <v>Ø</v>
      </c>
      <c r="AK198" s="16">
        <v>2.0</v>
      </c>
      <c r="AL198" s="16" t="str">
        <f>IF(OR(AM198=$C198,AM198=$D198,AM198=$E198),IFNA(VLOOKUP($A198&amp;AL$1,Data!$C:$E,3,0),"Ø"),"-")</f>
        <v>Ø</v>
      </c>
      <c r="AM198" s="16">
        <v>2.0</v>
      </c>
      <c r="AN198" s="16" t="str">
        <f>IF(OR(AO198=$C198,AO198=$D198,AO198=$E198),IFNA(VLOOKUP($A198&amp;AN$1,Data!$C:$E,3,0),"Ø"),"-")</f>
        <v>Ø</v>
      </c>
      <c r="AO198" s="16">
        <v>2.0</v>
      </c>
      <c r="AP198" s="16" t="str">
        <f>IF(OR(AQ198=$C198,AQ198=$D198,AQ198=$E198),IFNA(VLOOKUP($A198&amp;AP$1,Data!$C:$E,3,0),"Ø"),"-")</f>
        <v>Ø</v>
      </c>
      <c r="AQ198" s="16">
        <v>2.0</v>
      </c>
      <c r="AR198" s="16" t="str">
        <f>IF(OR(AS198=$C198,AS198=$D198,AS198=$E198),IFNA(VLOOKUP($A198&amp;AR$1,Data!$C:$E,3,0),"Ø"),"-")</f>
        <v>Ø</v>
      </c>
      <c r="AS198" s="16">
        <v>2.0</v>
      </c>
      <c r="AT198" s="16" t="str">
        <f>IF(OR(AU198=$C198,AU198=$D198,AU198=$E198),IFNA(VLOOKUP($A198&amp;AT$1,Data!$C:$E,3,0),"Ø"),"-")</f>
        <v>Ø</v>
      </c>
      <c r="AU198" s="16">
        <v>3.0</v>
      </c>
    </row>
    <row r="199" ht="14.25" hidden="1" customHeight="1">
      <c r="A199" s="9" t="s">
        <v>815</v>
      </c>
      <c r="B199" s="9"/>
      <c r="C199" s="9" t="str">
        <f>IF(COUNTIF(Dails!A:A,Sheet1DATA!$A199)=1,1,"N")</f>
        <v>N</v>
      </c>
      <c r="D199" s="9" t="str">
        <f>IF(COUNTIF(Dails!D:D,Sheet1DATA!$A199)=1,2,"N")</f>
        <v>N</v>
      </c>
      <c r="E199" s="9" t="str">
        <f>IF(COUNTIF(Dails!G:G,Sheet1DATA!$A199)=1,3,"N")</f>
        <v>N</v>
      </c>
      <c r="F199" s="16" t="str">
        <f>IF(OR(G199=$C199,G199=$D199,G199=$E199),IFNA(VLOOKUP($A199&amp;F$1,Data!$C:$E,3,0),"Ø"),"-")</f>
        <v>-</v>
      </c>
      <c r="G199" s="16">
        <v>1.0</v>
      </c>
      <c r="H199" s="16" t="str">
        <f>IF(OR(I199=$C199,I199=$D199,I199=$E199),IFNA(VLOOKUP($A199&amp;H$1,Data!$C:$E,3,0),"Ø"),"-")</f>
        <v>-</v>
      </c>
      <c r="I199" s="16">
        <v>1.0</v>
      </c>
      <c r="J199" s="16" t="str">
        <f>IF(OR(K199=$C199,K199=$D199,K199=$E199),IFNA(VLOOKUP($A199&amp;J$1,Data!$C:$E,3,0),"Ø"),"-")</f>
        <v>-</v>
      </c>
      <c r="K199" s="16">
        <v>1.0</v>
      </c>
      <c r="L199" s="16" t="str">
        <f>IF(OR(M199=$C199,M199=$D199,M199=$E199),IFNA(VLOOKUP($A199&amp;L$1,Data!$C:$E,3,0),"Ø"),"-")</f>
        <v>-</v>
      </c>
      <c r="M199" s="16">
        <v>1.0</v>
      </c>
      <c r="N199" s="16" t="str">
        <f>IF(OR(O199=$C199,O199=$D199,O199=$E199),IFNA(VLOOKUP($A199&amp;N$1,Data!$C:$E,3,0),"Ø"),"-")</f>
        <v>-</v>
      </c>
      <c r="O199" s="16">
        <v>1.0</v>
      </c>
      <c r="P199" s="16" t="str">
        <f>IF(OR(Q199=$C199,Q199=$D199,Q199=$E199),IFNA(VLOOKUP($A199&amp;P$1,Data!$C:$E,3,0),"Ø"),"-")</f>
        <v>-</v>
      </c>
      <c r="Q199" s="16">
        <v>1.0</v>
      </c>
      <c r="R199" s="16" t="str">
        <f>IF(OR(S199=$C199,S199=$D199,S199=$E199),IFNA(VLOOKUP($A199&amp;R$1,Data!$C:$E,3,0),"Ø"),"-")</f>
        <v>-</v>
      </c>
      <c r="S199" s="16">
        <v>1.0</v>
      </c>
      <c r="T199" s="16" t="str">
        <f>IF(OR(U199=$C199,U199=$D199,U199=$E199),IFNA(VLOOKUP($A199&amp;T$1,Data!$C:$E,3,0),"Ø"),"-")</f>
        <v>-</v>
      </c>
      <c r="U199" s="16">
        <v>2.0</v>
      </c>
      <c r="V199" s="16" t="str">
        <f>IF(OR(W199=$C199,W199=$D199,W199=$E199),IFNA(VLOOKUP($A199&amp;V$1,Data!$C:$E,3,0),"Ø"),"-")</f>
        <v>-</v>
      </c>
      <c r="W199" s="16">
        <v>2.0</v>
      </c>
      <c r="X199" s="16" t="str">
        <f>IF(OR(Y199=$C199,Y199=$D199,Y199=$E199),IFNA(VLOOKUP($A199&amp;X$1,Data!$C:$E,3,0),"Ø"),"-")</f>
        <v>-</v>
      </c>
      <c r="Y199" s="16">
        <v>2.0</v>
      </c>
      <c r="Z199" s="16" t="str">
        <f>IF(OR(AA199=$C199,AA199=$D199,AA199=$E199),IFNA(VLOOKUP($A199&amp;Z$1,Data!$C:$E,3,0),"Ø"),"-")</f>
        <v>-</v>
      </c>
      <c r="AA199" s="16">
        <v>2.0</v>
      </c>
      <c r="AB199" s="16" t="str">
        <f>IF(OR(AC199=$C199,AC199=$D199,AC199=$E199),IFNA(VLOOKUP($A199&amp;AB$1,Data!$C:$E,3,0),"Ø"),"-")</f>
        <v>-</v>
      </c>
      <c r="AC199" s="16">
        <v>2.0</v>
      </c>
      <c r="AD199" s="16" t="str">
        <f>IF(OR(AE199=$C199,AE199=$D199,AE199=$E199),IFNA(VLOOKUP($A199&amp;AD$1,Data!$C:$E,3,0),"Ø"),"-")</f>
        <v>-</v>
      </c>
      <c r="AE199" s="16">
        <v>2.0</v>
      </c>
      <c r="AF199" s="16" t="str">
        <f>IF(OR(AG199=$C199,AG199=$D199,AG199=$E199),IFNA(VLOOKUP($A199&amp;AF$1,Data!$C:$E,3,0),"Ø"),"-")</f>
        <v>-</v>
      </c>
      <c r="AG199" s="16">
        <v>2.0</v>
      </c>
      <c r="AH199" s="16" t="str">
        <f>IF(OR(AI199=$C199,AI199=$D199,AI199=$E199),IFNA(VLOOKUP($A199&amp;AH$1,Data!$C:$E,3,0),"Ø"),"-")</f>
        <v>-</v>
      </c>
      <c r="AI199" s="16">
        <v>2.0</v>
      </c>
      <c r="AJ199" s="16" t="str">
        <f>IF(OR(AK199=$C199,AK199=$D199,AK199=$E199),IFNA(VLOOKUP($A199&amp;AJ$1,Data!$C:$E,3,0),"Ø"),"-")</f>
        <v>-</v>
      </c>
      <c r="AK199" s="16">
        <v>2.0</v>
      </c>
      <c r="AL199" s="16" t="str">
        <f>IF(OR(AM199=$C199,AM199=$D199,AM199=$E199),IFNA(VLOOKUP($A199&amp;AL$1,Data!$C:$E,3,0),"Ø"),"-")</f>
        <v>-</v>
      </c>
      <c r="AM199" s="16">
        <v>2.0</v>
      </c>
      <c r="AN199" s="16" t="str">
        <f>IF(OR(AO199=$C199,AO199=$D199,AO199=$E199),IFNA(VLOOKUP($A199&amp;AN$1,Data!$C:$E,3,0),"Ø"),"-")</f>
        <v>-</v>
      </c>
      <c r="AO199" s="16">
        <v>2.0</v>
      </c>
      <c r="AP199" s="16" t="str">
        <f>IF(OR(AQ199=$C199,AQ199=$D199,AQ199=$E199),IFNA(VLOOKUP($A199&amp;AP$1,Data!$C:$E,3,0),"Ø"),"-")</f>
        <v>-</v>
      </c>
      <c r="AQ199" s="16">
        <v>2.0</v>
      </c>
      <c r="AR199" s="16" t="str">
        <f>IF(OR(AS199=$C199,AS199=$D199,AS199=$E199),IFNA(VLOOKUP($A199&amp;AR$1,Data!$C:$E,3,0),"Ø"),"-")</f>
        <v>-</v>
      </c>
      <c r="AS199" s="16">
        <v>2.0</v>
      </c>
      <c r="AT199" s="16" t="str">
        <f>IF(OR(AU199=$C199,AU199=$D199,AU199=$E199),IFNA(VLOOKUP($A199&amp;AT$1,Data!$C:$E,3,0),"Ø"),"-")</f>
        <v>-</v>
      </c>
      <c r="AU199" s="16">
        <v>3.0</v>
      </c>
    </row>
    <row r="200" ht="14.25" hidden="1" customHeight="1">
      <c r="A200" s="9" t="s">
        <v>819</v>
      </c>
      <c r="B200" s="9"/>
      <c r="C200" s="9" t="str">
        <f>IF(COUNTIF(Dails!A:A,Sheet1DATA!$A200)=1,1,"N")</f>
        <v>N</v>
      </c>
      <c r="D200" s="9" t="str">
        <f>IF(COUNTIF(Dails!D:D,Sheet1DATA!$A200)=1,2,"N")</f>
        <v>N</v>
      </c>
      <c r="E200" s="9" t="str">
        <f>IF(COUNTIF(Dails!G:G,Sheet1DATA!$A200)=1,3,"N")</f>
        <v>N</v>
      </c>
      <c r="F200" s="16" t="str">
        <f>IF(OR(G200=$C200,G200=$D200,G200=$E200),IFNA(VLOOKUP($A200&amp;F$1,Data!$C:$E,3,0),"Ø"),"-")</f>
        <v>-</v>
      </c>
      <c r="G200" s="16">
        <v>1.0</v>
      </c>
      <c r="H200" s="16" t="str">
        <f>IF(OR(I200=$C200,I200=$D200,I200=$E200),IFNA(VLOOKUP($A200&amp;H$1,Data!$C:$E,3,0),"Ø"),"-")</f>
        <v>-</v>
      </c>
      <c r="I200" s="16">
        <v>1.0</v>
      </c>
      <c r="J200" s="16" t="str">
        <f>IF(OR(K200=$C200,K200=$D200,K200=$E200),IFNA(VLOOKUP($A200&amp;J$1,Data!$C:$E,3,0),"Ø"),"-")</f>
        <v>-</v>
      </c>
      <c r="K200" s="16">
        <v>1.0</v>
      </c>
      <c r="L200" s="16" t="str">
        <f>IF(OR(M200=$C200,M200=$D200,M200=$E200),IFNA(VLOOKUP($A200&amp;L$1,Data!$C:$E,3,0),"Ø"),"-")</f>
        <v>-</v>
      </c>
      <c r="M200" s="16">
        <v>1.0</v>
      </c>
      <c r="N200" s="16" t="str">
        <f>IF(OR(O200=$C200,O200=$D200,O200=$E200),IFNA(VLOOKUP($A200&amp;N$1,Data!$C:$E,3,0),"Ø"),"-")</f>
        <v>-</v>
      </c>
      <c r="O200" s="16">
        <v>1.0</v>
      </c>
      <c r="P200" s="16" t="str">
        <f>IF(OR(Q200=$C200,Q200=$D200,Q200=$E200),IFNA(VLOOKUP($A200&amp;P$1,Data!$C:$E,3,0),"Ø"),"-")</f>
        <v>-</v>
      </c>
      <c r="Q200" s="16">
        <v>1.0</v>
      </c>
      <c r="R200" s="16" t="str">
        <f>IF(OR(S200=$C200,S200=$D200,S200=$E200),IFNA(VLOOKUP($A200&amp;R$1,Data!$C:$E,3,0),"Ø"),"-")</f>
        <v>-</v>
      </c>
      <c r="S200" s="16">
        <v>1.0</v>
      </c>
      <c r="T200" s="16" t="str">
        <f>IF(OR(U200=$C200,U200=$D200,U200=$E200),IFNA(VLOOKUP($A200&amp;T$1,Data!$C:$E,3,0),"Ø"),"-")</f>
        <v>-</v>
      </c>
      <c r="U200" s="16">
        <v>2.0</v>
      </c>
      <c r="V200" s="16" t="str">
        <f>IF(OR(W200=$C200,W200=$D200,W200=$E200),IFNA(VLOOKUP($A200&amp;V$1,Data!$C:$E,3,0),"Ø"),"-")</f>
        <v>-</v>
      </c>
      <c r="W200" s="16">
        <v>2.0</v>
      </c>
      <c r="X200" s="16" t="str">
        <f>IF(OR(Y200=$C200,Y200=$D200,Y200=$E200),IFNA(VLOOKUP($A200&amp;X$1,Data!$C:$E,3,0),"Ø"),"-")</f>
        <v>-</v>
      </c>
      <c r="Y200" s="16">
        <v>2.0</v>
      </c>
      <c r="Z200" s="16" t="str">
        <f>IF(OR(AA200=$C200,AA200=$D200,AA200=$E200),IFNA(VLOOKUP($A200&amp;Z$1,Data!$C:$E,3,0),"Ø"),"-")</f>
        <v>-</v>
      </c>
      <c r="AA200" s="16">
        <v>2.0</v>
      </c>
      <c r="AB200" s="16" t="str">
        <f>IF(OR(AC200=$C200,AC200=$D200,AC200=$E200),IFNA(VLOOKUP($A200&amp;AB$1,Data!$C:$E,3,0),"Ø"),"-")</f>
        <v>-</v>
      </c>
      <c r="AC200" s="16">
        <v>2.0</v>
      </c>
      <c r="AD200" s="16" t="str">
        <f>IF(OR(AE200=$C200,AE200=$D200,AE200=$E200),IFNA(VLOOKUP($A200&amp;AD$1,Data!$C:$E,3,0),"Ø"),"-")</f>
        <v>-</v>
      </c>
      <c r="AE200" s="16">
        <v>2.0</v>
      </c>
      <c r="AF200" s="16" t="str">
        <f>IF(OR(AG200=$C200,AG200=$D200,AG200=$E200),IFNA(VLOOKUP($A200&amp;AF$1,Data!$C:$E,3,0),"Ø"),"-")</f>
        <v>-</v>
      </c>
      <c r="AG200" s="16">
        <v>2.0</v>
      </c>
      <c r="AH200" s="16" t="str">
        <f>IF(OR(AI200=$C200,AI200=$D200,AI200=$E200),IFNA(VLOOKUP($A200&amp;AH$1,Data!$C:$E,3,0),"Ø"),"-")</f>
        <v>-</v>
      </c>
      <c r="AI200" s="16">
        <v>2.0</v>
      </c>
      <c r="AJ200" s="16" t="str">
        <f>IF(OR(AK200=$C200,AK200=$D200,AK200=$E200),IFNA(VLOOKUP($A200&amp;AJ$1,Data!$C:$E,3,0),"Ø"),"-")</f>
        <v>-</v>
      </c>
      <c r="AK200" s="16">
        <v>2.0</v>
      </c>
      <c r="AL200" s="16" t="str">
        <f>IF(OR(AM200=$C200,AM200=$D200,AM200=$E200),IFNA(VLOOKUP($A200&amp;AL$1,Data!$C:$E,3,0),"Ø"),"-")</f>
        <v>-</v>
      </c>
      <c r="AM200" s="16">
        <v>2.0</v>
      </c>
      <c r="AN200" s="16" t="str">
        <f>IF(OR(AO200=$C200,AO200=$D200,AO200=$E200),IFNA(VLOOKUP($A200&amp;AN$1,Data!$C:$E,3,0),"Ø"),"-")</f>
        <v>-</v>
      </c>
      <c r="AO200" s="16">
        <v>2.0</v>
      </c>
      <c r="AP200" s="16" t="str">
        <f>IF(OR(AQ200=$C200,AQ200=$D200,AQ200=$E200),IFNA(VLOOKUP($A200&amp;AP$1,Data!$C:$E,3,0),"Ø"),"-")</f>
        <v>-</v>
      </c>
      <c r="AQ200" s="16">
        <v>2.0</v>
      </c>
      <c r="AR200" s="16" t="str">
        <f>IF(OR(AS200=$C200,AS200=$D200,AS200=$E200),IFNA(VLOOKUP($A200&amp;AR$1,Data!$C:$E,3,0),"Ø"),"-")</f>
        <v>-</v>
      </c>
      <c r="AS200" s="16">
        <v>2.0</v>
      </c>
      <c r="AT200" s="16" t="str">
        <f>IF(OR(AU200=$C200,AU200=$D200,AU200=$E200),IFNA(VLOOKUP($A200&amp;AT$1,Data!$C:$E,3,0),"Ø"),"-")</f>
        <v>-</v>
      </c>
      <c r="AU200" s="16">
        <v>3.0</v>
      </c>
    </row>
    <row r="201" ht="14.25" hidden="1" customHeight="1">
      <c r="A201" s="9" t="s">
        <v>822</v>
      </c>
      <c r="B201" s="9"/>
      <c r="C201" s="9" t="str">
        <f>IF(COUNTIF(Dails!A:A,Sheet1DATA!$A201)=1,1,"N")</f>
        <v>N</v>
      </c>
      <c r="D201" s="9" t="str">
        <f>IF(COUNTIF(Dails!D:D,Sheet1DATA!$A201)=1,2,"N")</f>
        <v>N</v>
      </c>
      <c r="E201" s="9" t="str">
        <f>IF(COUNTIF(Dails!G:G,Sheet1DATA!$A201)=1,3,"N")</f>
        <v>N</v>
      </c>
      <c r="F201" s="16" t="str">
        <f>IF(OR(G201=$C201,G201=$D201,G201=$E201),IFNA(VLOOKUP($A201&amp;F$1,Data!$C:$E,3,0),"Ø"),"-")</f>
        <v>-</v>
      </c>
      <c r="G201" s="16">
        <v>1.0</v>
      </c>
      <c r="H201" s="16" t="str">
        <f>IF(OR(I201=$C201,I201=$D201,I201=$E201),IFNA(VLOOKUP($A201&amp;H$1,Data!$C:$E,3,0),"Ø"),"-")</f>
        <v>-</v>
      </c>
      <c r="I201" s="16">
        <v>1.0</v>
      </c>
      <c r="J201" s="16" t="str">
        <f>IF(OR(K201=$C201,K201=$D201,K201=$E201),IFNA(VLOOKUP($A201&amp;J$1,Data!$C:$E,3,0),"Ø"),"-")</f>
        <v>-</v>
      </c>
      <c r="K201" s="16">
        <v>1.0</v>
      </c>
      <c r="L201" s="16" t="str">
        <f>IF(OR(M201=$C201,M201=$D201,M201=$E201),IFNA(VLOOKUP($A201&amp;L$1,Data!$C:$E,3,0),"Ø"),"-")</f>
        <v>-</v>
      </c>
      <c r="M201" s="16">
        <v>1.0</v>
      </c>
      <c r="N201" s="16" t="str">
        <f>IF(OR(O201=$C201,O201=$D201,O201=$E201),IFNA(VLOOKUP($A201&amp;N$1,Data!$C:$E,3,0),"Ø"),"-")</f>
        <v>-</v>
      </c>
      <c r="O201" s="16">
        <v>1.0</v>
      </c>
      <c r="P201" s="16" t="str">
        <f>IF(OR(Q201=$C201,Q201=$D201,Q201=$E201),IFNA(VLOOKUP($A201&amp;P$1,Data!$C:$E,3,0),"Ø"),"-")</f>
        <v>-</v>
      </c>
      <c r="Q201" s="16">
        <v>1.0</v>
      </c>
      <c r="R201" s="16" t="str">
        <f>IF(OR(S201=$C201,S201=$D201,S201=$E201),IFNA(VLOOKUP($A201&amp;R$1,Data!$C:$E,3,0),"Ø"),"-")</f>
        <v>-</v>
      </c>
      <c r="S201" s="16">
        <v>1.0</v>
      </c>
      <c r="T201" s="16" t="str">
        <f>IF(OR(U201=$C201,U201=$D201,U201=$E201),IFNA(VLOOKUP($A201&amp;T$1,Data!$C:$E,3,0),"Ø"),"-")</f>
        <v>-</v>
      </c>
      <c r="U201" s="16">
        <v>2.0</v>
      </c>
      <c r="V201" s="16" t="str">
        <f>IF(OR(W201=$C201,W201=$D201,W201=$E201),IFNA(VLOOKUP($A201&amp;V$1,Data!$C:$E,3,0),"Ø"),"-")</f>
        <v>-</v>
      </c>
      <c r="W201" s="16">
        <v>2.0</v>
      </c>
      <c r="X201" s="16" t="str">
        <f>IF(OR(Y201=$C201,Y201=$D201,Y201=$E201),IFNA(VLOOKUP($A201&amp;X$1,Data!$C:$E,3,0),"Ø"),"-")</f>
        <v>-</v>
      </c>
      <c r="Y201" s="16">
        <v>2.0</v>
      </c>
      <c r="Z201" s="16" t="str">
        <f>IF(OR(AA201=$C201,AA201=$D201,AA201=$E201),IFNA(VLOOKUP($A201&amp;Z$1,Data!$C:$E,3,0),"Ø"),"-")</f>
        <v>-</v>
      </c>
      <c r="AA201" s="16">
        <v>2.0</v>
      </c>
      <c r="AB201" s="16" t="str">
        <f>IF(OR(AC201=$C201,AC201=$D201,AC201=$E201),IFNA(VLOOKUP($A201&amp;AB$1,Data!$C:$E,3,0),"Ø"),"-")</f>
        <v>-</v>
      </c>
      <c r="AC201" s="16">
        <v>2.0</v>
      </c>
      <c r="AD201" s="16" t="str">
        <f>IF(OR(AE201=$C201,AE201=$D201,AE201=$E201),IFNA(VLOOKUP($A201&amp;AD$1,Data!$C:$E,3,0),"Ø"),"-")</f>
        <v>-</v>
      </c>
      <c r="AE201" s="16">
        <v>2.0</v>
      </c>
      <c r="AF201" s="16" t="str">
        <f>IF(OR(AG201=$C201,AG201=$D201,AG201=$E201),IFNA(VLOOKUP($A201&amp;AF$1,Data!$C:$E,3,0),"Ø"),"-")</f>
        <v>-</v>
      </c>
      <c r="AG201" s="16">
        <v>2.0</v>
      </c>
      <c r="AH201" s="16" t="str">
        <f>IF(OR(AI201=$C201,AI201=$D201,AI201=$E201),IFNA(VLOOKUP($A201&amp;AH$1,Data!$C:$E,3,0),"Ø"),"-")</f>
        <v>-</v>
      </c>
      <c r="AI201" s="16">
        <v>2.0</v>
      </c>
      <c r="AJ201" s="16" t="str">
        <f>IF(OR(AK201=$C201,AK201=$D201,AK201=$E201),IFNA(VLOOKUP($A201&amp;AJ$1,Data!$C:$E,3,0),"Ø"),"-")</f>
        <v>-</v>
      </c>
      <c r="AK201" s="16">
        <v>2.0</v>
      </c>
      <c r="AL201" s="16" t="str">
        <f>IF(OR(AM201=$C201,AM201=$D201,AM201=$E201),IFNA(VLOOKUP($A201&amp;AL$1,Data!$C:$E,3,0),"Ø"),"-")</f>
        <v>-</v>
      </c>
      <c r="AM201" s="16">
        <v>2.0</v>
      </c>
      <c r="AN201" s="16" t="str">
        <f>IF(OR(AO201=$C201,AO201=$D201,AO201=$E201),IFNA(VLOOKUP($A201&amp;AN$1,Data!$C:$E,3,0),"Ø"),"-")</f>
        <v>-</v>
      </c>
      <c r="AO201" s="16">
        <v>2.0</v>
      </c>
      <c r="AP201" s="16" t="str">
        <f>IF(OR(AQ201=$C201,AQ201=$D201,AQ201=$E201),IFNA(VLOOKUP($A201&amp;AP$1,Data!$C:$E,3,0),"Ø"),"-")</f>
        <v>-</v>
      </c>
      <c r="AQ201" s="16">
        <v>2.0</v>
      </c>
      <c r="AR201" s="16" t="str">
        <f>IF(OR(AS201=$C201,AS201=$D201,AS201=$E201),IFNA(VLOOKUP($A201&amp;AR$1,Data!$C:$E,3,0),"Ø"),"-")</f>
        <v>-</v>
      </c>
      <c r="AS201" s="16">
        <v>2.0</v>
      </c>
      <c r="AT201" s="16" t="str">
        <f>IF(OR(AU201=$C201,AU201=$D201,AU201=$E201),IFNA(VLOOKUP($A201&amp;AT$1,Data!$C:$E,3,0),"Ø"),"-")</f>
        <v>-</v>
      </c>
      <c r="AU201" s="16">
        <v>3.0</v>
      </c>
    </row>
    <row r="202" ht="14.25" hidden="1" customHeight="1">
      <c r="A202" s="16" t="s">
        <v>825</v>
      </c>
      <c r="B202" s="9"/>
      <c r="C202" s="9" t="str">
        <f>IF(COUNTIF(Dails!A:A,Sheet1DATA!$A202)=1,1,"N")</f>
        <v>N</v>
      </c>
      <c r="D202" s="9" t="str">
        <f>IF(COUNTIF(Dails!D:D,Sheet1DATA!$A202)=1,2,"N")</f>
        <v>N</v>
      </c>
      <c r="E202" s="9" t="str">
        <f>IF(COUNTIF(Dails!G:G,Sheet1DATA!$A202)=1,3,"N")</f>
        <v>N</v>
      </c>
      <c r="F202" s="16" t="str">
        <f>IF(OR(G202=$C202,G202=$D202,G202=$E202),IFNA(VLOOKUP($A202&amp;F$1,Data!$C:$E,3,0),"Ø"),"-")</f>
        <v>-</v>
      </c>
      <c r="G202" s="16">
        <v>1.0</v>
      </c>
      <c r="H202" s="16" t="str">
        <f>IF(OR(I202=$C202,I202=$D202,I202=$E202),IFNA(VLOOKUP($A202&amp;H$1,Data!$C:$E,3,0),"Ø"),"-")</f>
        <v>-</v>
      </c>
      <c r="I202" s="16">
        <v>1.0</v>
      </c>
      <c r="J202" s="16" t="str">
        <f>IF(OR(K202=$C202,K202=$D202,K202=$E202),IFNA(VLOOKUP($A202&amp;J$1,Data!$C:$E,3,0),"Ø"),"-")</f>
        <v>-</v>
      </c>
      <c r="K202" s="16">
        <v>1.0</v>
      </c>
      <c r="L202" s="16" t="str">
        <f>IF(OR(M202=$C202,M202=$D202,M202=$E202),IFNA(VLOOKUP($A202&amp;L$1,Data!$C:$E,3,0),"Ø"),"-")</f>
        <v>-</v>
      </c>
      <c r="M202" s="16">
        <v>1.0</v>
      </c>
      <c r="N202" s="16" t="str">
        <f>IF(OR(O202=$C202,O202=$D202,O202=$E202),IFNA(VLOOKUP($A202&amp;N$1,Data!$C:$E,3,0),"Ø"),"-")</f>
        <v>-</v>
      </c>
      <c r="O202" s="16">
        <v>1.0</v>
      </c>
      <c r="P202" s="16" t="str">
        <f>IF(OR(Q202=$C202,Q202=$D202,Q202=$E202),IFNA(VLOOKUP($A202&amp;P$1,Data!$C:$E,3,0),"Ø"),"-")</f>
        <v>-</v>
      </c>
      <c r="Q202" s="16">
        <v>1.0</v>
      </c>
      <c r="R202" s="16" t="str">
        <f>IF(OR(S202=$C202,S202=$D202,S202=$E202),IFNA(VLOOKUP($A202&amp;R$1,Data!$C:$E,3,0),"Ø"),"-")</f>
        <v>-</v>
      </c>
      <c r="S202" s="16">
        <v>1.0</v>
      </c>
      <c r="T202" s="16" t="str">
        <f>IF(OR(U202=$C202,U202=$D202,U202=$E202),IFNA(VLOOKUP($A202&amp;T$1,Data!$C:$E,3,0),"Ø"),"-")</f>
        <v>-</v>
      </c>
      <c r="U202" s="16">
        <v>2.0</v>
      </c>
      <c r="V202" s="16" t="str">
        <f>IF(OR(W202=$C202,W202=$D202,W202=$E202),IFNA(VLOOKUP($A202&amp;V$1,Data!$C:$E,3,0),"Ø"),"-")</f>
        <v>-</v>
      </c>
      <c r="W202" s="16">
        <v>2.0</v>
      </c>
      <c r="X202" s="16" t="str">
        <f>IF(OR(Y202=$C202,Y202=$D202,Y202=$E202),IFNA(VLOOKUP($A202&amp;X$1,Data!$C:$E,3,0),"Ø"),"-")</f>
        <v>-</v>
      </c>
      <c r="Y202" s="16">
        <v>2.0</v>
      </c>
      <c r="Z202" s="16" t="str">
        <f>IF(OR(AA202=$C202,AA202=$D202,AA202=$E202),IFNA(VLOOKUP($A202&amp;Z$1,Data!$C:$E,3,0),"Ø"),"-")</f>
        <v>-</v>
      </c>
      <c r="AA202" s="16">
        <v>2.0</v>
      </c>
      <c r="AB202" s="16" t="str">
        <f>IF(OR(AC202=$C202,AC202=$D202,AC202=$E202),IFNA(VLOOKUP($A202&amp;AB$1,Data!$C:$E,3,0),"Ø"),"-")</f>
        <v>-</v>
      </c>
      <c r="AC202" s="16">
        <v>2.0</v>
      </c>
      <c r="AD202" s="16" t="str">
        <f>IF(OR(AE202=$C202,AE202=$D202,AE202=$E202),IFNA(VLOOKUP($A202&amp;AD$1,Data!$C:$E,3,0),"Ø"),"-")</f>
        <v>-</v>
      </c>
      <c r="AE202" s="16">
        <v>2.0</v>
      </c>
      <c r="AF202" s="16" t="str">
        <f>IF(OR(AG202=$C202,AG202=$D202,AG202=$E202),IFNA(VLOOKUP($A202&amp;AF$1,Data!$C:$E,3,0),"Ø"),"-")</f>
        <v>-</v>
      </c>
      <c r="AG202" s="16">
        <v>2.0</v>
      </c>
      <c r="AH202" s="16" t="str">
        <f>IF(OR(AI202=$C202,AI202=$D202,AI202=$E202),IFNA(VLOOKUP($A202&amp;AH$1,Data!$C:$E,3,0),"Ø"),"-")</f>
        <v>-</v>
      </c>
      <c r="AI202" s="16">
        <v>2.0</v>
      </c>
      <c r="AJ202" s="16" t="str">
        <f>IF(OR(AK202=$C202,AK202=$D202,AK202=$E202),IFNA(VLOOKUP($A202&amp;AJ$1,Data!$C:$E,3,0),"Ø"),"-")</f>
        <v>-</v>
      </c>
      <c r="AK202" s="16">
        <v>2.0</v>
      </c>
      <c r="AL202" s="16" t="str">
        <f>IF(OR(AM202=$C202,AM202=$D202,AM202=$E202),IFNA(VLOOKUP($A202&amp;AL$1,Data!$C:$E,3,0),"Ø"),"-")</f>
        <v>-</v>
      </c>
      <c r="AM202" s="16">
        <v>2.0</v>
      </c>
      <c r="AN202" s="16" t="str">
        <f>IF(OR(AO202=$C202,AO202=$D202,AO202=$E202),IFNA(VLOOKUP($A202&amp;AN$1,Data!$C:$E,3,0),"Ø"),"-")</f>
        <v>-</v>
      </c>
      <c r="AO202" s="16">
        <v>2.0</v>
      </c>
      <c r="AP202" s="16" t="str">
        <f>IF(OR(AQ202=$C202,AQ202=$D202,AQ202=$E202),IFNA(VLOOKUP($A202&amp;AP$1,Data!$C:$E,3,0),"Ø"),"-")</f>
        <v>-</v>
      </c>
      <c r="AQ202" s="16">
        <v>2.0</v>
      </c>
      <c r="AR202" s="16" t="str">
        <f>IF(OR(AS202=$C202,AS202=$D202,AS202=$E202),IFNA(VLOOKUP($A202&amp;AR$1,Data!$C:$E,3,0),"Ø"),"-")</f>
        <v>-</v>
      </c>
      <c r="AS202" s="16">
        <v>2.0</v>
      </c>
      <c r="AT202" s="16" t="str">
        <f>IF(OR(AU202=$C202,AU202=$D202,AU202=$E202),IFNA(VLOOKUP($A202&amp;AT$1,Data!$C:$E,3,0),"Ø"),"-")</f>
        <v>-</v>
      </c>
      <c r="AU202" s="16">
        <v>3.0</v>
      </c>
    </row>
    <row r="203" ht="14.25" hidden="1" customHeight="1">
      <c r="A203" s="16" t="s">
        <v>831</v>
      </c>
      <c r="B203" s="9"/>
      <c r="C203" s="9" t="str">
        <f>IF(COUNTIF(Dails!A:A,Sheet1DATA!$A203)=1,1,"N")</f>
        <v>N</v>
      </c>
      <c r="D203" s="9" t="str">
        <f>IF(COUNTIF(Dails!D:D,Sheet1DATA!$A203)=1,2,"N")</f>
        <v>N</v>
      </c>
      <c r="E203" s="9" t="str">
        <f>IF(COUNTIF(Dails!G:G,Sheet1DATA!$A203)=1,3,"N")</f>
        <v>N</v>
      </c>
      <c r="F203" s="16" t="str">
        <f>IF(OR(G203=$C203,G203=$D203,G203=$E203),IFNA(VLOOKUP($A203&amp;F$1,Data!$C:$E,3,0),"Ø"),"-")</f>
        <v>-</v>
      </c>
      <c r="G203" s="16">
        <v>1.0</v>
      </c>
      <c r="H203" s="16" t="str">
        <f>IF(OR(I203=$C203,I203=$D203,I203=$E203),IFNA(VLOOKUP($A203&amp;H$1,Data!$C:$E,3,0),"Ø"),"-")</f>
        <v>-</v>
      </c>
      <c r="I203" s="16">
        <v>1.0</v>
      </c>
      <c r="J203" s="16" t="str">
        <f>IF(OR(K203=$C203,K203=$D203,K203=$E203),IFNA(VLOOKUP($A203&amp;J$1,Data!$C:$E,3,0),"Ø"),"-")</f>
        <v>-</v>
      </c>
      <c r="K203" s="16">
        <v>1.0</v>
      </c>
      <c r="L203" s="16" t="str">
        <f>IF(OR(M203=$C203,M203=$D203,M203=$E203),IFNA(VLOOKUP($A203&amp;L$1,Data!$C:$E,3,0),"Ø"),"-")</f>
        <v>-</v>
      </c>
      <c r="M203" s="16">
        <v>1.0</v>
      </c>
      <c r="N203" s="16" t="str">
        <f>IF(OR(O203=$C203,O203=$D203,O203=$E203),IFNA(VLOOKUP($A203&amp;N$1,Data!$C:$E,3,0),"Ø"),"-")</f>
        <v>-</v>
      </c>
      <c r="O203" s="16">
        <v>1.0</v>
      </c>
      <c r="P203" s="16" t="str">
        <f>IF(OR(Q203=$C203,Q203=$D203,Q203=$E203),IFNA(VLOOKUP($A203&amp;P$1,Data!$C:$E,3,0),"Ø"),"-")</f>
        <v>-</v>
      </c>
      <c r="Q203" s="16">
        <v>1.0</v>
      </c>
      <c r="R203" s="16" t="str">
        <f>IF(OR(S203=$C203,S203=$D203,S203=$E203),IFNA(VLOOKUP($A203&amp;R$1,Data!$C:$E,3,0),"Ø"),"-")</f>
        <v>-</v>
      </c>
      <c r="S203" s="16">
        <v>1.0</v>
      </c>
      <c r="T203" s="16" t="str">
        <f>IF(OR(U203=$C203,U203=$D203,U203=$E203),IFNA(VLOOKUP($A203&amp;T$1,Data!$C:$E,3,0),"Ø"),"-")</f>
        <v>-</v>
      </c>
      <c r="U203" s="16">
        <v>2.0</v>
      </c>
      <c r="V203" s="16" t="str">
        <f>IF(OR(W203=$C203,W203=$D203,W203=$E203),IFNA(VLOOKUP($A203&amp;V$1,Data!$C:$E,3,0),"Ø"),"-")</f>
        <v>-</v>
      </c>
      <c r="W203" s="16">
        <v>2.0</v>
      </c>
      <c r="X203" s="16" t="str">
        <f>IF(OR(Y203=$C203,Y203=$D203,Y203=$E203),IFNA(VLOOKUP($A203&amp;X$1,Data!$C:$E,3,0),"Ø"),"-")</f>
        <v>-</v>
      </c>
      <c r="Y203" s="16">
        <v>2.0</v>
      </c>
      <c r="Z203" s="16" t="str">
        <f>IF(OR(AA203=$C203,AA203=$D203,AA203=$E203),IFNA(VLOOKUP($A203&amp;Z$1,Data!$C:$E,3,0),"Ø"),"-")</f>
        <v>-</v>
      </c>
      <c r="AA203" s="16">
        <v>2.0</v>
      </c>
      <c r="AB203" s="16" t="str">
        <f>IF(OR(AC203=$C203,AC203=$D203,AC203=$E203),IFNA(VLOOKUP($A203&amp;AB$1,Data!$C:$E,3,0),"Ø"),"-")</f>
        <v>-</v>
      </c>
      <c r="AC203" s="16">
        <v>2.0</v>
      </c>
      <c r="AD203" s="16" t="str">
        <f>IF(OR(AE203=$C203,AE203=$D203,AE203=$E203),IFNA(VLOOKUP($A203&amp;AD$1,Data!$C:$E,3,0),"Ø"),"-")</f>
        <v>-</v>
      </c>
      <c r="AE203" s="16">
        <v>2.0</v>
      </c>
      <c r="AF203" s="16" t="str">
        <f>IF(OR(AG203=$C203,AG203=$D203,AG203=$E203),IFNA(VLOOKUP($A203&amp;AF$1,Data!$C:$E,3,0),"Ø"),"-")</f>
        <v>-</v>
      </c>
      <c r="AG203" s="16">
        <v>2.0</v>
      </c>
      <c r="AH203" s="16" t="str">
        <f>IF(OR(AI203=$C203,AI203=$D203,AI203=$E203),IFNA(VLOOKUP($A203&amp;AH$1,Data!$C:$E,3,0),"Ø"),"-")</f>
        <v>-</v>
      </c>
      <c r="AI203" s="16">
        <v>2.0</v>
      </c>
      <c r="AJ203" s="16" t="str">
        <f>IF(OR(AK203=$C203,AK203=$D203,AK203=$E203),IFNA(VLOOKUP($A203&amp;AJ$1,Data!$C:$E,3,0),"Ø"),"-")</f>
        <v>-</v>
      </c>
      <c r="AK203" s="16">
        <v>2.0</v>
      </c>
      <c r="AL203" s="16" t="str">
        <f>IF(OR(AM203=$C203,AM203=$D203,AM203=$E203),IFNA(VLOOKUP($A203&amp;AL$1,Data!$C:$E,3,0),"Ø"),"-")</f>
        <v>-</v>
      </c>
      <c r="AM203" s="16">
        <v>2.0</v>
      </c>
      <c r="AN203" s="16" t="str">
        <f>IF(OR(AO203=$C203,AO203=$D203,AO203=$E203),IFNA(VLOOKUP($A203&amp;AN$1,Data!$C:$E,3,0),"Ø"),"-")</f>
        <v>-</v>
      </c>
      <c r="AO203" s="16">
        <v>2.0</v>
      </c>
      <c r="AP203" s="16" t="str">
        <f>IF(OR(AQ203=$C203,AQ203=$D203,AQ203=$E203),IFNA(VLOOKUP($A203&amp;AP$1,Data!$C:$E,3,0),"Ø"),"-")</f>
        <v>-</v>
      </c>
      <c r="AQ203" s="16">
        <v>2.0</v>
      </c>
      <c r="AR203" s="16" t="str">
        <f>IF(OR(AS203=$C203,AS203=$D203,AS203=$E203),IFNA(VLOOKUP($A203&amp;AR$1,Data!$C:$E,3,0),"Ø"),"-")</f>
        <v>-</v>
      </c>
      <c r="AS203" s="16">
        <v>2.0</v>
      </c>
      <c r="AT203" s="16" t="str">
        <f>IF(OR(AU203=$C203,AU203=$D203,AU203=$E203),IFNA(VLOOKUP($A203&amp;AT$1,Data!$C:$E,3,0),"Ø"),"-")</f>
        <v>-</v>
      </c>
      <c r="AU203" s="16">
        <v>3.0</v>
      </c>
    </row>
    <row r="204" ht="14.25" hidden="1" customHeight="1">
      <c r="A204" s="16" t="s">
        <v>837</v>
      </c>
      <c r="B204" s="9"/>
      <c r="C204" s="9" t="str">
        <f>IF(COUNTIF(Dails!A:A,Sheet1DATA!$A204)=1,1,"N")</f>
        <v>N</v>
      </c>
      <c r="D204" s="9" t="str">
        <f>IF(COUNTIF(Dails!D:D,Sheet1DATA!$A204)=1,2,"N")</f>
        <v>N</v>
      </c>
      <c r="E204" s="9" t="str">
        <f>IF(COUNTIF(Dails!G:G,Sheet1DATA!$A204)=1,3,"N")</f>
        <v>N</v>
      </c>
      <c r="F204" s="16" t="str">
        <f>IF(OR(G204=$C204,G204=$D204,G204=$E204),IFNA(VLOOKUP($A204&amp;F$1,Data!$C:$E,3,0),"Ø"),"-")</f>
        <v>-</v>
      </c>
      <c r="G204" s="16">
        <v>1.0</v>
      </c>
      <c r="H204" s="16" t="str">
        <f>IF(OR(I204=$C204,I204=$D204,I204=$E204),IFNA(VLOOKUP($A204&amp;H$1,Data!$C:$E,3,0),"Ø"),"-")</f>
        <v>-</v>
      </c>
      <c r="I204" s="16">
        <v>1.0</v>
      </c>
      <c r="J204" s="16" t="str">
        <f>IF(OR(K204=$C204,K204=$D204,K204=$E204),IFNA(VLOOKUP($A204&amp;J$1,Data!$C:$E,3,0),"Ø"),"-")</f>
        <v>-</v>
      </c>
      <c r="K204" s="16">
        <v>1.0</v>
      </c>
      <c r="L204" s="16" t="str">
        <f>IF(OR(M204=$C204,M204=$D204,M204=$E204),IFNA(VLOOKUP($A204&amp;L$1,Data!$C:$E,3,0),"Ø"),"-")</f>
        <v>-</v>
      </c>
      <c r="M204" s="16">
        <v>1.0</v>
      </c>
      <c r="N204" s="16" t="str">
        <f>IF(OR(O204=$C204,O204=$D204,O204=$E204),IFNA(VLOOKUP($A204&amp;N$1,Data!$C:$E,3,0),"Ø"),"-")</f>
        <v>-</v>
      </c>
      <c r="O204" s="16">
        <v>1.0</v>
      </c>
      <c r="P204" s="16" t="str">
        <f>IF(OR(Q204=$C204,Q204=$D204,Q204=$E204),IFNA(VLOOKUP($A204&amp;P$1,Data!$C:$E,3,0),"Ø"),"-")</f>
        <v>-</v>
      </c>
      <c r="Q204" s="16">
        <v>1.0</v>
      </c>
      <c r="R204" s="16" t="str">
        <f>IF(OR(S204=$C204,S204=$D204,S204=$E204),IFNA(VLOOKUP($A204&amp;R$1,Data!$C:$E,3,0),"Ø"),"-")</f>
        <v>-</v>
      </c>
      <c r="S204" s="16">
        <v>1.0</v>
      </c>
      <c r="T204" s="16" t="str">
        <f>IF(OR(U204=$C204,U204=$D204,U204=$E204),IFNA(VLOOKUP($A204&amp;T$1,Data!$C:$E,3,0),"Ø"),"-")</f>
        <v>-</v>
      </c>
      <c r="U204" s="16">
        <v>2.0</v>
      </c>
      <c r="V204" s="16" t="str">
        <f>IF(OR(W204=$C204,W204=$D204,W204=$E204),IFNA(VLOOKUP($A204&amp;V$1,Data!$C:$E,3,0),"Ø"),"-")</f>
        <v>-</v>
      </c>
      <c r="W204" s="16">
        <v>2.0</v>
      </c>
      <c r="X204" s="16" t="str">
        <f>IF(OR(Y204=$C204,Y204=$D204,Y204=$E204),IFNA(VLOOKUP($A204&amp;X$1,Data!$C:$E,3,0),"Ø"),"-")</f>
        <v>-</v>
      </c>
      <c r="Y204" s="16">
        <v>2.0</v>
      </c>
      <c r="Z204" s="16" t="str">
        <f>IF(OR(AA204=$C204,AA204=$D204,AA204=$E204),IFNA(VLOOKUP($A204&amp;Z$1,Data!$C:$E,3,0),"Ø"),"-")</f>
        <v>-</v>
      </c>
      <c r="AA204" s="16">
        <v>2.0</v>
      </c>
      <c r="AB204" s="16" t="str">
        <f>IF(OR(AC204=$C204,AC204=$D204,AC204=$E204),IFNA(VLOOKUP($A204&amp;AB$1,Data!$C:$E,3,0),"Ø"),"-")</f>
        <v>-</v>
      </c>
      <c r="AC204" s="16">
        <v>2.0</v>
      </c>
      <c r="AD204" s="16" t="str">
        <f>IF(OR(AE204=$C204,AE204=$D204,AE204=$E204),IFNA(VLOOKUP($A204&amp;AD$1,Data!$C:$E,3,0),"Ø"),"-")</f>
        <v>-</v>
      </c>
      <c r="AE204" s="16">
        <v>2.0</v>
      </c>
      <c r="AF204" s="16" t="str">
        <f>IF(OR(AG204=$C204,AG204=$D204,AG204=$E204),IFNA(VLOOKUP($A204&amp;AF$1,Data!$C:$E,3,0),"Ø"),"-")</f>
        <v>-</v>
      </c>
      <c r="AG204" s="16">
        <v>2.0</v>
      </c>
      <c r="AH204" s="16" t="str">
        <f>IF(OR(AI204=$C204,AI204=$D204,AI204=$E204),IFNA(VLOOKUP($A204&amp;AH$1,Data!$C:$E,3,0),"Ø"),"-")</f>
        <v>-</v>
      </c>
      <c r="AI204" s="16">
        <v>2.0</v>
      </c>
      <c r="AJ204" s="16" t="str">
        <f>IF(OR(AK204=$C204,AK204=$D204,AK204=$E204),IFNA(VLOOKUP($A204&amp;AJ$1,Data!$C:$E,3,0),"Ø"),"-")</f>
        <v>-</v>
      </c>
      <c r="AK204" s="16">
        <v>2.0</v>
      </c>
      <c r="AL204" s="16" t="str">
        <f>IF(OR(AM204=$C204,AM204=$D204,AM204=$E204),IFNA(VLOOKUP($A204&amp;AL$1,Data!$C:$E,3,0),"Ø"),"-")</f>
        <v>-</v>
      </c>
      <c r="AM204" s="16">
        <v>2.0</v>
      </c>
      <c r="AN204" s="16" t="str">
        <f>IF(OR(AO204=$C204,AO204=$D204,AO204=$E204),IFNA(VLOOKUP($A204&amp;AN$1,Data!$C:$E,3,0),"Ø"),"-")</f>
        <v>-</v>
      </c>
      <c r="AO204" s="16">
        <v>2.0</v>
      </c>
      <c r="AP204" s="16" t="str">
        <f>IF(OR(AQ204=$C204,AQ204=$D204,AQ204=$E204),IFNA(VLOOKUP($A204&amp;AP$1,Data!$C:$E,3,0),"Ø"),"-")</f>
        <v>-</v>
      </c>
      <c r="AQ204" s="16">
        <v>2.0</v>
      </c>
      <c r="AR204" s="16" t="str">
        <f>IF(OR(AS204=$C204,AS204=$D204,AS204=$E204),IFNA(VLOOKUP($A204&amp;AR$1,Data!$C:$E,3,0),"Ø"),"-")</f>
        <v>-</v>
      </c>
      <c r="AS204" s="16">
        <v>2.0</v>
      </c>
      <c r="AT204" s="16" t="str">
        <f>IF(OR(AU204=$C204,AU204=$D204,AU204=$E204),IFNA(VLOOKUP($A204&amp;AT$1,Data!$C:$E,3,0),"Ø"),"-")</f>
        <v>-</v>
      </c>
      <c r="AU204" s="16">
        <v>3.0</v>
      </c>
    </row>
    <row r="205" ht="14.25" hidden="1" customHeight="1">
      <c r="A205" s="16" t="s">
        <v>841</v>
      </c>
      <c r="B205" s="9"/>
      <c r="C205" s="9" t="str">
        <f>IF(COUNTIF(Dails!A:A,Sheet1DATA!$A205)=1,1,"N")</f>
        <v>N</v>
      </c>
      <c r="D205" s="9" t="str">
        <f>IF(COUNTIF(Dails!D:D,Sheet1DATA!$A205)=1,2,"N")</f>
        <v>N</v>
      </c>
      <c r="E205" s="9" t="str">
        <f>IF(COUNTIF(Dails!G:G,Sheet1DATA!$A205)=1,3,"N")</f>
        <v>N</v>
      </c>
      <c r="F205" s="16" t="str">
        <f>IF(OR(G205=$C205,G205=$D205,G205=$E205),IFNA(VLOOKUP($A205&amp;F$1,Data!$C:$E,3,0),"Ø"),"-")</f>
        <v>-</v>
      </c>
      <c r="G205" s="16">
        <v>1.0</v>
      </c>
      <c r="H205" s="16" t="str">
        <f>IF(OR(I205=$C205,I205=$D205,I205=$E205),IFNA(VLOOKUP($A205&amp;H$1,Data!$C:$E,3,0),"Ø"),"-")</f>
        <v>-</v>
      </c>
      <c r="I205" s="16">
        <v>1.0</v>
      </c>
      <c r="J205" s="16" t="str">
        <f>IF(OR(K205=$C205,K205=$D205,K205=$E205),IFNA(VLOOKUP($A205&amp;J$1,Data!$C:$E,3,0),"Ø"),"-")</f>
        <v>-</v>
      </c>
      <c r="K205" s="16">
        <v>1.0</v>
      </c>
      <c r="L205" s="16" t="str">
        <f>IF(OR(M205=$C205,M205=$D205,M205=$E205),IFNA(VLOOKUP($A205&amp;L$1,Data!$C:$E,3,0),"Ø"),"-")</f>
        <v>-</v>
      </c>
      <c r="M205" s="16">
        <v>1.0</v>
      </c>
      <c r="N205" s="16" t="str">
        <f>IF(OR(O205=$C205,O205=$D205,O205=$E205),IFNA(VLOOKUP($A205&amp;N$1,Data!$C:$E,3,0),"Ø"),"-")</f>
        <v>-</v>
      </c>
      <c r="O205" s="16">
        <v>1.0</v>
      </c>
      <c r="P205" s="16" t="str">
        <f>IF(OR(Q205=$C205,Q205=$D205,Q205=$E205),IFNA(VLOOKUP($A205&amp;P$1,Data!$C:$E,3,0),"Ø"),"-")</f>
        <v>-</v>
      </c>
      <c r="Q205" s="16">
        <v>1.0</v>
      </c>
      <c r="R205" s="16" t="str">
        <f>IF(OR(S205=$C205,S205=$D205,S205=$E205),IFNA(VLOOKUP($A205&amp;R$1,Data!$C:$E,3,0),"Ø"),"-")</f>
        <v>-</v>
      </c>
      <c r="S205" s="16">
        <v>1.0</v>
      </c>
      <c r="T205" s="16" t="str">
        <f>IF(OR(U205=$C205,U205=$D205,U205=$E205),IFNA(VLOOKUP($A205&amp;T$1,Data!$C:$E,3,0),"Ø"),"-")</f>
        <v>-</v>
      </c>
      <c r="U205" s="16">
        <v>2.0</v>
      </c>
      <c r="V205" s="16" t="str">
        <f>IF(OR(W205=$C205,W205=$D205,W205=$E205),IFNA(VLOOKUP($A205&amp;V$1,Data!$C:$E,3,0),"Ø"),"-")</f>
        <v>-</v>
      </c>
      <c r="W205" s="16">
        <v>2.0</v>
      </c>
      <c r="X205" s="16" t="str">
        <f>IF(OR(Y205=$C205,Y205=$D205,Y205=$E205),IFNA(VLOOKUP($A205&amp;X$1,Data!$C:$E,3,0),"Ø"),"-")</f>
        <v>-</v>
      </c>
      <c r="Y205" s="16">
        <v>2.0</v>
      </c>
      <c r="Z205" s="16" t="str">
        <f>IF(OR(AA205=$C205,AA205=$D205,AA205=$E205),IFNA(VLOOKUP($A205&amp;Z$1,Data!$C:$E,3,0),"Ø"),"-")</f>
        <v>-</v>
      </c>
      <c r="AA205" s="16">
        <v>2.0</v>
      </c>
      <c r="AB205" s="16" t="str">
        <f>IF(OR(AC205=$C205,AC205=$D205,AC205=$E205),IFNA(VLOOKUP($A205&amp;AB$1,Data!$C:$E,3,0),"Ø"),"-")</f>
        <v>-</v>
      </c>
      <c r="AC205" s="16">
        <v>2.0</v>
      </c>
      <c r="AD205" s="16" t="str">
        <f>IF(OR(AE205=$C205,AE205=$D205,AE205=$E205),IFNA(VLOOKUP($A205&amp;AD$1,Data!$C:$E,3,0),"Ø"),"-")</f>
        <v>-</v>
      </c>
      <c r="AE205" s="16">
        <v>2.0</v>
      </c>
      <c r="AF205" s="16" t="str">
        <f>IF(OR(AG205=$C205,AG205=$D205,AG205=$E205),IFNA(VLOOKUP($A205&amp;AF$1,Data!$C:$E,3,0),"Ø"),"-")</f>
        <v>-</v>
      </c>
      <c r="AG205" s="16">
        <v>2.0</v>
      </c>
      <c r="AH205" s="16" t="str">
        <f>IF(OR(AI205=$C205,AI205=$D205,AI205=$E205),IFNA(VLOOKUP($A205&amp;AH$1,Data!$C:$E,3,0),"Ø"),"-")</f>
        <v>-</v>
      </c>
      <c r="AI205" s="16">
        <v>2.0</v>
      </c>
      <c r="AJ205" s="16" t="str">
        <f>IF(OR(AK205=$C205,AK205=$D205,AK205=$E205),IFNA(VLOOKUP($A205&amp;AJ$1,Data!$C:$E,3,0),"Ø"),"-")</f>
        <v>-</v>
      </c>
      <c r="AK205" s="16">
        <v>2.0</v>
      </c>
      <c r="AL205" s="16" t="str">
        <f>IF(OR(AM205=$C205,AM205=$D205,AM205=$E205),IFNA(VLOOKUP($A205&amp;AL$1,Data!$C:$E,3,0),"Ø"),"-")</f>
        <v>-</v>
      </c>
      <c r="AM205" s="16">
        <v>2.0</v>
      </c>
      <c r="AN205" s="16" t="str">
        <f>IF(OR(AO205=$C205,AO205=$D205,AO205=$E205),IFNA(VLOOKUP($A205&amp;AN$1,Data!$C:$E,3,0),"Ø"),"-")</f>
        <v>-</v>
      </c>
      <c r="AO205" s="16">
        <v>2.0</v>
      </c>
      <c r="AP205" s="16" t="str">
        <f>IF(OR(AQ205=$C205,AQ205=$D205,AQ205=$E205),IFNA(VLOOKUP($A205&amp;AP$1,Data!$C:$E,3,0),"Ø"),"-")</f>
        <v>-</v>
      </c>
      <c r="AQ205" s="16">
        <v>2.0</v>
      </c>
      <c r="AR205" s="16" t="str">
        <f>IF(OR(AS205=$C205,AS205=$D205,AS205=$E205),IFNA(VLOOKUP($A205&amp;AR$1,Data!$C:$E,3,0),"Ø"),"-")</f>
        <v>-</v>
      </c>
      <c r="AS205" s="16">
        <v>2.0</v>
      </c>
      <c r="AT205" s="16" t="str">
        <f>IF(OR(AU205=$C205,AU205=$D205,AU205=$E205),IFNA(VLOOKUP($A205&amp;AT$1,Data!$C:$E,3,0),"Ø"),"-")</f>
        <v>-</v>
      </c>
      <c r="AU205" s="16">
        <v>3.0</v>
      </c>
    </row>
    <row r="206" ht="14.25" hidden="1" customHeight="1">
      <c r="A206" s="16" t="s">
        <v>364</v>
      </c>
      <c r="B206" s="9"/>
      <c r="C206" s="9">
        <f>IF(COUNTIF(Dails!A:A,Sheet1DATA!$A206)=1,1,"N")</f>
        <v>1</v>
      </c>
      <c r="D206" s="9">
        <f>IF(COUNTIF(Dails!D:D,Sheet1DATA!$A206)=1,2,"N")</f>
        <v>2</v>
      </c>
      <c r="E206" s="9" t="str">
        <f>IF(COUNTIF(Dails!G:G,Sheet1DATA!$A206)=1,3,"N")</f>
        <v>N</v>
      </c>
      <c r="F206" s="16" t="str">
        <f>IF(OR(G206=$C206,G206=$D206,G206=$E206),IFNA(VLOOKUP($A206&amp;F$1,Data!$C:$E,3,0),"Ø"),"-")</f>
        <v>√</v>
      </c>
      <c r="G206" s="16">
        <v>1.0</v>
      </c>
      <c r="H206" s="16" t="str">
        <f>IF(OR(I206=$C206,I206=$D206,I206=$E206),IFNA(VLOOKUP($A206&amp;H$1,Data!$C:$E,3,0),"Ø"),"-")</f>
        <v>√</v>
      </c>
      <c r="I206" s="16">
        <v>1.0</v>
      </c>
      <c r="J206" s="16" t="str">
        <f>IF(OR(K206=$C206,K206=$D206,K206=$E206),IFNA(VLOOKUP($A206&amp;J$1,Data!$C:$E,3,0),"Ø"),"-")</f>
        <v>√</v>
      </c>
      <c r="K206" s="16">
        <v>1.0</v>
      </c>
      <c r="L206" s="16" t="str">
        <f>IF(OR(M206=$C206,M206=$D206,M206=$E206),IFNA(VLOOKUP($A206&amp;L$1,Data!$C:$E,3,0),"Ø"),"-")</f>
        <v>×</v>
      </c>
      <c r="M206" s="16">
        <v>1.0</v>
      </c>
      <c r="N206" s="16" t="str">
        <f>IF(OR(O206=$C206,O206=$D206,O206=$E206),IFNA(VLOOKUP($A206&amp;N$1,Data!$C:$E,3,0),"Ø"),"-")</f>
        <v>×</v>
      </c>
      <c r="O206" s="16">
        <v>1.0</v>
      </c>
      <c r="P206" s="16" t="str">
        <f>IF(OR(Q206=$C206,Q206=$D206,Q206=$E206),IFNA(VLOOKUP($A206&amp;P$1,Data!$C:$E,3,0),"Ø"),"-")</f>
        <v>×</v>
      </c>
      <c r="Q206" s="16">
        <v>1.0</v>
      </c>
      <c r="R206" s="16" t="str">
        <f>IF(OR(S206=$C206,S206=$D206,S206=$E206),IFNA(VLOOKUP($A206&amp;R$1,Data!$C:$E,3,0),"Ø"),"-")</f>
        <v>×</v>
      </c>
      <c r="S206" s="16">
        <v>1.0</v>
      </c>
      <c r="T206" s="16" t="str">
        <f>IF(OR(U206=$C206,U206=$D206,U206=$E206),IFNA(VLOOKUP($A206&amp;T$1,Data!$C:$E,3,0),"Ø"),"-")</f>
        <v>√</v>
      </c>
      <c r="U206" s="16">
        <v>2.0</v>
      </c>
      <c r="V206" s="16" t="str">
        <f>IF(OR(W206=$C206,W206=$D206,W206=$E206),IFNA(VLOOKUP($A206&amp;V$1,Data!$C:$E,3,0),"Ø"),"-")</f>
        <v>Ø</v>
      </c>
      <c r="W206" s="16">
        <v>2.0</v>
      </c>
      <c r="X206" s="16" t="str">
        <f>IF(OR(Y206=$C206,Y206=$D206,Y206=$E206),IFNA(VLOOKUP($A206&amp;X$1,Data!$C:$E,3,0),"Ø"),"-")</f>
        <v>Ø</v>
      </c>
      <c r="Y206" s="16">
        <v>2.0</v>
      </c>
      <c r="Z206" s="16" t="str">
        <f>IF(OR(AA206=$C206,AA206=$D206,AA206=$E206),IFNA(VLOOKUP($A206&amp;Z$1,Data!$C:$E,3,0),"Ø"),"-")</f>
        <v>Ø</v>
      </c>
      <c r="AA206" s="16">
        <v>2.0</v>
      </c>
      <c r="AB206" s="16" t="str">
        <f>IF(OR(AC206=$C206,AC206=$D206,AC206=$E206),IFNA(VLOOKUP($A206&amp;AB$1,Data!$C:$E,3,0),"Ø"),"-")</f>
        <v>Ø</v>
      </c>
      <c r="AC206" s="16">
        <v>2.0</v>
      </c>
      <c r="AD206" s="16" t="str">
        <f>IF(OR(AE206=$C206,AE206=$D206,AE206=$E206),IFNA(VLOOKUP($A206&amp;AD$1,Data!$C:$E,3,0),"Ø"),"-")</f>
        <v>Ø</v>
      </c>
      <c r="AE206" s="16">
        <v>2.0</v>
      </c>
      <c r="AF206" s="16" t="str">
        <f>IF(OR(AG206=$C206,AG206=$D206,AG206=$E206),IFNA(VLOOKUP($A206&amp;AF$1,Data!$C:$E,3,0),"Ø"),"-")</f>
        <v>Ø</v>
      </c>
      <c r="AG206" s="16">
        <v>2.0</v>
      </c>
      <c r="AH206" s="16" t="str">
        <f>IF(OR(AI206=$C206,AI206=$D206,AI206=$E206),IFNA(VLOOKUP($A206&amp;AH$1,Data!$C:$E,3,0),"Ø"),"-")</f>
        <v>Ø</v>
      </c>
      <c r="AI206" s="16">
        <v>2.0</v>
      </c>
      <c r="AJ206" s="16" t="str">
        <f>IF(OR(AK206=$C206,AK206=$D206,AK206=$E206),IFNA(VLOOKUP($A206&amp;AJ$1,Data!$C:$E,3,0),"Ø"),"-")</f>
        <v>Ø</v>
      </c>
      <c r="AK206" s="16">
        <v>2.0</v>
      </c>
      <c r="AL206" s="16" t="str">
        <f>IF(OR(AM206=$C206,AM206=$D206,AM206=$E206),IFNA(VLOOKUP($A206&amp;AL$1,Data!$C:$E,3,0),"Ø"),"-")</f>
        <v>Ø</v>
      </c>
      <c r="AM206" s="16">
        <v>2.0</v>
      </c>
      <c r="AN206" s="16" t="str">
        <f>IF(OR(AO206=$C206,AO206=$D206,AO206=$E206),IFNA(VLOOKUP($A206&amp;AN$1,Data!$C:$E,3,0),"Ø"),"-")</f>
        <v>Ø</v>
      </c>
      <c r="AO206" s="16">
        <v>2.0</v>
      </c>
      <c r="AP206" s="16" t="str">
        <f>IF(OR(AQ206=$C206,AQ206=$D206,AQ206=$E206),IFNA(VLOOKUP($A206&amp;AP$1,Data!$C:$E,3,0),"Ø"),"-")</f>
        <v>Ø</v>
      </c>
      <c r="AQ206" s="16">
        <v>2.0</v>
      </c>
      <c r="AR206" s="16" t="str">
        <f>IF(OR(AS206=$C206,AS206=$D206,AS206=$E206),IFNA(VLOOKUP($A206&amp;AR$1,Data!$C:$E,3,0),"Ø"),"-")</f>
        <v>√</v>
      </c>
      <c r="AS206" s="16">
        <v>2.0</v>
      </c>
      <c r="AT206" s="16" t="str">
        <f>IF(OR(AU206=$C206,AU206=$D206,AU206=$E206),IFNA(VLOOKUP($A206&amp;AT$1,Data!$C:$E,3,0),"Ø"),"-")</f>
        <v>-</v>
      </c>
      <c r="AU206" s="16">
        <v>3.0</v>
      </c>
    </row>
    <row r="207" ht="14.25" hidden="1" customHeight="1">
      <c r="A207" s="16" t="s">
        <v>844</v>
      </c>
      <c r="B207" s="9"/>
      <c r="C207" s="9" t="str">
        <f>IF(COUNTIF(Dails!A:A,Sheet1DATA!$A207)=1,1,"N")</f>
        <v>N</v>
      </c>
      <c r="D207" s="9" t="str">
        <f>IF(COUNTIF(Dails!D:D,Sheet1DATA!$A207)=1,2,"N")</f>
        <v>N</v>
      </c>
      <c r="E207" s="9" t="str">
        <f>IF(COUNTIF(Dails!G:G,Sheet1DATA!$A207)=1,3,"N")</f>
        <v>N</v>
      </c>
      <c r="F207" s="16" t="str">
        <f>IF(OR(G207=$C207,G207=$D207,G207=$E207),IFNA(VLOOKUP($A207&amp;F$1,Data!$C:$E,3,0),"Ø"),"-")</f>
        <v>-</v>
      </c>
      <c r="G207" s="16">
        <v>1.0</v>
      </c>
      <c r="H207" s="16" t="str">
        <f>IF(OR(I207=$C207,I207=$D207,I207=$E207),IFNA(VLOOKUP($A207&amp;H$1,Data!$C:$E,3,0),"Ø"),"-")</f>
        <v>-</v>
      </c>
      <c r="I207" s="16">
        <v>1.0</v>
      </c>
      <c r="J207" s="16" t="str">
        <f>IF(OR(K207=$C207,K207=$D207,K207=$E207),IFNA(VLOOKUP($A207&amp;J$1,Data!$C:$E,3,0),"Ø"),"-")</f>
        <v>-</v>
      </c>
      <c r="K207" s="16">
        <v>1.0</v>
      </c>
      <c r="L207" s="16" t="str">
        <f>IF(OR(M207=$C207,M207=$D207,M207=$E207),IFNA(VLOOKUP($A207&amp;L$1,Data!$C:$E,3,0),"Ø"),"-")</f>
        <v>-</v>
      </c>
      <c r="M207" s="16">
        <v>1.0</v>
      </c>
      <c r="N207" s="16" t="str">
        <f>IF(OR(O207=$C207,O207=$D207,O207=$E207),IFNA(VLOOKUP($A207&amp;N$1,Data!$C:$E,3,0),"Ø"),"-")</f>
        <v>-</v>
      </c>
      <c r="O207" s="16">
        <v>1.0</v>
      </c>
      <c r="P207" s="16" t="str">
        <f>IF(OR(Q207=$C207,Q207=$D207,Q207=$E207),IFNA(VLOOKUP($A207&amp;P$1,Data!$C:$E,3,0),"Ø"),"-")</f>
        <v>-</v>
      </c>
      <c r="Q207" s="16">
        <v>1.0</v>
      </c>
      <c r="R207" s="16" t="str">
        <f>IF(OR(S207=$C207,S207=$D207,S207=$E207),IFNA(VLOOKUP($A207&amp;R$1,Data!$C:$E,3,0),"Ø"),"-")</f>
        <v>-</v>
      </c>
      <c r="S207" s="16">
        <v>1.0</v>
      </c>
      <c r="T207" s="16" t="str">
        <f>IF(OR(U207=$C207,U207=$D207,U207=$E207),IFNA(VLOOKUP($A207&amp;T$1,Data!$C:$E,3,0),"Ø"),"-")</f>
        <v>-</v>
      </c>
      <c r="U207" s="16">
        <v>2.0</v>
      </c>
      <c r="V207" s="16" t="str">
        <f>IF(OR(W207=$C207,W207=$D207,W207=$E207),IFNA(VLOOKUP($A207&amp;V$1,Data!$C:$E,3,0),"Ø"),"-")</f>
        <v>-</v>
      </c>
      <c r="W207" s="16">
        <v>2.0</v>
      </c>
      <c r="X207" s="16" t="str">
        <f>IF(OR(Y207=$C207,Y207=$D207,Y207=$E207),IFNA(VLOOKUP($A207&amp;X$1,Data!$C:$E,3,0),"Ø"),"-")</f>
        <v>-</v>
      </c>
      <c r="Y207" s="16">
        <v>2.0</v>
      </c>
      <c r="Z207" s="16" t="str">
        <f>IF(OR(AA207=$C207,AA207=$D207,AA207=$E207),IFNA(VLOOKUP($A207&amp;Z$1,Data!$C:$E,3,0),"Ø"),"-")</f>
        <v>-</v>
      </c>
      <c r="AA207" s="16">
        <v>2.0</v>
      </c>
      <c r="AB207" s="16" t="str">
        <f>IF(OR(AC207=$C207,AC207=$D207,AC207=$E207),IFNA(VLOOKUP($A207&amp;AB$1,Data!$C:$E,3,0),"Ø"),"-")</f>
        <v>-</v>
      </c>
      <c r="AC207" s="16">
        <v>2.0</v>
      </c>
      <c r="AD207" s="16" t="str">
        <f>IF(OR(AE207=$C207,AE207=$D207,AE207=$E207),IFNA(VLOOKUP($A207&amp;AD$1,Data!$C:$E,3,0),"Ø"),"-")</f>
        <v>-</v>
      </c>
      <c r="AE207" s="16">
        <v>2.0</v>
      </c>
      <c r="AF207" s="16" t="str">
        <f>IF(OR(AG207=$C207,AG207=$D207,AG207=$E207),IFNA(VLOOKUP($A207&amp;AF$1,Data!$C:$E,3,0),"Ø"),"-")</f>
        <v>-</v>
      </c>
      <c r="AG207" s="16">
        <v>2.0</v>
      </c>
      <c r="AH207" s="16" t="str">
        <f>IF(OR(AI207=$C207,AI207=$D207,AI207=$E207),IFNA(VLOOKUP($A207&amp;AH$1,Data!$C:$E,3,0),"Ø"),"-")</f>
        <v>-</v>
      </c>
      <c r="AI207" s="16">
        <v>2.0</v>
      </c>
      <c r="AJ207" s="16" t="str">
        <f>IF(OR(AK207=$C207,AK207=$D207,AK207=$E207),IFNA(VLOOKUP($A207&amp;AJ$1,Data!$C:$E,3,0),"Ø"),"-")</f>
        <v>-</v>
      </c>
      <c r="AK207" s="16">
        <v>2.0</v>
      </c>
      <c r="AL207" s="16" t="str">
        <f>IF(OR(AM207=$C207,AM207=$D207,AM207=$E207),IFNA(VLOOKUP($A207&amp;AL$1,Data!$C:$E,3,0),"Ø"),"-")</f>
        <v>-</v>
      </c>
      <c r="AM207" s="16">
        <v>2.0</v>
      </c>
      <c r="AN207" s="16" t="str">
        <f>IF(OR(AO207=$C207,AO207=$D207,AO207=$E207),IFNA(VLOOKUP($A207&amp;AN$1,Data!$C:$E,3,0),"Ø"),"-")</f>
        <v>-</v>
      </c>
      <c r="AO207" s="16">
        <v>2.0</v>
      </c>
      <c r="AP207" s="16" t="str">
        <f>IF(OR(AQ207=$C207,AQ207=$D207,AQ207=$E207),IFNA(VLOOKUP($A207&amp;AP$1,Data!$C:$E,3,0),"Ø"),"-")</f>
        <v>-</v>
      </c>
      <c r="AQ207" s="16">
        <v>2.0</v>
      </c>
      <c r="AR207" s="16" t="str">
        <f>IF(OR(AS207=$C207,AS207=$D207,AS207=$E207),IFNA(VLOOKUP($A207&amp;AR$1,Data!$C:$E,3,0),"Ø"),"-")</f>
        <v>-</v>
      </c>
      <c r="AS207" s="16">
        <v>2.0</v>
      </c>
      <c r="AT207" s="16" t="str">
        <f>IF(OR(AU207=$C207,AU207=$D207,AU207=$E207),IFNA(VLOOKUP($A207&amp;AT$1,Data!$C:$E,3,0),"Ø"),"-")</f>
        <v>-</v>
      </c>
      <c r="AU207" s="16">
        <v>3.0</v>
      </c>
    </row>
    <row r="208" ht="14.25" hidden="1" customHeight="1">
      <c r="A208" s="16" t="s">
        <v>407</v>
      </c>
      <c r="B208" s="9"/>
      <c r="C208" s="9">
        <f>IF(COUNTIF(Dails!A:A,Sheet1DATA!$A208)=1,1,"N")</f>
        <v>1</v>
      </c>
      <c r="D208" s="9">
        <f>IF(COUNTIF(Dails!D:D,Sheet1DATA!$A208)=1,2,"N")</f>
        <v>2</v>
      </c>
      <c r="E208" s="9" t="str">
        <f>IF(COUNTIF(Dails!G:G,Sheet1DATA!$A208)=1,3,"N")</f>
        <v>N</v>
      </c>
      <c r="F208" s="16" t="str">
        <f>IF(OR(G208=$C208,G208=$D208,G208=$E208),IFNA(VLOOKUP($A208&amp;F$1,Data!$C:$E,3,0),"Ø"),"-")</f>
        <v>Ø</v>
      </c>
      <c r="G208" s="16">
        <v>1.0</v>
      </c>
      <c r="H208" s="16" t="str">
        <f>IF(OR(I208=$C208,I208=$D208,I208=$E208),IFNA(VLOOKUP($A208&amp;H$1,Data!$C:$E,3,0),"Ø"),"-")</f>
        <v>√</v>
      </c>
      <c r="I208" s="16">
        <v>1.0</v>
      </c>
      <c r="J208" s="16" t="str">
        <f>IF(OR(K208=$C208,K208=$D208,K208=$E208),IFNA(VLOOKUP($A208&amp;J$1,Data!$C:$E,3,0),"Ø"),"-")</f>
        <v>√</v>
      </c>
      <c r="K208" s="16">
        <v>1.0</v>
      </c>
      <c r="L208" s="16" t="str">
        <f>IF(OR(M208=$C208,M208=$D208,M208=$E208),IFNA(VLOOKUP($A208&amp;L$1,Data!$C:$E,3,0),"Ø"),"-")</f>
        <v>Ø</v>
      </c>
      <c r="M208" s="16">
        <v>1.0</v>
      </c>
      <c r="N208" s="16" t="str">
        <f>IF(OR(O208=$C208,O208=$D208,O208=$E208),IFNA(VLOOKUP($A208&amp;N$1,Data!$C:$E,3,0),"Ø"),"-")</f>
        <v>Ø</v>
      </c>
      <c r="O208" s="16">
        <v>1.0</v>
      </c>
      <c r="P208" s="16" t="str">
        <f>IF(OR(Q208=$C208,Q208=$D208,Q208=$E208),IFNA(VLOOKUP($A208&amp;P$1,Data!$C:$E,3,0),"Ø"),"-")</f>
        <v>Ø</v>
      </c>
      <c r="Q208" s="16">
        <v>1.0</v>
      </c>
      <c r="R208" s="16" t="str">
        <f>IF(OR(S208=$C208,S208=$D208,S208=$E208),IFNA(VLOOKUP($A208&amp;R$1,Data!$C:$E,3,0),"Ø"),"-")</f>
        <v>Ø</v>
      </c>
      <c r="S208" s="16">
        <v>1.0</v>
      </c>
      <c r="T208" s="16" t="str">
        <f>IF(OR(U208=$C208,U208=$D208,U208=$E208),IFNA(VLOOKUP($A208&amp;T$1,Data!$C:$E,3,0),"Ø"),"-")</f>
        <v>√</v>
      </c>
      <c r="U208" s="16">
        <v>2.0</v>
      </c>
      <c r="V208" s="16" t="str">
        <f>IF(OR(W208=$C208,W208=$D208,W208=$E208),IFNA(VLOOKUP($A208&amp;V$1,Data!$C:$E,3,0),"Ø"),"-")</f>
        <v>Ø</v>
      </c>
      <c r="W208" s="16">
        <v>2.0</v>
      </c>
      <c r="X208" s="16" t="str">
        <f>IF(OR(Y208=$C208,Y208=$D208,Y208=$E208),IFNA(VLOOKUP($A208&amp;X$1,Data!$C:$E,3,0),"Ø"),"-")</f>
        <v>√</v>
      </c>
      <c r="Y208" s="16">
        <v>2.0</v>
      </c>
      <c r="Z208" s="16" t="str">
        <f>IF(OR(AA208=$C208,AA208=$D208,AA208=$E208),IFNA(VLOOKUP($A208&amp;Z$1,Data!$C:$E,3,0),"Ø"),"-")</f>
        <v>√</v>
      </c>
      <c r="AA208" s="16">
        <v>2.0</v>
      </c>
      <c r="AB208" s="16" t="str">
        <f>IF(OR(AC208=$C208,AC208=$D208,AC208=$E208),IFNA(VLOOKUP($A208&amp;AB$1,Data!$C:$E,3,0),"Ø"),"-")</f>
        <v>√</v>
      </c>
      <c r="AC208" s="16">
        <v>2.0</v>
      </c>
      <c r="AD208" s="16" t="str">
        <f>IF(OR(AE208=$C208,AE208=$D208,AE208=$E208),IFNA(VLOOKUP($A208&amp;AD$1,Data!$C:$E,3,0),"Ø"),"-")</f>
        <v>√</v>
      </c>
      <c r="AE208" s="16">
        <v>2.0</v>
      </c>
      <c r="AF208" s="16" t="str">
        <f>IF(OR(AG208=$C208,AG208=$D208,AG208=$E208),IFNA(VLOOKUP($A208&amp;AF$1,Data!$C:$E,3,0),"Ø"),"-")</f>
        <v>Ø</v>
      </c>
      <c r="AG208" s="16">
        <v>2.0</v>
      </c>
      <c r="AH208" s="16" t="str">
        <f>IF(OR(AI208=$C208,AI208=$D208,AI208=$E208),IFNA(VLOOKUP($A208&amp;AH$1,Data!$C:$E,3,0),"Ø"),"-")</f>
        <v>Ø</v>
      </c>
      <c r="AI208" s="16">
        <v>2.0</v>
      </c>
      <c r="AJ208" s="16" t="str">
        <f>IF(OR(AK208=$C208,AK208=$D208,AK208=$E208),IFNA(VLOOKUP($A208&amp;AJ$1,Data!$C:$E,3,0),"Ø"),"-")</f>
        <v>Ø</v>
      </c>
      <c r="AK208" s="16">
        <v>2.0</v>
      </c>
      <c r="AL208" s="16" t="str">
        <f>IF(OR(AM208=$C208,AM208=$D208,AM208=$E208),IFNA(VLOOKUP($A208&amp;AL$1,Data!$C:$E,3,0),"Ø"),"-")</f>
        <v>√</v>
      </c>
      <c r="AM208" s="16">
        <v>2.0</v>
      </c>
      <c r="AN208" s="16" t="str">
        <f>IF(OR(AO208=$C208,AO208=$D208,AO208=$E208),IFNA(VLOOKUP($A208&amp;AN$1,Data!$C:$E,3,0),"Ø"),"-")</f>
        <v>Ø</v>
      </c>
      <c r="AO208" s="16">
        <v>2.0</v>
      </c>
      <c r="AP208" s="16" t="str">
        <f>IF(OR(AQ208=$C208,AQ208=$D208,AQ208=$E208),IFNA(VLOOKUP($A208&amp;AP$1,Data!$C:$E,3,0),"Ø"),"-")</f>
        <v>Ø</v>
      </c>
      <c r="AQ208" s="16">
        <v>2.0</v>
      </c>
      <c r="AR208" s="16" t="str">
        <f>IF(OR(AS208=$C208,AS208=$D208,AS208=$E208),IFNA(VLOOKUP($A208&amp;AR$1,Data!$C:$E,3,0),"Ø"),"-")</f>
        <v>√</v>
      </c>
      <c r="AS208" s="16">
        <v>2.0</v>
      </c>
      <c r="AT208" s="16" t="str">
        <f>IF(OR(AU208=$C208,AU208=$D208,AU208=$E208),IFNA(VLOOKUP($A208&amp;AT$1,Data!$C:$E,3,0),"Ø"),"-")</f>
        <v>-</v>
      </c>
      <c r="AU208" s="16">
        <v>3.0</v>
      </c>
    </row>
    <row r="209" ht="14.25" hidden="1" customHeight="1">
      <c r="A209" s="16" t="s">
        <v>847</v>
      </c>
      <c r="B209" s="9"/>
      <c r="C209" s="9" t="str">
        <f>IF(COUNTIF(Dails!A:A,Sheet1DATA!$A209)=1,1,"N")</f>
        <v>N</v>
      </c>
      <c r="D209" s="9" t="str">
        <f>IF(COUNTIF(Dails!D:D,Sheet1DATA!$A209)=1,2,"N")</f>
        <v>N</v>
      </c>
      <c r="E209" s="9" t="str">
        <f>IF(COUNTIF(Dails!G:G,Sheet1DATA!$A209)=1,3,"N")</f>
        <v>N</v>
      </c>
      <c r="F209" s="16" t="str">
        <f>IF(OR(G209=$C209,G209=$D209,G209=$E209),IFNA(VLOOKUP($A209&amp;F$1,Data!$C:$E,3,0),"Ø"),"-")</f>
        <v>-</v>
      </c>
      <c r="G209" s="16">
        <v>1.0</v>
      </c>
      <c r="H209" s="16" t="str">
        <f>IF(OR(I209=$C209,I209=$D209,I209=$E209),IFNA(VLOOKUP($A209&amp;H$1,Data!$C:$E,3,0),"Ø"),"-")</f>
        <v>-</v>
      </c>
      <c r="I209" s="16">
        <v>1.0</v>
      </c>
      <c r="J209" s="16" t="str">
        <f>IF(OR(K209=$C209,K209=$D209,K209=$E209),IFNA(VLOOKUP($A209&amp;J$1,Data!$C:$E,3,0),"Ø"),"-")</f>
        <v>-</v>
      </c>
      <c r="K209" s="16">
        <v>1.0</v>
      </c>
      <c r="L209" s="16" t="str">
        <f>IF(OR(M209=$C209,M209=$D209,M209=$E209),IFNA(VLOOKUP($A209&amp;L$1,Data!$C:$E,3,0),"Ø"),"-")</f>
        <v>-</v>
      </c>
      <c r="M209" s="16">
        <v>1.0</v>
      </c>
      <c r="N209" s="16" t="str">
        <f>IF(OR(O209=$C209,O209=$D209,O209=$E209),IFNA(VLOOKUP($A209&amp;N$1,Data!$C:$E,3,0),"Ø"),"-")</f>
        <v>-</v>
      </c>
      <c r="O209" s="16">
        <v>1.0</v>
      </c>
      <c r="P209" s="16" t="str">
        <f>IF(OR(Q209=$C209,Q209=$D209,Q209=$E209),IFNA(VLOOKUP($A209&amp;P$1,Data!$C:$E,3,0),"Ø"),"-")</f>
        <v>-</v>
      </c>
      <c r="Q209" s="16">
        <v>1.0</v>
      </c>
      <c r="R209" s="16" t="str">
        <f>IF(OR(S209=$C209,S209=$D209,S209=$E209),IFNA(VLOOKUP($A209&amp;R$1,Data!$C:$E,3,0),"Ø"),"-")</f>
        <v>-</v>
      </c>
      <c r="S209" s="16">
        <v>1.0</v>
      </c>
      <c r="T209" s="16" t="str">
        <f>IF(OR(U209=$C209,U209=$D209,U209=$E209),IFNA(VLOOKUP($A209&amp;T$1,Data!$C:$E,3,0),"Ø"),"-")</f>
        <v>-</v>
      </c>
      <c r="U209" s="16">
        <v>2.0</v>
      </c>
      <c r="V209" s="16" t="str">
        <f>IF(OR(W209=$C209,W209=$D209,W209=$E209),IFNA(VLOOKUP($A209&amp;V$1,Data!$C:$E,3,0),"Ø"),"-")</f>
        <v>-</v>
      </c>
      <c r="W209" s="16">
        <v>2.0</v>
      </c>
      <c r="X209" s="16" t="str">
        <f>IF(OR(Y209=$C209,Y209=$D209,Y209=$E209),IFNA(VLOOKUP($A209&amp;X$1,Data!$C:$E,3,0),"Ø"),"-")</f>
        <v>-</v>
      </c>
      <c r="Y209" s="16">
        <v>2.0</v>
      </c>
      <c r="Z209" s="16" t="str">
        <f>IF(OR(AA209=$C209,AA209=$D209,AA209=$E209),IFNA(VLOOKUP($A209&amp;Z$1,Data!$C:$E,3,0),"Ø"),"-")</f>
        <v>-</v>
      </c>
      <c r="AA209" s="16">
        <v>2.0</v>
      </c>
      <c r="AB209" s="16" t="str">
        <f>IF(OR(AC209=$C209,AC209=$D209,AC209=$E209),IFNA(VLOOKUP($A209&amp;AB$1,Data!$C:$E,3,0),"Ø"),"-")</f>
        <v>-</v>
      </c>
      <c r="AC209" s="16">
        <v>2.0</v>
      </c>
      <c r="AD209" s="16" t="str">
        <f>IF(OR(AE209=$C209,AE209=$D209,AE209=$E209),IFNA(VLOOKUP($A209&amp;AD$1,Data!$C:$E,3,0),"Ø"),"-")</f>
        <v>-</v>
      </c>
      <c r="AE209" s="16">
        <v>2.0</v>
      </c>
      <c r="AF209" s="16" t="str">
        <f>IF(OR(AG209=$C209,AG209=$D209,AG209=$E209),IFNA(VLOOKUP($A209&amp;AF$1,Data!$C:$E,3,0),"Ø"),"-")</f>
        <v>-</v>
      </c>
      <c r="AG209" s="16">
        <v>2.0</v>
      </c>
      <c r="AH209" s="16" t="str">
        <f>IF(OR(AI209=$C209,AI209=$D209,AI209=$E209),IFNA(VLOOKUP($A209&amp;AH$1,Data!$C:$E,3,0),"Ø"),"-")</f>
        <v>-</v>
      </c>
      <c r="AI209" s="16">
        <v>2.0</v>
      </c>
      <c r="AJ209" s="16" t="str">
        <f>IF(OR(AK209=$C209,AK209=$D209,AK209=$E209),IFNA(VLOOKUP($A209&amp;AJ$1,Data!$C:$E,3,0),"Ø"),"-")</f>
        <v>-</v>
      </c>
      <c r="AK209" s="16">
        <v>2.0</v>
      </c>
      <c r="AL209" s="16" t="str">
        <f>IF(OR(AM209=$C209,AM209=$D209,AM209=$E209),IFNA(VLOOKUP($A209&amp;AL$1,Data!$C:$E,3,0),"Ø"),"-")</f>
        <v>-</v>
      </c>
      <c r="AM209" s="16">
        <v>2.0</v>
      </c>
      <c r="AN209" s="16" t="str">
        <f>IF(OR(AO209=$C209,AO209=$D209,AO209=$E209),IFNA(VLOOKUP($A209&amp;AN$1,Data!$C:$E,3,0),"Ø"),"-")</f>
        <v>-</v>
      </c>
      <c r="AO209" s="16">
        <v>2.0</v>
      </c>
      <c r="AP209" s="16" t="str">
        <f>IF(OR(AQ209=$C209,AQ209=$D209,AQ209=$E209),IFNA(VLOOKUP($A209&amp;AP$1,Data!$C:$E,3,0),"Ø"),"-")</f>
        <v>-</v>
      </c>
      <c r="AQ209" s="16">
        <v>2.0</v>
      </c>
      <c r="AR209" s="16" t="str">
        <f>IF(OR(AS209=$C209,AS209=$D209,AS209=$E209),IFNA(VLOOKUP($A209&amp;AR$1,Data!$C:$E,3,0),"Ø"),"-")</f>
        <v>-</v>
      </c>
      <c r="AS209" s="16">
        <v>2.0</v>
      </c>
      <c r="AT209" s="16" t="str">
        <f>IF(OR(AU209=$C209,AU209=$D209,AU209=$E209),IFNA(VLOOKUP($A209&amp;AT$1,Data!$C:$E,3,0),"Ø"),"-")</f>
        <v>-</v>
      </c>
      <c r="AU209" s="16">
        <v>3.0</v>
      </c>
    </row>
    <row r="210" ht="14.25" hidden="1" customHeight="1">
      <c r="A210" s="16" t="s">
        <v>1085</v>
      </c>
      <c r="B210" s="9"/>
      <c r="C210" s="9">
        <f>IF(COUNTIF(Dails!A:A,Sheet1DATA!$A210)=1,1,"N")</f>
        <v>1</v>
      </c>
      <c r="D210" s="9">
        <f>IF(COUNTIF(Dails!D:D,Sheet1DATA!$A210)=1,2,"N")</f>
        <v>2</v>
      </c>
      <c r="E210" s="9" t="str">
        <f>IF(COUNTIF(Dails!G:G,Sheet1DATA!$A210)=1,3,"N")</f>
        <v>N</v>
      </c>
      <c r="F210" s="16" t="str">
        <f>IF(OR(G210=$C210,G210=$D210,G210=$E210),IFNA(VLOOKUP($A210&amp;F$1,Data!$C:$E,3,0),"Ø"),"-")</f>
        <v>×</v>
      </c>
      <c r="G210" s="16">
        <v>1.0</v>
      </c>
      <c r="H210" s="16" t="str">
        <f>IF(OR(I210=$C210,I210=$D210,I210=$E210),IFNA(VLOOKUP($A210&amp;H$1,Data!$C:$E,3,0),"Ø"),"-")</f>
        <v>×</v>
      </c>
      <c r="I210" s="16">
        <v>1.0</v>
      </c>
      <c r="J210" s="16" t="str">
        <f>IF(OR(K210=$C210,K210=$D210,K210=$E210),IFNA(VLOOKUP($A210&amp;J$1,Data!$C:$E,3,0),"Ø"),"-")</f>
        <v>×</v>
      </c>
      <c r="K210" s="16">
        <v>1.0</v>
      </c>
      <c r="L210" s="16" t="str">
        <f>IF(OR(M210=$C210,M210=$D210,M210=$E210),IFNA(VLOOKUP($A210&amp;L$1,Data!$C:$E,3,0),"Ø"),"-")</f>
        <v>×</v>
      </c>
      <c r="M210" s="16">
        <v>1.0</v>
      </c>
      <c r="N210" s="16" t="str">
        <f>IF(OR(O210=$C210,O210=$D210,O210=$E210),IFNA(VLOOKUP($A210&amp;N$1,Data!$C:$E,3,0),"Ø"),"-")</f>
        <v>×</v>
      </c>
      <c r="O210" s="16">
        <v>1.0</v>
      </c>
      <c r="P210" s="16" t="str">
        <f>IF(OR(Q210=$C210,Q210=$D210,Q210=$E210),IFNA(VLOOKUP($A210&amp;P$1,Data!$C:$E,3,0),"Ø"),"-")</f>
        <v>×</v>
      </c>
      <c r="Q210" s="16">
        <v>1.0</v>
      </c>
      <c r="R210" s="16" t="str">
        <f>IF(OR(S210=$C210,S210=$D210,S210=$E210),IFNA(VLOOKUP($A210&amp;R$1,Data!$C:$E,3,0),"Ø"),"-")</f>
        <v>×</v>
      </c>
      <c r="S210" s="16">
        <v>1.0</v>
      </c>
      <c r="T210" s="16" t="str">
        <f>IF(OR(U210=$C210,U210=$D210,U210=$E210),IFNA(VLOOKUP($A210&amp;T$1,Data!$C:$E,3,0),"Ø"),"-")</f>
        <v>×</v>
      </c>
      <c r="U210" s="16">
        <v>2.0</v>
      </c>
      <c r="V210" s="16" t="str">
        <f>IF(OR(W210=$C210,W210=$D210,W210=$E210),IFNA(VLOOKUP($A210&amp;V$1,Data!$C:$E,3,0),"Ø"),"-")</f>
        <v>×</v>
      </c>
      <c r="W210" s="16">
        <v>2.0</v>
      </c>
      <c r="X210" s="16" t="str">
        <f>IF(OR(Y210=$C210,Y210=$D210,Y210=$E210),IFNA(VLOOKUP($A210&amp;X$1,Data!$C:$E,3,0),"Ø"),"-")</f>
        <v>×</v>
      </c>
      <c r="Y210" s="16">
        <v>2.0</v>
      </c>
      <c r="Z210" s="16" t="str">
        <f>IF(OR(AA210=$C210,AA210=$D210,AA210=$E210),IFNA(VLOOKUP($A210&amp;Z$1,Data!$C:$E,3,0),"Ø"),"-")</f>
        <v>×</v>
      </c>
      <c r="AA210" s="16">
        <v>2.0</v>
      </c>
      <c r="AB210" s="16" t="str">
        <f>IF(OR(AC210=$C210,AC210=$D210,AC210=$E210),IFNA(VLOOKUP($A210&amp;AB$1,Data!$C:$E,3,0),"Ø"),"-")</f>
        <v>×</v>
      </c>
      <c r="AC210" s="16">
        <v>2.0</v>
      </c>
      <c r="AD210" s="16" t="str">
        <f>IF(OR(AE210=$C210,AE210=$D210,AE210=$E210),IFNA(VLOOKUP($A210&amp;AD$1,Data!$C:$E,3,0),"Ø"),"-")</f>
        <v>×</v>
      </c>
      <c r="AE210" s="16">
        <v>2.0</v>
      </c>
      <c r="AF210" s="16" t="str">
        <f>IF(OR(AG210=$C210,AG210=$D210,AG210=$E210),IFNA(VLOOKUP($A210&amp;AF$1,Data!$C:$E,3,0),"Ø"),"-")</f>
        <v>×</v>
      </c>
      <c r="AG210" s="16">
        <v>2.0</v>
      </c>
      <c r="AH210" s="16" t="str">
        <f>IF(OR(AI210=$C210,AI210=$D210,AI210=$E210),IFNA(VLOOKUP($A210&amp;AH$1,Data!$C:$E,3,0),"Ø"),"-")</f>
        <v>×</v>
      </c>
      <c r="AI210" s="16">
        <v>2.0</v>
      </c>
      <c r="AJ210" s="16" t="str">
        <f>IF(OR(AK210=$C210,AK210=$D210,AK210=$E210),IFNA(VLOOKUP($A210&amp;AJ$1,Data!$C:$E,3,0),"Ø"),"-")</f>
        <v>×</v>
      </c>
      <c r="AK210" s="16">
        <v>2.0</v>
      </c>
      <c r="AL210" s="16" t="str">
        <f>IF(OR(AM210=$C210,AM210=$D210,AM210=$E210),IFNA(VLOOKUP($A210&amp;AL$1,Data!$C:$E,3,0),"Ø"),"-")</f>
        <v>×</v>
      </c>
      <c r="AM210" s="16">
        <v>2.0</v>
      </c>
      <c r="AN210" s="16" t="str">
        <f>IF(OR(AO210=$C210,AO210=$D210,AO210=$E210),IFNA(VLOOKUP($A210&amp;AN$1,Data!$C:$E,3,0),"Ø"),"-")</f>
        <v>×</v>
      </c>
      <c r="AO210" s="16">
        <v>2.0</v>
      </c>
      <c r="AP210" s="16" t="str">
        <f>IF(OR(AQ210=$C210,AQ210=$D210,AQ210=$E210),IFNA(VLOOKUP($A210&amp;AP$1,Data!$C:$E,3,0),"Ø"),"-")</f>
        <v>×</v>
      </c>
      <c r="AQ210" s="16">
        <v>2.0</v>
      </c>
      <c r="AR210" s="16" t="str">
        <f>IF(OR(AS210=$C210,AS210=$D210,AS210=$E210),IFNA(VLOOKUP($A210&amp;AR$1,Data!$C:$E,3,0),"Ø"),"-")</f>
        <v>Ø</v>
      </c>
      <c r="AS210" s="16">
        <v>2.0</v>
      </c>
      <c r="AT210" s="16" t="str">
        <f>IF(OR(AU210=$C210,AU210=$D210,AU210=$E210),IFNA(VLOOKUP($A210&amp;AT$1,Data!$C:$E,3,0),"Ø"),"-")</f>
        <v>-</v>
      </c>
      <c r="AU210" s="16">
        <v>3.0</v>
      </c>
    </row>
    <row r="211" ht="14.25" hidden="1" customHeight="1">
      <c r="A211" s="16" t="s">
        <v>989</v>
      </c>
      <c r="B211" s="9"/>
      <c r="C211" s="9" t="str">
        <f>IF(COUNTIF(Dails!A:A,Sheet1DATA!$A211)=1,1,"N")</f>
        <v>N</v>
      </c>
      <c r="D211" s="9">
        <f>IF(COUNTIF(Dails!D:D,Sheet1DATA!$A211)=1,2,"N")</f>
        <v>2</v>
      </c>
      <c r="E211" s="9" t="str">
        <f>IF(COUNTIF(Dails!G:G,Sheet1DATA!$A211)=1,3,"N")</f>
        <v>N</v>
      </c>
      <c r="F211" s="16" t="str">
        <f>IF(OR(G211=$C211,G211=$D211,G211=$E211),IFNA(VLOOKUP($A211&amp;F$1,Data!$C:$E,3,0),"Ø"),"-")</f>
        <v>-</v>
      </c>
      <c r="G211" s="16">
        <v>1.0</v>
      </c>
      <c r="H211" s="16" t="str">
        <f>IF(OR(I211=$C211,I211=$D211,I211=$E211),IFNA(VLOOKUP($A211&amp;H$1,Data!$C:$E,3,0),"Ø"),"-")</f>
        <v>-</v>
      </c>
      <c r="I211" s="16">
        <v>1.0</v>
      </c>
      <c r="J211" s="16" t="str">
        <f>IF(OR(K211=$C211,K211=$D211,K211=$E211),IFNA(VLOOKUP($A211&amp;J$1,Data!$C:$E,3,0),"Ø"),"-")</f>
        <v>-</v>
      </c>
      <c r="K211" s="16">
        <v>1.0</v>
      </c>
      <c r="L211" s="16" t="str">
        <f>IF(OR(M211=$C211,M211=$D211,M211=$E211),IFNA(VLOOKUP($A211&amp;L$1,Data!$C:$E,3,0),"Ø"),"-")</f>
        <v>-</v>
      </c>
      <c r="M211" s="16">
        <v>1.0</v>
      </c>
      <c r="N211" s="16" t="str">
        <f>IF(OR(O211=$C211,O211=$D211,O211=$E211),IFNA(VLOOKUP($A211&amp;N$1,Data!$C:$E,3,0),"Ø"),"-")</f>
        <v>-</v>
      </c>
      <c r="O211" s="16">
        <v>1.0</v>
      </c>
      <c r="P211" s="16" t="str">
        <f>IF(OR(Q211=$C211,Q211=$D211,Q211=$E211),IFNA(VLOOKUP($A211&amp;P$1,Data!$C:$E,3,0),"Ø"),"-")</f>
        <v>-</v>
      </c>
      <c r="Q211" s="16">
        <v>1.0</v>
      </c>
      <c r="R211" s="16" t="str">
        <f>IF(OR(S211=$C211,S211=$D211,S211=$E211),IFNA(VLOOKUP($A211&amp;R$1,Data!$C:$E,3,0),"Ø"),"-")</f>
        <v>-</v>
      </c>
      <c r="S211" s="16">
        <v>1.0</v>
      </c>
      <c r="T211" s="16" t="str">
        <f>IF(OR(U211=$C211,U211=$D211,U211=$E211),IFNA(VLOOKUP($A211&amp;T$1,Data!$C:$E,3,0),"Ø"),"-")</f>
        <v>×</v>
      </c>
      <c r="U211" s="16">
        <v>2.0</v>
      </c>
      <c r="V211" s="16" t="str">
        <f>IF(OR(W211=$C211,W211=$D211,W211=$E211),IFNA(VLOOKUP($A211&amp;V$1,Data!$C:$E,3,0),"Ø"),"-")</f>
        <v>×</v>
      </c>
      <c r="W211" s="16">
        <v>2.0</v>
      </c>
      <c r="X211" s="16" t="str">
        <f>IF(OR(Y211=$C211,Y211=$D211,Y211=$E211),IFNA(VLOOKUP($A211&amp;X$1,Data!$C:$E,3,0),"Ø"),"-")</f>
        <v>×</v>
      </c>
      <c r="Y211" s="16">
        <v>2.0</v>
      </c>
      <c r="Z211" s="16" t="str">
        <f>IF(OR(AA211=$C211,AA211=$D211,AA211=$E211),IFNA(VLOOKUP($A211&amp;Z$1,Data!$C:$E,3,0),"Ø"),"-")</f>
        <v>×</v>
      </c>
      <c r="AA211" s="16">
        <v>2.0</v>
      </c>
      <c r="AB211" s="16" t="str">
        <f>IF(OR(AC211=$C211,AC211=$D211,AC211=$E211),IFNA(VLOOKUP($A211&amp;AB$1,Data!$C:$E,3,0),"Ø"),"-")</f>
        <v>×</v>
      </c>
      <c r="AC211" s="16">
        <v>2.0</v>
      </c>
      <c r="AD211" s="16" t="str">
        <f>IF(OR(AE211=$C211,AE211=$D211,AE211=$E211),IFNA(VLOOKUP($A211&amp;AD$1,Data!$C:$E,3,0),"Ø"),"-")</f>
        <v>×</v>
      </c>
      <c r="AE211" s="16">
        <v>2.0</v>
      </c>
      <c r="AF211" s="16" t="str">
        <f>IF(OR(AG211=$C211,AG211=$D211,AG211=$E211),IFNA(VLOOKUP($A211&amp;AF$1,Data!$C:$E,3,0),"Ø"),"-")</f>
        <v>×</v>
      </c>
      <c r="AG211" s="16">
        <v>2.0</v>
      </c>
      <c r="AH211" s="16" t="str">
        <f>IF(OR(AI211=$C211,AI211=$D211,AI211=$E211),IFNA(VLOOKUP($A211&amp;AH$1,Data!$C:$E,3,0),"Ø"),"-")</f>
        <v>Ø</v>
      </c>
      <c r="AI211" s="16">
        <v>2.0</v>
      </c>
      <c r="AJ211" s="16" t="str">
        <f>IF(OR(AK211=$C211,AK211=$D211,AK211=$E211),IFNA(VLOOKUP($A211&amp;AJ$1,Data!$C:$E,3,0),"Ø"),"-")</f>
        <v>×</v>
      </c>
      <c r="AK211" s="16">
        <v>2.0</v>
      </c>
      <c r="AL211" s="16" t="str">
        <f>IF(OR(AM211=$C211,AM211=$D211,AM211=$E211),IFNA(VLOOKUP($A211&amp;AL$1,Data!$C:$E,3,0),"Ø"),"-")</f>
        <v>×</v>
      </c>
      <c r="AM211" s="16">
        <v>2.0</v>
      </c>
      <c r="AN211" s="16" t="str">
        <f>IF(OR(AO211=$C211,AO211=$D211,AO211=$E211),IFNA(VLOOKUP($A211&amp;AN$1,Data!$C:$E,3,0),"Ø"),"-")</f>
        <v>×</v>
      </c>
      <c r="AO211" s="16">
        <v>2.0</v>
      </c>
      <c r="AP211" s="16" t="str">
        <f>IF(OR(AQ211=$C211,AQ211=$D211,AQ211=$E211),IFNA(VLOOKUP($A211&amp;AP$1,Data!$C:$E,3,0),"Ø"),"-")</f>
        <v>×</v>
      </c>
      <c r="AQ211" s="16">
        <v>2.0</v>
      </c>
      <c r="AR211" s="16" t="str">
        <f>IF(OR(AS211=$C211,AS211=$D211,AS211=$E211),IFNA(VLOOKUP($A211&amp;AR$1,Data!$C:$E,3,0),"Ø"),"-")</f>
        <v>Ø</v>
      </c>
      <c r="AS211" s="16">
        <v>2.0</v>
      </c>
      <c r="AT211" s="16" t="str">
        <f>IF(OR(AU211=$C211,AU211=$D211,AU211=$E211),IFNA(VLOOKUP($A211&amp;AT$1,Data!$C:$E,3,0),"Ø"),"-")</f>
        <v>-</v>
      </c>
      <c r="AU211" s="16">
        <v>3.0</v>
      </c>
    </row>
    <row r="212" ht="14.25" hidden="1" customHeight="1">
      <c r="A212" s="16" t="s">
        <v>850</v>
      </c>
      <c r="B212" s="9"/>
      <c r="C212" s="9" t="str">
        <f>IF(COUNTIF(Dails!A:A,Sheet1DATA!$A212)=1,1,"N")</f>
        <v>N</v>
      </c>
      <c r="D212" s="9" t="str">
        <f>IF(COUNTIF(Dails!D:D,Sheet1DATA!$A212)=1,2,"N")</f>
        <v>N</v>
      </c>
      <c r="E212" s="9" t="str">
        <f>IF(COUNTIF(Dails!G:G,Sheet1DATA!$A212)=1,3,"N")</f>
        <v>N</v>
      </c>
      <c r="F212" s="16" t="str">
        <f>IF(OR(G212=$C212,G212=$D212,G212=$E212),IFNA(VLOOKUP($A212&amp;F$1,Data!$C:$E,3,0),"Ø"),"-")</f>
        <v>-</v>
      </c>
      <c r="G212" s="16">
        <v>1.0</v>
      </c>
      <c r="H212" s="16" t="str">
        <f>IF(OR(I212=$C212,I212=$D212,I212=$E212),IFNA(VLOOKUP($A212&amp;H$1,Data!$C:$E,3,0),"Ø"),"-")</f>
        <v>-</v>
      </c>
      <c r="I212" s="16">
        <v>1.0</v>
      </c>
      <c r="J212" s="16" t="str">
        <f>IF(OR(K212=$C212,K212=$D212,K212=$E212),IFNA(VLOOKUP($A212&amp;J$1,Data!$C:$E,3,0),"Ø"),"-")</f>
        <v>-</v>
      </c>
      <c r="K212" s="16">
        <v>1.0</v>
      </c>
      <c r="L212" s="16" t="str">
        <f>IF(OR(M212=$C212,M212=$D212,M212=$E212),IFNA(VLOOKUP($A212&amp;L$1,Data!$C:$E,3,0),"Ø"),"-")</f>
        <v>-</v>
      </c>
      <c r="M212" s="16">
        <v>1.0</v>
      </c>
      <c r="N212" s="16" t="str">
        <f>IF(OR(O212=$C212,O212=$D212,O212=$E212),IFNA(VLOOKUP($A212&amp;N$1,Data!$C:$E,3,0),"Ø"),"-")</f>
        <v>-</v>
      </c>
      <c r="O212" s="16">
        <v>1.0</v>
      </c>
      <c r="P212" s="16" t="str">
        <f>IF(OR(Q212=$C212,Q212=$D212,Q212=$E212),IFNA(VLOOKUP($A212&amp;P$1,Data!$C:$E,3,0),"Ø"),"-")</f>
        <v>-</v>
      </c>
      <c r="Q212" s="16">
        <v>1.0</v>
      </c>
      <c r="R212" s="16" t="str">
        <f>IF(OR(S212=$C212,S212=$D212,S212=$E212),IFNA(VLOOKUP($A212&amp;R$1,Data!$C:$E,3,0),"Ø"),"-")</f>
        <v>-</v>
      </c>
      <c r="S212" s="16">
        <v>1.0</v>
      </c>
      <c r="T212" s="16" t="str">
        <f>IF(OR(U212=$C212,U212=$D212,U212=$E212),IFNA(VLOOKUP($A212&amp;T$1,Data!$C:$E,3,0),"Ø"),"-")</f>
        <v>-</v>
      </c>
      <c r="U212" s="16">
        <v>2.0</v>
      </c>
      <c r="V212" s="16" t="str">
        <f>IF(OR(W212=$C212,W212=$D212,W212=$E212),IFNA(VLOOKUP($A212&amp;V$1,Data!$C:$E,3,0),"Ø"),"-")</f>
        <v>-</v>
      </c>
      <c r="W212" s="16">
        <v>2.0</v>
      </c>
      <c r="X212" s="16" t="str">
        <f>IF(OR(Y212=$C212,Y212=$D212,Y212=$E212),IFNA(VLOOKUP($A212&amp;X$1,Data!$C:$E,3,0),"Ø"),"-")</f>
        <v>-</v>
      </c>
      <c r="Y212" s="16">
        <v>2.0</v>
      </c>
      <c r="Z212" s="16" t="str">
        <f>IF(OR(AA212=$C212,AA212=$D212,AA212=$E212),IFNA(VLOOKUP($A212&amp;Z$1,Data!$C:$E,3,0),"Ø"),"-")</f>
        <v>-</v>
      </c>
      <c r="AA212" s="16">
        <v>2.0</v>
      </c>
      <c r="AB212" s="16" t="str">
        <f>IF(OR(AC212=$C212,AC212=$D212,AC212=$E212),IFNA(VLOOKUP($A212&amp;AB$1,Data!$C:$E,3,0),"Ø"),"-")</f>
        <v>-</v>
      </c>
      <c r="AC212" s="16">
        <v>2.0</v>
      </c>
      <c r="AD212" s="16" t="str">
        <f>IF(OR(AE212=$C212,AE212=$D212,AE212=$E212),IFNA(VLOOKUP($A212&amp;AD$1,Data!$C:$E,3,0),"Ø"),"-")</f>
        <v>-</v>
      </c>
      <c r="AE212" s="16">
        <v>2.0</v>
      </c>
      <c r="AF212" s="16" t="str">
        <f>IF(OR(AG212=$C212,AG212=$D212,AG212=$E212),IFNA(VLOOKUP($A212&amp;AF$1,Data!$C:$E,3,0),"Ø"),"-")</f>
        <v>-</v>
      </c>
      <c r="AG212" s="16">
        <v>2.0</v>
      </c>
      <c r="AH212" s="16" t="str">
        <f>IF(OR(AI212=$C212,AI212=$D212,AI212=$E212),IFNA(VLOOKUP($A212&amp;AH$1,Data!$C:$E,3,0),"Ø"),"-")</f>
        <v>-</v>
      </c>
      <c r="AI212" s="16">
        <v>2.0</v>
      </c>
      <c r="AJ212" s="16" t="str">
        <f>IF(OR(AK212=$C212,AK212=$D212,AK212=$E212),IFNA(VLOOKUP($A212&amp;AJ$1,Data!$C:$E,3,0),"Ø"),"-")</f>
        <v>-</v>
      </c>
      <c r="AK212" s="16">
        <v>2.0</v>
      </c>
      <c r="AL212" s="16" t="str">
        <f>IF(OR(AM212=$C212,AM212=$D212,AM212=$E212),IFNA(VLOOKUP($A212&amp;AL$1,Data!$C:$E,3,0),"Ø"),"-")</f>
        <v>-</v>
      </c>
      <c r="AM212" s="16">
        <v>2.0</v>
      </c>
      <c r="AN212" s="16" t="str">
        <f>IF(OR(AO212=$C212,AO212=$D212,AO212=$E212),IFNA(VLOOKUP($A212&amp;AN$1,Data!$C:$E,3,0),"Ø"),"-")</f>
        <v>-</v>
      </c>
      <c r="AO212" s="16">
        <v>2.0</v>
      </c>
      <c r="AP212" s="16" t="str">
        <f>IF(OR(AQ212=$C212,AQ212=$D212,AQ212=$E212),IFNA(VLOOKUP($A212&amp;AP$1,Data!$C:$E,3,0),"Ø"),"-")</f>
        <v>-</v>
      </c>
      <c r="AQ212" s="16">
        <v>2.0</v>
      </c>
      <c r="AR212" s="16" t="str">
        <f>IF(OR(AS212=$C212,AS212=$D212,AS212=$E212),IFNA(VLOOKUP($A212&amp;AR$1,Data!$C:$E,3,0),"Ø"),"-")</f>
        <v>-</v>
      </c>
      <c r="AS212" s="16">
        <v>2.0</v>
      </c>
      <c r="AT212" s="16" t="str">
        <f>IF(OR(AU212=$C212,AU212=$D212,AU212=$E212),IFNA(VLOOKUP($A212&amp;AT$1,Data!$C:$E,3,0),"Ø"),"-")</f>
        <v>-</v>
      </c>
      <c r="AU212" s="16">
        <v>3.0</v>
      </c>
    </row>
    <row r="213" ht="14.25" hidden="1" customHeight="1">
      <c r="A213" s="16" t="s">
        <v>1215</v>
      </c>
      <c r="B213" s="9"/>
      <c r="C213" s="9">
        <f>IF(COUNTIF(Dails!A:A,Sheet1DATA!$A213)=1,1,"N")</f>
        <v>1</v>
      </c>
      <c r="D213" s="9">
        <f>IF(COUNTIF(Dails!D:D,Sheet1DATA!$A213)=1,2,"N")</f>
        <v>2</v>
      </c>
      <c r="E213" s="9" t="str">
        <f>IF(COUNTIF(Dails!G:G,Sheet1DATA!$A213)=1,3,"N")</f>
        <v>N</v>
      </c>
      <c r="F213" s="16" t="str">
        <f>IF(OR(G213=$C213,G213=$D213,G213=$E213),IFNA(VLOOKUP($A213&amp;F$1,Data!$C:$E,3,0),"Ø"),"-")</f>
        <v>√</v>
      </c>
      <c r="G213" s="16">
        <v>1.0</v>
      </c>
      <c r="H213" s="16" t="str">
        <f>IF(OR(I213=$C213,I213=$D213,I213=$E213),IFNA(VLOOKUP($A213&amp;H$1,Data!$C:$E,3,0),"Ø"),"-")</f>
        <v>×</v>
      </c>
      <c r="I213" s="16">
        <v>1.0</v>
      </c>
      <c r="J213" s="16" t="str">
        <f>IF(OR(K213=$C213,K213=$D213,K213=$E213),IFNA(VLOOKUP($A213&amp;J$1,Data!$C:$E,3,0),"Ø"),"-")</f>
        <v>√</v>
      </c>
      <c r="K213" s="16">
        <v>1.0</v>
      </c>
      <c r="L213" s="16" t="str">
        <f>IF(OR(M213=$C213,M213=$D213,M213=$E213),IFNA(VLOOKUP($A213&amp;L$1,Data!$C:$E,3,0),"Ø"),"-")</f>
        <v>×</v>
      </c>
      <c r="M213" s="16">
        <v>1.0</v>
      </c>
      <c r="N213" s="16" t="str">
        <f>IF(OR(O213=$C213,O213=$D213,O213=$E213),IFNA(VLOOKUP($A213&amp;N$1,Data!$C:$E,3,0),"Ø"),"-")</f>
        <v>√</v>
      </c>
      <c r="O213" s="16">
        <v>1.0</v>
      </c>
      <c r="P213" s="16" t="str">
        <f>IF(OR(Q213=$C213,Q213=$D213,Q213=$E213),IFNA(VLOOKUP($A213&amp;P$1,Data!$C:$E,3,0),"Ø"),"-")</f>
        <v>√</v>
      </c>
      <c r="Q213" s="16">
        <v>1.0</v>
      </c>
      <c r="R213" s="16" t="str">
        <f>IF(OR(S213=$C213,S213=$D213,S213=$E213),IFNA(VLOOKUP($A213&amp;R$1,Data!$C:$E,3,0),"Ø"),"-")</f>
        <v>√</v>
      </c>
      <c r="S213" s="16">
        <v>1.0</v>
      </c>
      <c r="T213" s="16" t="str">
        <f>IF(OR(U213=$C213,U213=$D213,U213=$E213),IFNA(VLOOKUP($A213&amp;T$1,Data!$C:$E,3,0),"Ø"),"-")</f>
        <v>√</v>
      </c>
      <c r="U213" s="16">
        <v>2.0</v>
      </c>
      <c r="V213" s="16" t="str">
        <f>IF(OR(W213=$C213,W213=$D213,W213=$E213),IFNA(VLOOKUP($A213&amp;V$1,Data!$C:$E,3,0),"Ø"),"-")</f>
        <v>Ø</v>
      </c>
      <c r="W213" s="16">
        <v>2.0</v>
      </c>
      <c r="X213" s="16" t="str">
        <f>IF(OR(Y213=$C213,Y213=$D213,Y213=$E213),IFNA(VLOOKUP($A213&amp;X$1,Data!$C:$E,3,0),"Ø"),"-")</f>
        <v>√</v>
      </c>
      <c r="Y213" s="16">
        <v>2.0</v>
      </c>
      <c r="Z213" s="16" t="str">
        <f>IF(OR(AA213=$C213,AA213=$D213,AA213=$E213),IFNA(VLOOKUP($A213&amp;Z$1,Data!$C:$E,3,0),"Ø"),"-")</f>
        <v>√</v>
      </c>
      <c r="AA213" s="16">
        <v>2.0</v>
      </c>
      <c r="AB213" s="16" t="str">
        <f>IF(OR(AC213=$C213,AC213=$D213,AC213=$E213),IFNA(VLOOKUP($A213&amp;AB$1,Data!$C:$E,3,0),"Ø"),"-")</f>
        <v>√</v>
      </c>
      <c r="AC213" s="16">
        <v>2.0</v>
      </c>
      <c r="AD213" s="16" t="str">
        <f>IF(OR(AE213=$C213,AE213=$D213,AE213=$E213),IFNA(VLOOKUP($A213&amp;AD$1,Data!$C:$E,3,0),"Ø"),"-")</f>
        <v>√</v>
      </c>
      <c r="AE213" s="16">
        <v>2.0</v>
      </c>
      <c r="AF213" s="16" t="str">
        <f>IF(OR(AG213=$C213,AG213=$D213,AG213=$E213),IFNA(VLOOKUP($A213&amp;AF$1,Data!$C:$E,3,0),"Ø"),"-")</f>
        <v>Ø</v>
      </c>
      <c r="AG213" s="16">
        <v>2.0</v>
      </c>
      <c r="AH213" s="16" t="str">
        <f>IF(OR(AI213=$C213,AI213=$D213,AI213=$E213),IFNA(VLOOKUP($A213&amp;AH$1,Data!$C:$E,3,0),"Ø"),"-")</f>
        <v>×</v>
      </c>
      <c r="AI213" s="16">
        <v>2.0</v>
      </c>
      <c r="AJ213" s="16" t="str">
        <f>IF(OR(AK213=$C213,AK213=$D213,AK213=$E213),IFNA(VLOOKUP($A213&amp;AJ$1,Data!$C:$E,3,0),"Ø"),"-")</f>
        <v>×</v>
      </c>
      <c r="AK213" s="16">
        <v>2.0</v>
      </c>
      <c r="AL213" s="16" t="str">
        <f>IF(OR(AM213=$C213,AM213=$D213,AM213=$E213),IFNA(VLOOKUP($A213&amp;AL$1,Data!$C:$E,3,0),"Ø"),"-")</f>
        <v>√</v>
      </c>
      <c r="AM213" s="16">
        <v>2.0</v>
      </c>
      <c r="AN213" s="16" t="str">
        <f>IF(OR(AO213=$C213,AO213=$D213,AO213=$E213),IFNA(VLOOKUP($A213&amp;AN$1,Data!$C:$E,3,0),"Ø"),"-")</f>
        <v>Ø</v>
      </c>
      <c r="AO213" s="16">
        <v>2.0</v>
      </c>
      <c r="AP213" s="16" t="str">
        <f>IF(OR(AQ213=$C213,AQ213=$D213,AQ213=$E213),IFNA(VLOOKUP($A213&amp;AP$1,Data!$C:$E,3,0),"Ø"),"-")</f>
        <v>Ø</v>
      </c>
      <c r="AQ213" s="16">
        <v>2.0</v>
      </c>
      <c r="AR213" s="16" t="str">
        <f>IF(OR(AS213=$C213,AS213=$D213,AS213=$E213),IFNA(VLOOKUP($A213&amp;AR$1,Data!$C:$E,3,0),"Ø"),"-")</f>
        <v>√</v>
      </c>
      <c r="AS213" s="16">
        <v>2.0</v>
      </c>
      <c r="AT213" s="16" t="str">
        <f>IF(OR(AU213=$C213,AU213=$D213,AU213=$E213),IFNA(VLOOKUP($A213&amp;AT$1,Data!$C:$E,3,0),"Ø"),"-")</f>
        <v>-</v>
      </c>
      <c r="AU213" s="16">
        <v>3.0</v>
      </c>
    </row>
    <row r="214" ht="14.25" hidden="1" customHeight="1">
      <c r="A214" s="16" t="s">
        <v>300</v>
      </c>
      <c r="B214" s="9"/>
      <c r="C214" s="9">
        <f>IF(COUNTIF(Dails!A:A,Sheet1DATA!$A214)=1,1,"N")</f>
        <v>1</v>
      </c>
      <c r="D214" s="9">
        <f>IF(COUNTIF(Dails!D:D,Sheet1DATA!$A214)=1,2,"N")</f>
        <v>2</v>
      </c>
      <c r="E214" s="9" t="str">
        <f>IF(COUNTIF(Dails!G:G,Sheet1DATA!$A214)=1,3,"N")</f>
        <v>N</v>
      </c>
      <c r="F214" s="16" t="str">
        <f>IF(OR(G214=$C214,G214=$D214,G214=$E214),IFNA(VLOOKUP($A214&amp;F$1,Data!$C:$E,3,0),"Ø"),"-")</f>
        <v>√</v>
      </c>
      <c r="G214" s="16">
        <v>1.0</v>
      </c>
      <c r="H214" s="16" t="str">
        <f>IF(OR(I214=$C214,I214=$D214,I214=$E214),IFNA(VLOOKUP($A214&amp;H$1,Data!$C:$E,3,0),"Ø"),"-")</f>
        <v>√</v>
      </c>
      <c r="I214" s="16">
        <v>1.0</v>
      </c>
      <c r="J214" s="16" t="str">
        <f>IF(OR(K214=$C214,K214=$D214,K214=$E214),IFNA(VLOOKUP($A214&amp;J$1,Data!$C:$E,3,0),"Ø"),"-")</f>
        <v>√</v>
      </c>
      <c r="K214" s="16">
        <v>1.0</v>
      </c>
      <c r="L214" s="16" t="str">
        <f>IF(OR(M214=$C214,M214=$D214,M214=$E214),IFNA(VLOOKUP($A214&amp;L$1,Data!$C:$E,3,0),"Ø"),"-")</f>
        <v>Ø</v>
      </c>
      <c r="M214" s="16">
        <v>1.0</v>
      </c>
      <c r="N214" s="16" t="str">
        <f>IF(OR(O214=$C214,O214=$D214,O214=$E214),IFNA(VLOOKUP($A214&amp;N$1,Data!$C:$E,3,0),"Ø"),"-")</f>
        <v>Ø</v>
      </c>
      <c r="O214" s="16">
        <v>1.0</v>
      </c>
      <c r="P214" s="16" t="str">
        <f>IF(OR(Q214=$C214,Q214=$D214,Q214=$E214),IFNA(VLOOKUP($A214&amp;P$1,Data!$C:$E,3,0),"Ø"),"-")</f>
        <v>Ø</v>
      </c>
      <c r="Q214" s="16">
        <v>1.0</v>
      </c>
      <c r="R214" s="16" t="str">
        <f>IF(OR(S214=$C214,S214=$D214,S214=$E214),IFNA(VLOOKUP($A214&amp;R$1,Data!$C:$E,3,0),"Ø"),"-")</f>
        <v>Ø</v>
      </c>
      <c r="S214" s="16">
        <v>1.0</v>
      </c>
      <c r="T214" s="16" t="str">
        <f>IF(OR(U214=$C214,U214=$D214,U214=$E214),IFNA(VLOOKUP($A214&amp;T$1,Data!$C:$E,3,0),"Ø"),"-")</f>
        <v>√</v>
      </c>
      <c r="U214" s="16">
        <v>2.0</v>
      </c>
      <c r="V214" s="16" t="str">
        <f>IF(OR(W214=$C214,W214=$D214,W214=$E214),IFNA(VLOOKUP($A214&amp;V$1,Data!$C:$E,3,0),"Ø"),"-")</f>
        <v>√</v>
      </c>
      <c r="W214" s="16">
        <v>2.0</v>
      </c>
      <c r="X214" s="16" t="str">
        <f>IF(OR(Y214=$C214,Y214=$D214,Y214=$E214),IFNA(VLOOKUP($A214&amp;X$1,Data!$C:$E,3,0),"Ø"),"-")</f>
        <v>Ø</v>
      </c>
      <c r="Y214" s="16">
        <v>2.0</v>
      </c>
      <c r="Z214" s="16" t="str">
        <f>IF(OR(AA214=$C214,AA214=$D214,AA214=$E214),IFNA(VLOOKUP($A214&amp;Z$1,Data!$C:$E,3,0),"Ø"),"-")</f>
        <v>Ø</v>
      </c>
      <c r="AA214" s="16">
        <v>2.0</v>
      </c>
      <c r="AB214" s="16" t="str">
        <f>IF(OR(AC214=$C214,AC214=$D214,AC214=$E214),IFNA(VLOOKUP($A214&amp;AB$1,Data!$C:$E,3,0),"Ø"),"-")</f>
        <v>Ø</v>
      </c>
      <c r="AC214" s="16">
        <v>2.0</v>
      </c>
      <c r="AD214" s="16" t="str">
        <f>IF(OR(AE214=$C214,AE214=$D214,AE214=$E214),IFNA(VLOOKUP($A214&amp;AD$1,Data!$C:$E,3,0),"Ø"),"-")</f>
        <v>√</v>
      </c>
      <c r="AE214" s="16">
        <v>2.0</v>
      </c>
      <c r="AF214" s="16" t="str">
        <f>IF(OR(AG214=$C214,AG214=$D214,AG214=$E214),IFNA(VLOOKUP($A214&amp;AF$1,Data!$C:$E,3,0),"Ø"),"-")</f>
        <v>√</v>
      </c>
      <c r="AG214" s="16">
        <v>2.0</v>
      </c>
      <c r="AH214" s="16" t="str">
        <f>IF(OR(AI214=$C214,AI214=$D214,AI214=$E214),IFNA(VLOOKUP($A214&amp;AH$1,Data!$C:$E,3,0),"Ø"),"-")</f>
        <v>Ø</v>
      </c>
      <c r="AI214" s="16">
        <v>2.0</v>
      </c>
      <c r="AJ214" s="16" t="str">
        <f>IF(OR(AK214=$C214,AK214=$D214,AK214=$E214),IFNA(VLOOKUP($A214&amp;AJ$1,Data!$C:$E,3,0),"Ø"),"-")</f>
        <v>√</v>
      </c>
      <c r="AK214" s="16">
        <v>2.0</v>
      </c>
      <c r="AL214" s="16" t="str">
        <f>IF(OR(AM214=$C214,AM214=$D214,AM214=$E214),IFNA(VLOOKUP($A214&amp;AL$1,Data!$C:$E,3,0),"Ø"),"-")</f>
        <v>Ø</v>
      </c>
      <c r="AM214" s="16">
        <v>2.0</v>
      </c>
      <c r="AN214" s="16" t="str">
        <f>IF(OR(AO214=$C214,AO214=$D214,AO214=$E214),IFNA(VLOOKUP($A214&amp;AN$1,Data!$C:$E,3,0),"Ø"),"-")</f>
        <v>√</v>
      </c>
      <c r="AO214" s="16">
        <v>2.0</v>
      </c>
      <c r="AP214" s="16" t="str">
        <f>IF(OR(AQ214=$C214,AQ214=$D214,AQ214=$E214),IFNA(VLOOKUP($A214&amp;AP$1,Data!$C:$E,3,0),"Ø"),"-")</f>
        <v>√</v>
      </c>
      <c r="AQ214" s="16">
        <v>2.0</v>
      </c>
      <c r="AR214" s="16" t="str">
        <f>IF(OR(AS214=$C214,AS214=$D214,AS214=$E214),IFNA(VLOOKUP($A214&amp;AR$1,Data!$C:$E,3,0),"Ø"),"-")</f>
        <v>√</v>
      </c>
      <c r="AS214" s="16">
        <v>2.0</v>
      </c>
      <c r="AT214" s="16" t="str">
        <f>IF(OR(AU214=$C214,AU214=$D214,AU214=$E214),IFNA(VLOOKUP($A214&amp;AT$1,Data!$C:$E,3,0),"Ø"),"-")</f>
        <v>-</v>
      </c>
      <c r="AU214" s="16">
        <v>3.0</v>
      </c>
    </row>
    <row r="215" ht="14.25" hidden="1" customHeight="1">
      <c r="A215" s="16" t="s">
        <v>853</v>
      </c>
      <c r="B215" s="9"/>
      <c r="C215" s="9">
        <f>IF(COUNTIF(Dails!A:A,Sheet1DATA!$A215)=1,1,"N")</f>
        <v>1</v>
      </c>
      <c r="D215" s="9">
        <f>IF(COUNTIF(Dails!D:D,Sheet1DATA!$A215)=1,2,"N")</f>
        <v>2</v>
      </c>
      <c r="E215" s="9">
        <f>IF(COUNTIF(Dails!G:G,Sheet1DATA!$A215)=1,3,"N")</f>
        <v>3</v>
      </c>
      <c r="F215" s="16" t="str">
        <f>IF(OR(G215=$C215,G215=$D215,G215=$E215),IFNA(VLOOKUP($A215&amp;F$1,Data!$C:$E,3,0),"Ø"),"-")</f>
        <v>√</v>
      </c>
      <c r="G215" s="16">
        <v>1.0</v>
      </c>
      <c r="H215" s="16" t="str">
        <f>IF(OR(I215=$C215,I215=$D215,I215=$E215),IFNA(VLOOKUP($A215&amp;H$1,Data!$C:$E,3,0),"Ø"),"-")</f>
        <v>√</v>
      </c>
      <c r="I215" s="16">
        <v>1.0</v>
      </c>
      <c r="J215" s="16" t="str">
        <f>IF(OR(K215=$C215,K215=$D215,K215=$E215),IFNA(VLOOKUP($A215&amp;J$1,Data!$C:$E,3,0),"Ø"),"-")</f>
        <v>√</v>
      </c>
      <c r="K215" s="16">
        <v>1.0</v>
      </c>
      <c r="L215" s="16" t="str">
        <f>IF(OR(M215=$C215,M215=$D215,M215=$E215),IFNA(VLOOKUP($A215&amp;L$1,Data!$C:$E,3,0),"Ø"),"-")</f>
        <v>Ø</v>
      </c>
      <c r="M215" s="16">
        <v>1.0</v>
      </c>
      <c r="N215" s="16" t="str">
        <f>IF(OR(O215=$C215,O215=$D215,O215=$E215),IFNA(VLOOKUP($A215&amp;N$1,Data!$C:$E,3,0),"Ø"),"-")</f>
        <v>Ø</v>
      </c>
      <c r="O215" s="16">
        <v>1.0</v>
      </c>
      <c r="P215" s="16" t="str">
        <f>IF(OR(Q215=$C215,Q215=$D215,Q215=$E215),IFNA(VLOOKUP($A215&amp;P$1,Data!$C:$E,3,0),"Ø"),"-")</f>
        <v>Ø</v>
      </c>
      <c r="Q215" s="16">
        <v>1.0</v>
      </c>
      <c r="R215" s="16" t="str">
        <f>IF(OR(S215=$C215,S215=$D215,S215=$E215),IFNA(VLOOKUP($A215&amp;R$1,Data!$C:$E,3,0),"Ø"),"-")</f>
        <v>Ø</v>
      </c>
      <c r="S215" s="16">
        <v>1.0</v>
      </c>
      <c r="T215" s="16" t="str">
        <f>IF(OR(U215=$C215,U215=$D215,U215=$E215),IFNA(VLOOKUP($A215&amp;T$1,Data!$C:$E,3,0),"Ø"),"-")</f>
        <v>√</v>
      </c>
      <c r="U215" s="16">
        <v>2.0</v>
      </c>
      <c r="V215" s="16" t="str">
        <f>IF(OR(W215=$C215,W215=$D215,W215=$E215),IFNA(VLOOKUP($A215&amp;V$1,Data!$C:$E,3,0),"Ø"),"-")</f>
        <v>Ø</v>
      </c>
      <c r="W215" s="16">
        <v>2.0</v>
      </c>
      <c r="X215" s="16" t="str">
        <f>IF(OR(Y215=$C215,Y215=$D215,Y215=$E215),IFNA(VLOOKUP($A215&amp;X$1,Data!$C:$E,3,0),"Ø"),"-")</f>
        <v>√</v>
      </c>
      <c r="Y215" s="16">
        <v>2.0</v>
      </c>
      <c r="Z215" s="16" t="str">
        <f>IF(OR(AA215=$C215,AA215=$D215,AA215=$E215),IFNA(VLOOKUP($A215&amp;Z$1,Data!$C:$E,3,0),"Ø"),"-")</f>
        <v>√</v>
      </c>
      <c r="AA215" s="16">
        <v>2.0</v>
      </c>
      <c r="AB215" s="16" t="str">
        <f>IF(OR(AC215=$C215,AC215=$D215,AC215=$E215),IFNA(VLOOKUP($A215&amp;AB$1,Data!$C:$E,3,0),"Ø"),"-")</f>
        <v>√</v>
      </c>
      <c r="AC215" s="16">
        <v>2.0</v>
      </c>
      <c r="AD215" s="16" t="str">
        <f>IF(OR(AE215=$C215,AE215=$D215,AE215=$E215),IFNA(VLOOKUP($A215&amp;AD$1,Data!$C:$E,3,0),"Ø"),"-")</f>
        <v>√</v>
      </c>
      <c r="AE215" s="16">
        <v>2.0</v>
      </c>
      <c r="AF215" s="16" t="str">
        <f>IF(OR(AG215=$C215,AG215=$D215,AG215=$E215),IFNA(VLOOKUP($A215&amp;AF$1,Data!$C:$E,3,0),"Ø"),"-")</f>
        <v>Ø</v>
      </c>
      <c r="AG215" s="16">
        <v>2.0</v>
      </c>
      <c r="AH215" s="16" t="str">
        <f>IF(OR(AI215=$C215,AI215=$D215,AI215=$E215),IFNA(VLOOKUP($A215&amp;AH$1,Data!$C:$E,3,0),"Ø"),"-")</f>
        <v>Ø</v>
      </c>
      <c r="AI215" s="16">
        <v>2.0</v>
      </c>
      <c r="AJ215" s="16" t="str">
        <f>IF(OR(AK215=$C215,AK215=$D215,AK215=$E215),IFNA(VLOOKUP($A215&amp;AJ$1,Data!$C:$E,3,0),"Ø"),"-")</f>
        <v>Ø</v>
      </c>
      <c r="AK215" s="16">
        <v>2.0</v>
      </c>
      <c r="AL215" s="16" t="str">
        <f>IF(OR(AM215=$C215,AM215=$D215,AM215=$E215),IFNA(VLOOKUP($A215&amp;AL$1,Data!$C:$E,3,0),"Ø"),"-")</f>
        <v>√</v>
      </c>
      <c r="AM215" s="16">
        <v>2.0</v>
      </c>
      <c r="AN215" s="16" t="str">
        <f>IF(OR(AO215=$C215,AO215=$D215,AO215=$E215),IFNA(VLOOKUP($A215&amp;AN$1,Data!$C:$E,3,0),"Ø"),"-")</f>
        <v>Ø</v>
      </c>
      <c r="AO215" s="16">
        <v>2.0</v>
      </c>
      <c r="AP215" s="16" t="str">
        <f>IF(OR(AQ215=$C215,AQ215=$D215,AQ215=$E215),IFNA(VLOOKUP($A215&amp;AP$1,Data!$C:$E,3,0),"Ø"),"-")</f>
        <v>Ø</v>
      </c>
      <c r="AQ215" s="16">
        <v>2.0</v>
      </c>
      <c r="AR215" s="16" t="str">
        <f>IF(OR(AS215=$C215,AS215=$D215,AS215=$E215),IFNA(VLOOKUP($A215&amp;AR$1,Data!$C:$E,3,0),"Ø"),"-")</f>
        <v>Ø</v>
      </c>
      <c r="AS215" s="16">
        <v>2.0</v>
      </c>
      <c r="AT215" s="16" t="str">
        <f>IF(OR(AU215=$C215,AU215=$D215,AU215=$E215),IFNA(VLOOKUP($A215&amp;AT$1,Data!$C:$E,3,0),"Ø"),"-")</f>
        <v>×</v>
      </c>
      <c r="AU215" s="16">
        <v>3.0</v>
      </c>
    </row>
    <row r="216" ht="14.25" hidden="1" customHeight="1">
      <c r="A216" s="16" t="s">
        <v>350</v>
      </c>
      <c r="B216" s="9"/>
      <c r="C216" s="9">
        <f>IF(COUNTIF(Dails!A:A,Sheet1DATA!$A216)=1,1,"N")</f>
        <v>1</v>
      </c>
      <c r="D216" s="9">
        <f>IF(COUNTIF(Dails!D:D,Sheet1DATA!$A216)=1,2,"N")</f>
        <v>2</v>
      </c>
      <c r="E216" s="9" t="str">
        <f>IF(COUNTIF(Dails!G:G,Sheet1DATA!$A216)=1,3,"N")</f>
        <v>N</v>
      </c>
      <c r="F216" s="16" t="str">
        <f>IF(OR(G216=$C216,G216=$D216,G216=$E216),IFNA(VLOOKUP($A216&amp;F$1,Data!$C:$E,3,0),"Ø"),"-")</f>
        <v>×</v>
      </c>
      <c r="G216" s="16">
        <v>1.0</v>
      </c>
      <c r="H216" s="16" t="str">
        <f>IF(OR(I216=$C216,I216=$D216,I216=$E216),IFNA(VLOOKUP($A216&amp;H$1,Data!$C:$E,3,0),"Ø"),"-")</f>
        <v>×</v>
      </c>
      <c r="I216" s="16">
        <v>1.0</v>
      </c>
      <c r="J216" s="16" t="str">
        <f>IF(OR(K216=$C216,K216=$D216,K216=$E216),IFNA(VLOOKUP($A216&amp;J$1,Data!$C:$E,3,0),"Ø"),"-")</f>
        <v>×</v>
      </c>
      <c r="K216" s="16">
        <v>1.0</v>
      </c>
      <c r="L216" s="16" t="str">
        <f>IF(OR(M216=$C216,M216=$D216,M216=$E216),IFNA(VLOOKUP($A216&amp;L$1,Data!$C:$E,3,0),"Ø"),"-")</f>
        <v>Ø</v>
      </c>
      <c r="M216" s="16">
        <v>1.0</v>
      </c>
      <c r="N216" s="16" t="str">
        <f>IF(OR(O216=$C216,O216=$D216,O216=$E216),IFNA(VLOOKUP($A216&amp;N$1,Data!$C:$E,3,0),"Ø"),"-")</f>
        <v>Ø</v>
      </c>
      <c r="O216" s="16">
        <v>1.0</v>
      </c>
      <c r="P216" s="16" t="str">
        <f>IF(OR(Q216=$C216,Q216=$D216,Q216=$E216),IFNA(VLOOKUP($A216&amp;P$1,Data!$C:$E,3,0),"Ø"),"-")</f>
        <v>Ø</v>
      </c>
      <c r="Q216" s="16">
        <v>1.0</v>
      </c>
      <c r="R216" s="16" t="str">
        <f>IF(OR(S216=$C216,S216=$D216,S216=$E216),IFNA(VLOOKUP($A216&amp;R$1,Data!$C:$E,3,0),"Ø"),"-")</f>
        <v>Ø</v>
      </c>
      <c r="S216" s="16">
        <v>1.0</v>
      </c>
      <c r="T216" s="16" t="str">
        <f>IF(OR(U216=$C216,U216=$D216,U216=$E216),IFNA(VLOOKUP($A216&amp;T$1,Data!$C:$E,3,0),"Ø"),"-")</f>
        <v>Ø</v>
      </c>
      <c r="U216" s="16">
        <v>2.0</v>
      </c>
      <c r="V216" s="16" t="str">
        <f>IF(OR(W216=$C216,W216=$D216,W216=$E216),IFNA(VLOOKUP($A216&amp;V$1,Data!$C:$E,3,0),"Ø"),"-")</f>
        <v>×</v>
      </c>
      <c r="W216" s="16">
        <v>2.0</v>
      </c>
      <c r="X216" s="16" t="str">
        <f>IF(OR(Y216=$C216,Y216=$D216,Y216=$E216),IFNA(VLOOKUP($A216&amp;X$1,Data!$C:$E,3,0),"Ø"),"-")</f>
        <v>×</v>
      </c>
      <c r="Y216" s="16">
        <v>2.0</v>
      </c>
      <c r="Z216" s="16" t="str">
        <f>IF(OR(AA216=$C216,AA216=$D216,AA216=$E216),IFNA(VLOOKUP($A216&amp;Z$1,Data!$C:$E,3,0),"Ø"),"-")</f>
        <v>×</v>
      </c>
      <c r="AA216" s="16">
        <v>2.0</v>
      </c>
      <c r="AB216" s="16" t="str">
        <f>IF(OR(AC216=$C216,AC216=$D216,AC216=$E216),IFNA(VLOOKUP($A216&amp;AB$1,Data!$C:$E,3,0),"Ø"),"-")</f>
        <v>Ø</v>
      </c>
      <c r="AC216" s="16">
        <v>2.0</v>
      </c>
      <c r="AD216" s="16" t="str">
        <f>IF(OR(AE216=$C216,AE216=$D216,AE216=$E216),IFNA(VLOOKUP($A216&amp;AD$1,Data!$C:$E,3,0),"Ø"),"-")</f>
        <v>Ø</v>
      </c>
      <c r="AE216" s="16">
        <v>2.0</v>
      </c>
      <c r="AF216" s="16" t="str">
        <f>IF(OR(AG216=$C216,AG216=$D216,AG216=$E216),IFNA(VLOOKUP($A216&amp;AF$1,Data!$C:$E,3,0),"Ø"),"-")</f>
        <v>Ø</v>
      </c>
      <c r="AG216" s="16">
        <v>2.0</v>
      </c>
      <c r="AH216" s="16" t="str">
        <f>IF(OR(AI216=$C216,AI216=$D216,AI216=$E216),IFNA(VLOOKUP($A216&amp;AH$1,Data!$C:$E,3,0),"Ø"),"-")</f>
        <v>Ø</v>
      </c>
      <c r="AI216" s="16">
        <v>2.0</v>
      </c>
      <c r="AJ216" s="16" t="str">
        <f>IF(OR(AK216=$C216,AK216=$D216,AK216=$E216),IFNA(VLOOKUP($A216&amp;AJ$1,Data!$C:$E,3,0),"Ø"),"-")</f>
        <v>×</v>
      </c>
      <c r="AK216" s="16">
        <v>2.0</v>
      </c>
      <c r="AL216" s="16" t="str">
        <f>IF(OR(AM216=$C216,AM216=$D216,AM216=$E216),IFNA(VLOOKUP($A216&amp;AL$1,Data!$C:$E,3,0),"Ø"),"-")</f>
        <v>×</v>
      </c>
      <c r="AM216" s="16">
        <v>2.0</v>
      </c>
      <c r="AN216" s="16" t="str">
        <f>IF(OR(AO216=$C216,AO216=$D216,AO216=$E216),IFNA(VLOOKUP($A216&amp;AN$1,Data!$C:$E,3,0),"Ø"),"-")</f>
        <v>×</v>
      </c>
      <c r="AO216" s="16">
        <v>2.0</v>
      </c>
      <c r="AP216" s="16" t="str">
        <f>IF(OR(AQ216=$C216,AQ216=$D216,AQ216=$E216),IFNA(VLOOKUP($A216&amp;AP$1,Data!$C:$E,3,0),"Ø"),"-")</f>
        <v>Ø</v>
      </c>
      <c r="AQ216" s="16">
        <v>2.0</v>
      </c>
      <c r="AR216" s="16" t="str">
        <f>IF(OR(AS216=$C216,AS216=$D216,AS216=$E216),IFNA(VLOOKUP($A216&amp;AR$1,Data!$C:$E,3,0),"Ø"),"-")</f>
        <v>Ø</v>
      </c>
      <c r="AS216" s="16">
        <v>2.0</v>
      </c>
      <c r="AT216" s="16" t="str">
        <f>IF(OR(AU216=$C216,AU216=$D216,AU216=$E216),IFNA(VLOOKUP($A216&amp;AT$1,Data!$C:$E,3,0),"Ø"),"-")</f>
        <v>-</v>
      </c>
      <c r="AU216" s="16">
        <v>3.0</v>
      </c>
    </row>
    <row r="217" ht="14.25" hidden="1" customHeight="1">
      <c r="A217" s="16" t="s">
        <v>860</v>
      </c>
      <c r="B217" s="9"/>
      <c r="C217" s="9" t="str">
        <f>IF(COUNTIF(Dails!A:A,Sheet1DATA!$A217)=1,1,"N")</f>
        <v>N</v>
      </c>
      <c r="D217" s="9" t="str">
        <f>IF(COUNTIF(Dails!D:D,Sheet1DATA!$A217)=1,2,"N")</f>
        <v>N</v>
      </c>
      <c r="E217" s="9" t="str">
        <f>IF(COUNTIF(Dails!G:G,Sheet1DATA!$A217)=1,3,"N")</f>
        <v>N</v>
      </c>
      <c r="F217" s="16" t="str">
        <f>IF(OR(G217=$C217,G217=$D217,G217=$E217),IFNA(VLOOKUP($A217&amp;F$1,Data!$C:$E,3,0),"Ø"),"-")</f>
        <v>-</v>
      </c>
      <c r="G217" s="16">
        <v>1.0</v>
      </c>
      <c r="H217" s="16" t="str">
        <f>IF(OR(I217=$C217,I217=$D217,I217=$E217),IFNA(VLOOKUP($A217&amp;H$1,Data!$C:$E,3,0),"Ø"),"-")</f>
        <v>-</v>
      </c>
      <c r="I217" s="16">
        <v>1.0</v>
      </c>
      <c r="J217" s="16" t="str">
        <f>IF(OR(K217=$C217,K217=$D217,K217=$E217),IFNA(VLOOKUP($A217&amp;J$1,Data!$C:$E,3,0),"Ø"),"-")</f>
        <v>-</v>
      </c>
      <c r="K217" s="16">
        <v>1.0</v>
      </c>
      <c r="L217" s="16" t="str">
        <f>IF(OR(M217=$C217,M217=$D217,M217=$E217),IFNA(VLOOKUP($A217&amp;L$1,Data!$C:$E,3,0),"Ø"),"-")</f>
        <v>-</v>
      </c>
      <c r="M217" s="16">
        <v>1.0</v>
      </c>
      <c r="N217" s="16" t="str">
        <f>IF(OR(O217=$C217,O217=$D217,O217=$E217),IFNA(VLOOKUP($A217&amp;N$1,Data!$C:$E,3,0),"Ø"),"-")</f>
        <v>-</v>
      </c>
      <c r="O217" s="16">
        <v>1.0</v>
      </c>
      <c r="P217" s="16" t="str">
        <f>IF(OR(Q217=$C217,Q217=$D217,Q217=$E217),IFNA(VLOOKUP($A217&amp;P$1,Data!$C:$E,3,0),"Ø"),"-")</f>
        <v>-</v>
      </c>
      <c r="Q217" s="16">
        <v>1.0</v>
      </c>
      <c r="R217" s="16" t="str">
        <f>IF(OR(S217=$C217,S217=$D217,S217=$E217),IFNA(VLOOKUP($A217&amp;R$1,Data!$C:$E,3,0),"Ø"),"-")</f>
        <v>-</v>
      </c>
      <c r="S217" s="16">
        <v>1.0</v>
      </c>
      <c r="T217" s="16" t="str">
        <f>IF(OR(U217=$C217,U217=$D217,U217=$E217),IFNA(VLOOKUP($A217&amp;T$1,Data!$C:$E,3,0),"Ø"),"-")</f>
        <v>-</v>
      </c>
      <c r="U217" s="16">
        <v>2.0</v>
      </c>
      <c r="V217" s="16" t="str">
        <f>IF(OR(W217=$C217,W217=$D217,W217=$E217),IFNA(VLOOKUP($A217&amp;V$1,Data!$C:$E,3,0),"Ø"),"-")</f>
        <v>-</v>
      </c>
      <c r="W217" s="16">
        <v>2.0</v>
      </c>
      <c r="X217" s="16" t="str">
        <f>IF(OR(Y217=$C217,Y217=$D217,Y217=$E217),IFNA(VLOOKUP($A217&amp;X$1,Data!$C:$E,3,0),"Ø"),"-")</f>
        <v>-</v>
      </c>
      <c r="Y217" s="16">
        <v>2.0</v>
      </c>
      <c r="Z217" s="16" t="str">
        <f>IF(OR(AA217=$C217,AA217=$D217,AA217=$E217),IFNA(VLOOKUP($A217&amp;Z$1,Data!$C:$E,3,0),"Ø"),"-")</f>
        <v>-</v>
      </c>
      <c r="AA217" s="16">
        <v>2.0</v>
      </c>
      <c r="AB217" s="16" t="str">
        <f>IF(OR(AC217=$C217,AC217=$D217,AC217=$E217),IFNA(VLOOKUP($A217&amp;AB$1,Data!$C:$E,3,0),"Ø"),"-")</f>
        <v>-</v>
      </c>
      <c r="AC217" s="16">
        <v>2.0</v>
      </c>
      <c r="AD217" s="16" t="str">
        <f>IF(OR(AE217=$C217,AE217=$D217,AE217=$E217),IFNA(VLOOKUP($A217&amp;AD$1,Data!$C:$E,3,0),"Ø"),"-")</f>
        <v>-</v>
      </c>
      <c r="AE217" s="16">
        <v>2.0</v>
      </c>
      <c r="AF217" s="16" t="str">
        <f>IF(OR(AG217=$C217,AG217=$D217,AG217=$E217),IFNA(VLOOKUP($A217&amp;AF$1,Data!$C:$E,3,0),"Ø"),"-")</f>
        <v>-</v>
      </c>
      <c r="AG217" s="16">
        <v>2.0</v>
      </c>
      <c r="AH217" s="16" t="str">
        <f>IF(OR(AI217=$C217,AI217=$D217,AI217=$E217),IFNA(VLOOKUP($A217&amp;AH$1,Data!$C:$E,3,0),"Ø"),"-")</f>
        <v>-</v>
      </c>
      <c r="AI217" s="16">
        <v>2.0</v>
      </c>
      <c r="AJ217" s="16" t="str">
        <f>IF(OR(AK217=$C217,AK217=$D217,AK217=$E217),IFNA(VLOOKUP($A217&amp;AJ$1,Data!$C:$E,3,0),"Ø"),"-")</f>
        <v>-</v>
      </c>
      <c r="AK217" s="16">
        <v>2.0</v>
      </c>
      <c r="AL217" s="16" t="str">
        <f>IF(OR(AM217=$C217,AM217=$D217,AM217=$E217),IFNA(VLOOKUP($A217&amp;AL$1,Data!$C:$E,3,0),"Ø"),"-")</f>
        <v>-</v>
      </c>
      <c r="AM217" s="16">
        <v>2.0</v>
      </c>
      <c r="AN217" s="16" t="str">
        <f>IF(OR(AO217=$C217,AO217=$D217,AO217=$E217),IFNA(VLOOKUP($A217&amp;AN$1,Data!$C:$E,3,0),"Ø"),"-")</f>
        <v>-</v>
      </c>
      <c r="AO217" s="16">
        <v>2.0</v>
      </c>
      <c r="AP217" s="16" t="str">
        <f>IF(OR(AQ217=$C217,AQ217=$D217,AQ217=$E217),IFNA(VLOOKUP($A217&amp;AP$1,Data!$C:$E,3,0),"Ø"),"-")</f>
        <v>-</v>
      </c>
      <c r="AQ217" s="16">
        <v>2.0</v>
      </c>
      <c r="AR217" s="16" t="str">
        <f>IF(OR(AS217=$C217,AS217=$D217,AS217=$E217),IFNA(VLOOKUP($A217&amp;AR$1,Data!$C:$E,3,0),"Ø"),"-")</f>
        <v>-</v>
      </c>
      <c r="AS217" s="16">
        <v>2.0</v>
      </c>
      <c r="AT217" s="16" t="str">
        <f>IF(OR(AU217=$C217,AU217=$D217,AU217=$E217),IFNA(VLOOKUP($A217&amp;AT$1,Data!$C:$E,3,0),"Ø"),"-")</f>
        <v>-</v>
      </c>
      <c r="AU217" s="16">
        <v>3.0</v>
      </c>
    </row>
    <row r="218" ht="14.25" hidden="1" customHeight="1">
      <c r="A218" s="16" t="s">
        <v>873</v>
      </c>
      <c r="B218" s="9"/>
      <c r="C218" s="9" t="str">
        <f>IF(COUNTIF(Dails!A:A,Sheet1DATA!$A218)=1,1,"N")</f>
        <v>N</v>
      </c>
      <c r="D218" s="9" t="str">
        <f>IF(COUNTIF(Dails!D:D,Sheet1DATA!$A218)=1,2,"N")</f>
        <v>N</v>
      </c>
      <c r="E218" s="9" t="str">
        <f>IF(COUNTIF(Dails!G:G,Sheet1DATA!$A218)=1,3,"N")</f>
        <v>N</v>
      </c>
      <c r="F218" s="16" t="str">
        <f>IF(OR(G218=$C218,G218=$D218,G218=$E218),IFNA(VLOOKUP($A218&amp;F$1,Data!$C:$E,3,0),"Ø"),"-")</f>
        <v>-</v>
      </c>
      <c r="G218" s="16">
        <v>1.0</v>
      </c>
      <c r="H218" s="16" t="str">
        <f>IF(OR(I218=$C218,I218=$D218,I218=$E218),IFNA(VLOOKUP($A218&amp;H$1,Data!$C:$E,3,0),"Ø"),"-")</f>
        <v>-</v>
      </c>
      <c r="I218" s="16">
        <v>1.0</v>
      </c>
      <c r="J218" s="16" t="str">
        <f>IF(OR(K218=$C218,K218=$D218,K218=$E218),IFNA(VLOOKUP($A218&amp;J$1,Data!$C:$E,3,0),"Ø"),"-")</f>
        <v>-</v>
      </c>
      <c r="K218" s="16">
        <v>1.0</v>
      </c>
      <c r="L218" s="16" t="str">
        <f>IF(OR(M218=$C218,M218=$D218,M218=$E218),IFNA(VLOOKUP($A218&amp;L$1,Data!$C:$E,3,0),"Ø"),"-")</f>
        <v>-</v>
      </c>
      <c r="M218" s="16">
        <v>1.0</v>
      </c>
      <c r="N218" s="16" t="str">
        <f>IF(OR(O218=$C218,O218=$D218,O218=$E218),IFNA(VLOOKUP($A218&amp;N$1,Data!$C:$E,3,0),"Ø"),"-")</f>
        <v>-</v>
      </c>
      <c r="O218" s="16">
        <v>1.0</v>
      </c>
      <c r="P218" s="16" t="str">
        <f>IF(OR(Q218=$C218,Q218=$D218,Q218=$E218),IFNA(VLOOKUP($A218&amp;P$1,Data!$C:$E,3,0),"Ø"),"-")</f>
        <v>-</v>
      </c>
      <c r="Q218" s="16">
        <v>1.0</v>
      </c>
      <c r="R218" s="16" t="str">
        <f>IF(OR(S218=$C218,S218=$D218,S218=$E218),IFNA(VLOOKUP($A218&amp;R$1,Data!$C:$E,3,0),"Ø"),"-")</f>
        <v>-</v>
      </c>
      <c r="S218" s="16">
        <v>1.0</v>
      </c>
      <c r="T218" s="16" t="str">
        <f>IF(OR(U218=$C218,U218=$D218,U218=$E218),IFNA(VLOOKUP($A218&amp;T$1,Data!$C:$E,3,0),"Ø"),"-")</f>
        <v>-</v>
      </c>
      <c r="U218" s="16">
        <v>2.0</v>
      </c>
      <c r="V218" s="16" t="str">
        <f>IF(OR(W218=$C218,W218=$D218,W218=$E218),IFNA(VLOOKUP($A218&amp;V$1,Data!$C:$E,3,0),"Ø"),"-")</f>
        <v>-</v>
      </c>
      <c r="W218" s="16">
        <v>2.0</v>
      </c>
      <c r="X218" s="16" t="str">
        <f>IF(OR(Y218=$C218,Y218=$D218,Y218=$E218),IFNA(VLOOKUP($A218&amp;X$1,Data!$C:$E,3,0),"Ø"),"-")</f>
        <v>-</v>
      </c>
      <c r="Y218" s="16">
        <v>2.0</v>
      </c>
      <c r="Z218" s="16" t="str">
        <f>IF(OR(AA218=$C218,AA218=$D218,AA218=$E218),IFNA(VLOOKUP($A218&amp;Z$1,Data!$C:$E,3,0),"Ø"),"-")</f>
        <v>-</v>
      </c>
      <c r="AA218" s="16">
        <v>2.0</v>
      </c>
      <c r="AB218" s="16" t="str">
        <f>IF(OR(AC218=$C218,AC218=$D218,AC218=$E218),IFNA(VLOOKUP($A218&amp;AB$1,Data!$C:$E,3,0),"Ø"),"-")</f>
        <v>-</v>
      </c>
      <c r="AC218" s="16">
        <v>2.0</v>
      </c>
      <c r="AD218" s="16" t="str">
        <f>IF(OR(AE218=$C218,AE218=$D218,AE218=$E218),IFNA(VLOOKUP($A218&amp;AD$1,Data!$C:$E,3,0),"Ø"),"-")</f>
        <v>-</v>
      </c>
      <c r="AE218" s="16">
        <v>2.0</v>
      </c>
      <c r="AF218" s="16" t="str">
        <f>IF(OR(AG218=$C218,AG218=$D218,AG218=$E218),IFNA(VLOOKUP($A218&amp;AF$1,Data!$C:$E,3,0),"Ø"),"-")</f>
        <v>-</v>
      </c>
      <c r="AG218" s="16">
        <v>2.0</v>
      </c>
      <c r="AH218" s="16" t="str">
        <f>IF(OR(AI218=$C218,AI218=$D218,AI218=$E218),IFNA(VLOOKUP($A218&amp;AH$1,Data!$C:$E,3,0),"Ø"),"-")</f>
        <v>-</v>
      </c>
      <c r="AI218" s="16">
        <v>2.0</v>
      </c>
      <c r="AJ218" s="16" t="str">
        <f>IF(OR(AK218=$C218,AK218=$D218,AK218=$E218),IFNA(VLOOKUP($A218&amp;AJ$1,Data!$C:$E,3,0),"Ø"),"-")</f>
        <v>-</v>
      </c>
      <c r="AK218" s="16">
        <v>2.0</v>
      </c>
      <c r="AL218" s="16" t="str">
        <f>IF(OR(AM218=$C218,AM218=$D218,AM218=$E218),IFNA(VLOOKUP($A218&amp;AL$1,Data!$C:$E,3,0),"Ø"),"-")</f>
        <v>-</v>
      </c>
      <c r="AM218" s="16">
        <v>2.0</v>
      </c>
      <c r="AN218" s="16" t="str">
        <f>IF(OR(AO218=$C218,AO218=$D218,AO218=$E218),IFNA(VLOOKUP($A218&amp;AN$1,Data!$C:$E,3,0),"Ø"),"-")</f>
        <v>-</v>
      </c>
      <c r="AO218" s="16">
        <v>2.0</v>
      </c>
      <c r="AP218" s="16" t="str">
        <f>IF(OR(AQ218=$C218,AQ218=$D218,AQ218=$E218),IFNA(VLOOKUP($A218&amp;AP$1,Data!$C:$E,3,0),"Ø"),"-")</f>
        <v>-</v>
      </c>
      <c r="AQ218" s="16">
        <v>2.0</v>
      </c>
      <c r="AR218" s="16" t="str">
        <f>IF(OR(AS218=$C218,AS218=$D218,AS218=$E218),IFNA(VLOOKUP($A218&amp;AR$1,Data!$C:$E,3,0),"Ø"),"-")</f>
        <v>-</v>
      </c>
      <c r="AS218" s="16">
        <v>2.0</v>
      </c>
      <c r="AT218" s="16" t="str">
        <f>IF(OR(AU218=$C218,AU218=$D218,AU218=$E218),IFNA(VLOOKUP($A218&amp;AT$1,Data!$C:$E,3,0),"Ø"),"-")</f>
        <v>-</v>
      </c>
      <c r="AU218" s="16">
        <v>3.0</v>
      </c>
    </row>
    <row r="219" ht="14.25" hidden="1" customHeight="1">
      <c r="A219" s="16" t="s">
        <v>882</v>
      </c>
      <c r="B219" s="9"/>
      <c r="C219" s="9" t="str">
        <f>IF(COUNTIF(Dails!A:A,Sheet1DATA!$A219)=1,1,"N")</f>
        <v>N</v>
      </c>
      <c r="D219" s="9" t="str">
        <f>IF(COUNTIF(Dails!D:D,Sheet1DATA!$A219)=1,2,"N")</f>
        <v>N</v>
      </c>
      <c r="E219" s="9" t="str">
        <f>IF(COUNTIF(Dails!G:G,Sheet1DATA!$A219)=1,3,"N")</f>
        <v>N</v>
      </c>
      <c r="F219" s="16" t="str">
        <f>IF(OR(G219=$C219,G219=$D219,G219=$E219),IFNA(VLOOKUP($A219&amp;F$1,Data!$C:$E,3,0),"Ø"),"-")</f>
        <v>-</v>
      </c>
      <c r="G219" s="16">
        <v>1.0</v>
      </c>
      <c r="H219" s="16" t="str">
        <f>IF(OR(I219=$C219,I219=$D219,I219=$E219),IFNA(VLOOKUP($A219&amp;H$1,Data!$C:$E,3,0),"Ø"),"-")</f>
        <v>-</v>
      </c>
      <c r="I219" s="16">
        <v>1.0</v>
      </c>
      <c r="J219" s="16" t="str">
        <f>IF(OR(K219=$C219,K219=$D219,K219=$E219),IFNA(VLOOKUP($A219&amp;J$1,Data!$C:$E,3,0),"Ø"),"-")</f>
        <v>-</v>
      </c>
      <c r="K219" s="16">
        <v>1.0</v>
      </c>
      <c r="L219" s="16" t="str">
        <f>IF(OR(M219=$C219,M219=$D219,M219=$E219),IFNA(VLOOKUP($A219&amp;L$1,Data!$C:$E,3,0),"Ø"),"-")</f>
        <v>-</v>
      </c>
      <c r="M219" s="16">
        <v>1.0</v>
      </c>
      <c r="N219" s="16" t="str">
        <f>IF(OR(O219=$C219,O219=$D219,O219=$E219),IFNA(VLOOKUP($A219&amp;N$1,Data!$C:$E,3,0),"Ø"),"-")</f>
        <v>-</v>
      </c>
      <c r="O219" s="16">
        <v>1.0</v>
      </c>
      <c r="P219" s="16" t="str">
        <f>IF(OR(Q219=$C219,Q219=$D219,Q219=$E219),IFNA(VLOOKUP($A219&amp;P$1,Data!$C:$E,3,0),"Ø"),"-")</f>
        <v>-</v>
      </c>
      <c r="Q219" s="16">
        <v>1.0</v>
      </c>
      <c r="R219" s="16" t="str">
        <f>IF(OR(S219=$C219,S219=$D219,S219=$E219),IFNA(VLOOKUP($A219&amp;R$1,Data!$C:$E,3,0),"Ø"),"-")</f>
        <v>-</v>
      </c>
      <c r="S219" s="16">
        <v>1.0</v>
      </c>
      <c r="T219" s="16" t="str">
        <f>IF(OR(U219=$C219,U219=$D219,U219=$E219),IFNA(VLOOKUP($A219&amp;T$1,Data!$C:$E,3,0),"Ø"),"-")</f>
        <v>-</v>
      </c>
      <c r="U219" s="16">
        <v>2.0</v>
      </c>
      <c r="V219" s="16" t="str">
        <f>IF(OR(W219=$C219,W219=$D219,W219=$E219),IFNA(VLOOKUP($A219&amp;V$1,Data!$C:$E,3,0),"Ø"),"-")</f>
        <v>-</v>
      </c>
      <c r="W219" s="16">
        <v>2.0</v>
      </c>
      <c r="X219" s="16" t="str">
        <f>IF(OR(Y219=$C219,Y219=$D219,Y219=$E219),IFNA(VLOOKUP($A219&amp;X$1,Data!$C:$E,3,0),"Ø"),"-")</f>
        <v>-</v>
      </c>
      <c r="Y219" s="16">
        <v>2.0</v>
      </c>
      <c r="Z219" s="16" t="str">
        <f>IF(OR(AA219=$C219,AA219=$D219,AA219=$E219),IFNA(VLOOKUP($A219&amp;Z$1,Data!$C:$E,3,0),"Ø"),"-")</f>
        <v>-</v>
      </c>
      <c r="AA219" s="16">
        <v>2.0</v>
      </c>
      <c r="AB219" s="16" t="str">
        <f>IF(OR(AC219=$C219,AC219=$D219,AC219=$E219),IFNA(VLOOKUP($A219&amp;AB$1,Data!$C:$E,3,0),"Ø"),"-")</f>
        <v>-</v>
      </c>
      <c r="AC219" s="16">
        <v>2.0</v>
      </c>
      <c r="AD219" s="16" t="str">
        <f>IF(OR(AE219=$C219,AE219=$D219,AE219=$E219),IFNA(VLOOKUP($A219&amp;AD$1,Data!$C:$E,3,0),"Ø"),"-")</f>
        <v>-</v>
      </c>
      <c r="AE219" s="16">
        <v>2.0</v>
      </c>
      <c r="AF219" s="16" t="str">
        <f>IF(OR(AG219=$C219,AG219=$D219,AG219=$E219),IFNA(VLOOKUP($A219&amp;AF$1,Data!$C:$E,3,0),"Ø"),"-")</f>
        <v>-</v>
      </c>
      <c r="AG219" s="16">
        <v>2.0</v>
      </c>
      <c r="AH219" s="16" t="str">
        <f>IF(OR(AI219=$C219,AI219=$D219,AI219=$E219),IFNA(VLOOKUP($A219&amp;AH$1,Data!$C:$E,3,0),"Ø"),"-")</f>
        <v>-</v>
      </c>
      <c r="AI219" s="16">
        <v>2.0</v>
      </c>
      <c r="AJ219" s="16" t="str">
        <f>IF(OR(AK219=$C219,AK219=$D219,AK219=$E219),IFNA(VLOOKUP($A219&amp;AJ$1,Data!$C:$E,3,0),"Ø"),"-")</f>
        <v>-</v>
      </c>
      <c r="AK219" s="16">
        <v>2.0</v>
      </c>
      <c r="AL219" s="16" t="str">
        <f>IF(OR(AM219=$C219,AM219=$D219,AM219=$E219),IFNA(VLOOKUP($A219&amp;AL$1,Data!$C:$E,3,0),"Ø"),"-")</f>
        <v>-</v>
      </c>
      <c r="AM219" s="16">
        <v>2.0</v>
      </c>
      <c r="AN219" s="16" t="str">
        <f>IF(OR(AO219=$C219,AO219=$D219,AO219=$E219),IFNA(VLOOKUP($A219&amp;AN$1,Data!$C:$E,3,0),"Ø"),"-")</f>
        <v>-</v>
      </c>
      <c r="AO219" s="16">
        <v>2.0</v>
      </c>
      <c r="AP219" s="16" t="str">
        <f>IF(OR(AQ219=$C219,AQ219=$D219,AQ219=$E219),IFNA(VLOOKUP($A219&amp;AP$1,Data!$C:$E,3,0),"Ø"),"-")</f>
        <v>-</v>
      </c>
      <c r="AQ219" s="16">
        <v>2.0</v>
      </c>
      <c r="AR219" s="16" t="str">
        <f>IF(OR(AS219=$C219,AS219=$D219,AS219=$E219),IFNA(VLOOKUP($A219&amp;AR$1,Data!$C:$E,3,0),"Ø"),"-")</f>
        <v>-</v>
      </c>
      <c r="AS219" s="16">
        <v>2.0</v>
      </c>
      <c r="AT219" s="16" t="str">
        <f>IF(OR(AU219=$C219,AU219=$D219,AU219=$E219),IFNA(VLOOKUP($A219&amp;AT$1,Data!$C:$E,3,0),"Ø"),"-")</f>
        <v>-</v>
      </c>
      <c r="AU219" s="16">
        <v>3.0</v>
      </c>
    </row>
    <row r="220" ht="14.25" hidden="1" customHeight="1">
      <c r="A220" s="16" t="s">
        <v>886</v>
      </c>
      <c r="B220" s="9"/>
      <c r="C220" s="9" t="str">
        <f>IF(COUNTIF(Dails!A:A,Sheet1DATA!$A220)=1,1,"N")</f>
        <v>N</v>
      </c>
      <c r="D220" s="9" t="str">
        <f>IF(COUNTIF(Dails!D:D,Sheet1DATA!$A220)=1,2,"N")</f>
        <v>N</v>
      </c>
      <c r="E220" s="9" t="str">
        <f>IF(COUNTIF(Dails!G:G,Sheet1DATA!$A220)=1,3,"N")</f>
        <v>N</v>
      </c>
      <c r="F220" s="16" t="str">
        <f>IF(OR(G220=$C220,G220=$D220,G220=$E220),IFNA(VLOOKUP($A220&amp;F$1,Data!$C:$E,3,0),"Ø"),"-")</f>
        <v>-</v>
      </c>
      <c r="G220" s="16">
        <v>1.0</v>
      </c>
      <c r="H220" s="16" t="str">
        <f>IF(OR(I220=$C220,I220=$D220,I220=$E220),IFNA(VLOOKUP($A220&amp;H$1,Data!$C:$E,3,0),"Ø"),"-")</f>
        <v>-</v>
      </c>
      <c r="I220" s="16">
        <v>1.0</v>
      </c>
      <c r="J220" s="16" t="str">
        <f>IF(OR(K220=$C220,K220=$D220,K220=$E220),IFNA(VLOOKUP($A220&amp;J$1,Data!$C:$E,3,0),"Ø"),"-")</f>
        <v>-</v>
      </c>
      <c r="K220" s="16">
        <v>1.0</v>
      </c>
      <c r="L220" s="16" t="str">
        <f>IF(OR(M220=$C220,M220=$D220,M220=$E220),IFNA(VLOOKUP($A220&amp;L$1,Data!$C:$E,3,0),"Ø"),"-")</f>
        <v>-</v>
      </c>
      <c r="M220" s="16">
        <v>1.0</v>
      </c>
      <c r="N220" s="16" t="str">
        <f>IF(OR(O220=$C220,O220=$D220,O220=$E220),IFNA(VLOOKUP($A220&amp;N$1,Data!$C:$E,3,0),"Ø"),"-")</f>
        <v>-</v>
      </c>
      <c r="O220" s="16">
        <v>1.0</v>
      </c>
      <c r="P220" s="16" t="str">
        <f>IF(OR(Q220=$C220,Q220=$D220,Q220=$E220),IFNA(VLOOKUP($A220&amp;P$1,Data!$C:$E,3,0),"Ø"),"-")</f>
        <v>-</v>
      </c>
      <c r="Q220" s="16">
        <v>1.0</v>
      </c>
      <c r="R220" s="16" t="str">
        <f>IF(OR(S220=$C220,S220=$D220,S220=$E220),IFNA(VLOOKUP($A220&amp;R$1,Data!$C:$E,3,0),"Ø"),"-")</f>
        <v>-</v>
      </c>
      <c r="S220" s="16">
        <v>1.0</v>
      </c>
      <c r="T220" s="16" t="str">
        <f>IF(OR(U220=$C220,U220=$D220,U220=$E220),IFNA(VLOOKUP($A220&amp;T$1,Data!$C:$E,3,0),"Ø"),"-")</f>
        <v>-</v>
      </c>
      <c r="U220" s="16">
        <v>2.0</v>
      </c>
      <c r="V220" s="16" t="str">
        <f>IF(OR(W220=$C220,W220=$D220,W220=$E220),IFNA(VLOOKUP($A220&amp;V$1,Data!$C:$E,3,0),"Ø"),"-")</f>
        <v>-</v>
      </c>
      <c r="W220" s="16">
        <v>2.0</v>
      </c>
      <c r="X220" s="16" t="str">
        <f>IF(OR(Y220=$C220,Y220=$D220,Y220=$E220),IFNA(VLOOKUP($A220&amp;X$1,Data!$C:$E,3,0),"Ø"),"-")</f>
        <v>-</v>
      </c>
      <c r="Y220" s="16">
        <v>2.0</v>
      </c>
      <c r="Z220" s="16" t="str">
        <f>IF(OR(AA220=$C220,AA220=$D220,AA220=$E220),IFNA(VLOOKUP($A220&amp;Z$1,Data!$C:$E,3,0),"Ø"),"-")</f>
        <v>-</v>
      </c>
      <c r="AA220" s="16">
        <v>2.0</v>
      </c>
      <c r="AB220" s="16" t="str">
        <f>IF(OR(AC220=$C220,AC220=$D220,AC220=$E220),IFNA(VLOOKUP($A220&amp;AB$1,Data!$C:$E,3,0),"Ø"),"-")</f>
        <v>-</v>
      </c>
      <c r="AC220" s="16">
        <v>2.0</v>
      </c>
      <c r="AD220" s="16" t="str">
        <f>IF(OR(AE220=$C220,AE220=$D220,AE220=$E220),IFNA(VLOOKUP($A220&amp;AD$1,Data!$C:$E,3,0),"Ø"),"-")</f>
        <v>-</v>
      </c>
      <c r="AE220" s="16">
        <v>2.0</v>
      </c>
      <c r="AF220" s="16" t="str">
        <f>IF(OR(AG220=$C220,AG220=$D220,AG220=$E220),IFNA(VLOOKUP($A220&amp;AF$1,Data!$C:$E,3,0),"Ø"),"-")</f>
        <v>-</v>
      </c>
      <c r="AG220" s="16">
        <v>2.0</v>
      </c>
      <c r="AH220" s="16" t="str">
        <f>IF(OR(AI220=$C220,AI220=$D220,AI220=$E220),IFNA(VLOOKUP($A220&amp;AH$1,Data!$C:$E,3,0),"Ø"),"-")</f>
        <v>-</v>
      </c>
      <c r="AI220" s="16">
        <v>2.0</v>
      </c>
      <c r="AJ220" s="16" t="str">
        <f>IF(OR(AK220=$C220,AK220=$D220,AK220=$E220),IFNA(VLOOKUP($A220&amp;AJ$1,Data!$C:$E,3,0),"Ø"),"-")</f>
        <v>-</v>
      </c>
      <c r="AK220" s="16">
        <v>2.0</v>
      </c>
      <c r="AL220" s="16" t="str">
        <f>IF(OR(AM220=$C220,AM220=$D220,AM220=$E220),IFNA(VLOOKUP($A220&amp;AL$1,Data!$C:$E,3,0),"Ø"),"-")</f>
        <v>-</v>
      </c>
      <c r="AM220" s="16">
        <v>2.0</v>
      </c>
      <c r="AN220" s="16" t="str">
        <f>IF(OR(AO220=$C220,AO220=$D220,AO220=$E220),IFNA(VLOOKUP($A220&amp;AN$1,Data!$C:$E,3,0),"Ø"),"-")</f>
        <v>-</v>
      </c>
      <c r="AO220" s="16">
        <v>2.0</v>
      </c>
      <c r="AP220" s="16" t="str">
        <f>IF(OR(AQ220=$C220,AQ220=$D220,AQ220=$E220),IFNA(VLOOKUP($A220&amp;AP$1,Data!$C:$E,3,0),"Ø"),"-")</f>
        <v>-</v>
      </c>
      <c r="AQ220" s="16">
        <v>2.0</v>
      </c>
      <c r="AR220" s="16" t="str">
        <f>IF(OR(AS220=$C220,AS220=$D220,AS220=$E220),IFNA(VLOOKUP($A220&amp;AR$1,Data!$C:$E,3,0),"Ø"),"-")</f>
        <v>-</v>
      </c>
      <c r="AS220" s="16">
        <v>2.0</v>
      </c>
      <c r="AT220" s="16" t="str">
        <f>IF(OR(AU220=$C220,AU220=$D220,AU220=$E220),IFNA(VLOOKUP($A220&amp;AT$1,Data!$C:$E,3,0),"Ø"),"-")</f>
        <v>-</v>
      </c>
      <c r="AU220" s="16">
        <v>3.0</v>
      </c>
    </row>
    <row r="221" ht="14.25" hidden="1" customHeight="1">
      <c r="A221" s="16" t="s">
        <v>902</v>
      </c>
      <c r="B221" s="9"/>
      <c r="C221" s="9" t="str">
        <f>IF(COUNTIF(Dails!A:A,Sheet1DATA!$A221)=1,1,"N")</f>
        <v>N</v>
      </c>
      <c r="D221" s="9" t="str">
        <f>IF(COUNTIF(Dails!D:D,Sheet1DATA!$A221)=1,2,"N")</f>
        <v>N</v>
      </c>
      <c r="E221" s="9" t="str">
        <f>IF(COUNTIF(Dails!G:G,Sheet1DATA!$A221)=1,3,"N")</f>
        <v>N</v>
      </c>
      <c r="F221" s="16" t="str">
        <f>IF(OR(G221=$C221,G221=$D221,G221=$E221),IFNA(VLOOKUP($A221&amp;F$1,Data!$C:$E,3,0),"Ø"),"-")</f>
        <v>-</v>
      </c>
      <c r="G221" s="16">
        <v>1.0</v>
      </c>
      <c r="H221" s="16" t="str">
        <f>IF(OR(I221=$C221,I221=$D221,I221=$E221),IFNA(VLOOKUP($A221&amp;H$1,Data!$C:$E,3,0),"Ø"),"-")</f>
        <v>-</v>
      </c>
      <c r="I221" s="16">
        <v>1.0</v>
      </c>
      <c r="J221" s="16" t="str">
        <f>IF(OR(K221=$C221,K221=$D221,K221=$E221),IFNA(VLOOKUP($A221&amp;J$1,Data!$C:$E,3,0),"Ø"),"-")</f>
        <v>-</v>
      </c>
      <c r="K221" s="16">
        <v>1.0</v>
      </c>
      <c r="L221" s="16" t="str">
        <f>IF(OR(M221=$C221,M221=$D221,M221=$E221),IFNA(VLOOKUP($A221&amp;L$1,Data!$C:$E,3,0),"Ø"),"-")</f>
        <v>-</v>
      </c>
      <c r="M221" s="16">
        <v>1.0</v>
      </c>
      <c r="N221" s="16" t="str">
        <f>IF(OR(O221=$C221,O221=$D221,O221=$E221),IFNA(VLOOKUP($A221&amp;N$1,Data!$C:$E,3,0),"Ø"),"-")</f>
        <v>-</v>
      </c>
      <c r="O221" s="16">
        <v>1.0</v>
      </c>
      <c r="P221" s="16" t="str">
        <f>IF(OR(Q221=$C221,Q221=$D221,Q221=$E221),IFNA(VLOOKUP($A221&amp;P$1,Data!$C:$E,3,0),"Ø"),"-")</f>
        <v>-</v>
      </c>
      <c r="Q221" s="16">
        <v>1.0</v>
      </c>
      <c r="R221" s="16" t="str">
        <f>IF(OR(S221=$C221,S221=$D221,S221=$E221),IFNA(VLOOKUP($A221&amp;R$1,Data!$C:$E,3,0),"Ø"),"-")</f>
        <v>-</v>
      </c>
      <c r="S221" s="16">
        <v>1.0</v>
      </c>
      <c r="T221" s="16" t="str">
        <f>IF(OR(U221=$C221,U221=$D221,U221=$E221),IFNA(VLOOKUP($A221&amp;T$1,Data!$C:$E,3,0),"Ø"),"-")</f>
        <v>-</v>
      </c>
      <c r="U221" s="16">
        <v>2.0</v>
      </c>
      <c r="V221" s="16" t="str">
        <f>IF(OR(W221=$C221,W221=$D221,W221=$E221),IFNA(VLOOKUP($A221&amp;V$1,Data!$C:$E,3,0),"Ø"),"-")</f>
        <v>-</v>
      </c>
      <c r="W221" s="16">
        <v>2.0</v>
      </c>
      <c r="X221" s="16" t="str">
        <f>IF(OR(Y221=$C221,Y221=$D221,Y221=$E221),IFNA(VLOOKUP($A221&amp;X$1,Data!$C:$E,3,0),"Ø"),"-")</f>
        <v>-</v>
      </c>
      <c r="Y221" s="16">
        <v>2.0</v>
      </c>
      <c r="Z221" s="16" t="str">
        <f>IF(OR(AA221=$C221,AA221=$D221,AA221=$E221),IFNA(VLOOKUP($A221&amp;Z$1,Data!$C:$E,3,0),"Ø"),"-")</f>
        <v>-</v>
      </c>
      <c r="AA221" s="16">
        <v>2.0</v>
      </c>
      <c r="AB221" s="16" t="str">
        <f>IF(OR(AC221=$C221,AC221=$D221,AC221=$E221),IFNA(VLOOKUP($A221&amp;AB$1,Data!$C:$E,3,0),"Ø"),"-")</f>
        <v>-</v>
      </c>
      <c r="AC221" s="16">
        <v>2.0</v>
      </c>
      <c r="AD221" s="16" t="str">
        <f>IF(OR(AE221=$C221,AE221=$D221,AE221=$E221),IFNA(VLOOKUP($A221&amp;AD$1,Data!$C:$E,3,0),"Ø"),"-")</f>
        <v>-</v>
      </c>
      <c r="AE221" s="16">
        <v>2.0</v>
      </c>
      <c r="AF221" s="16" t="str">
        <f>IF(OR(AG221=$C221,AG221=$D221,AG221=$E221),IFNA(VLOOKUP($A221&amp;AF$1,Data!$C:$E,3,0),"Ø"),"-")</f>
        <v>-</v>
      </c>
      <c r="AG221" s="16">
        <v>2.0</v>
      </c>
      <c r="AH221" s="16" t="str">
        <f>IF(OR(AI221=$C221,AI221=$D221,AI221=$E221),IFNA(VLOOKUP($A221&amp;AH$1,Data!$C:$E,3,0),"Ø"),"-")</f>
        <v>-</v>
      </c>
      <c r="AI221" s="16">
        <v>2.0</v>
      </c>
      <c r="AJ221" s="16" t="str">
        <f>IF(OR(AK221=$C221,AK221=$D221,AK221=$E221),IFNA(VLOOKUP($A221&amp;AJ$1,Data!$C:$E,3,0),"Ø"),"-")</f>
        <v>-</v>
      </c>
      <c r="AK221" s="16">
        <v>2.0</v>
      </c>
      <c r="AL221" s="16" t="str">
        <f>IF(OR(AM221=$C221,AM221=$D221,AM221=$E221),IFNA(VLOOKUP($A221&amp;AL$1,Data!$C:$E,3,0),"Ø"),"-")</f>
        <v>-</v>
      </c>
      <c r="AM221" s="16">
        <v>2.0</v>
      </c>
      <c r="AN221" s="16" t="str">
        <f>IF(OR(AO221=$C221,AO221=$D221,AO221=$E221),IFNA(VLOOKUP($A221&amp;AN$1,Data!$C:$E,3,0),"Ø"),"-")</f>
        <v>-</v>
      </c>
      <c r="AO221" s="16">
        <v>2.0</v>
      </c>
      <c r="AP221" s="16" t="str">
        <f>IF(OR(AQ221=$C221,AQ221=$D221,AQ221=$E221),IFNA(VLOOKUP($A221&amp;AP$1,Data!$C:$E,3,0),"Ø"),"-")</f>
        <v>-</v>
      </c>
      <c r="AQ221" s="16">
        <v>2.0</v>
      </c>
      <c r="AR221" s="16" t="str">
        <f>IF(OR(AS221=$C221,AS221=$D221,AS221=$E221),IFNA(VLOOKUP($A221&amp;AR$1,Data!$C:$E,3,0),"Ø"),"-")</f>
        <v>-</v>
      </c>
      <c r="AS221" s="16">
        <v>2.0</v>
      </c>
      <c r="AT221" s="16" t="str">
        <f>IF(OR(AU221=$C221,AU221=$D221,AU221=$E221),IFNA(VLOOKUP($A221&amp;AT$1,Data!$C:$E,3,0),"Ø"),"-")</f>
        <v>-</v>
      </c>
      <c r="AU221" s="16">
        <v>3.0</v>
      </c>
    </row>
    <row r="222" ht="14.25" hidden="1" customHeight="1">
      <c r="A222" s="16" t="s">
        <v>906</v>
      </c>
      <c r="B222" s="9"/>
      <c r="C222" s="9" t="str">
        <f>IF(COUNTIF(Dails!A:A,Sheet1DATA!$A222)=1,1,"N")</f>
        <v>N</v>
      </c>
      <c r="D222" s="9" t="str">
        <f>IF(COUNTIF(Dails!D:D,Sheet1DATA!$A222)=1,2,"N")</f>
        <v>N</v>
      </c>
      <c r="E222" s="9" t="str">
        <f>IF(COUNTIF(Dails!G:G,Sheet1DATA!$A222)=1,3,"N")</f>
        <v>N</v>
      </c>
      <c r="F222" s="16" t="str">
        <f>IF(OR(G222=$C222,G222=$D222,G222=$E222),IFNA(VLOOKUP($A222&amp;F$1,Data!$C:$E,3,0),"Ø"),"-")</f>
        <v>-</v>
      </c>
      <c r="G222" s="16">
        <v>1.0</v>
      </c>
      <c r="H222" s="16" t="str">
        <f>IF(OR(I222=$C222,I222=$D222,I222=$E222),IFNA(VLOOKUP($A222&amp;H$1,Data!$C:$E,3,0),"Ø"),"-")</f>
        <v>-</v>
      </c>
      <c r="I222" s="16">
        <v>1.0</v>
      </c>
      <c r="J222" s="16" t="str">
        <f>IF(OR(K222=$C222,K222=$D222,K222=$E222),IFNA(VLOOKUP($A222&amp;J$1,Data!$C:$E,3,0),"Ø"),"-")</f>
        <v>-</v>
      </c>
      <c r="K222" s="16">
        <v>1.0</v>
      </c>
      <c r="L222" s="16" t="str">
        <f>IF(OR(M222=$C222,M222=$D222,M222=$E222),IFNA(VLOOKUP($A222&amp;L$1,Data!$C:$E,3,0),"Ø"),"-")</f>
        <v>-</v>
      </c>
      <c r="M222" s="16">
        <v>1.0</v>
      </c>
      <c r="N222" s="16" t="str">
        <f>IF(OR(O222=$C222,O222=$D222,O222=$E222),IFNA(VLOOKUP($A222&amp;N$1,Data!$C:$E,3,0),"Ø"),"-")</f>
        <v>-</v>
      </c>
      <c r="O222" s="16">
        <v>1.0</v>
      </c>
      <c r="P222" s="16" t="str">
        <f>IF(OR(Q222=$C222,Q222=$D222,Q222=$E222),IFNA(VLOOKUP($A222&amp;P$1,Data!$C:$E,3,0),"Ø"),"-")</f>
        <v>-</v>
      </c>
      <c r="Q222" s="16">
        <v>1.0</v>
      </c>
      <c r="R222" s="16" t="str">
        <f>IF(OR(S222=$C222,S222=$D222,S222=$E222),IFNA(VLOOKUP($A222&amp;R$1,Data!$C:$E,3,0),"Ø"),"-")</f>
        <v>-</v>
      </c>
      <c r="S222" s="16">
        <v>1.0</v>
      </c>
      <c r="T222" s="16" t="str">
        <f>IF(OR(U222=$C222,U222=$D222,U222=$E222),IFNA(VLOOKUP($A222&amp;T$1,Data!$C:$E,3,0),"Ø"),"-")</f>
        <v>-</v>
      </c>
      <c r="U222" s="16">
        <v>2.0</v>
      </c>
      <c r="V222" s="16" t="str">
        <f>IF(OR(W222=$C222,W222=$D222,W222=$E222),IFNA(VLOOKUP($A222&amp;V$1,Data!$C:$E,3,0),"Ø"),"-")</f>
        <v>-</v>
      </c>
      <c r="W222" s="16">
        <v>2.0</v>
      </c>
      <c r="X222" s="16" t="str">
        <f>IF(OR(Y222=$C222,Y222=$D222,Y222=$E222),IFNA(VLOOKUP($A222&amp;X$1,Data!$C:$E,3,0),"Ø"),"-")</f>
        <v>-</v>
      </c>
      <c r="Y222" s="16">
        <v>2.0</v>
      </c>
      <c r="Z222" s="16" t="str">
        <f>IF(OR(AA222=$C222,AA222=$D222,AA222=$E222),IFNA(VLOOKUP($A222&amp;Z$1,Data!$C:$E,3,0),"Ø"),"-")</f>
        <v>-</v>
      </c>
      <c r="AA222" s="16">
        <v>2.0</v>
      </c>
      <c r="AB222" s="16" t="str">
        <f>IF(OR(AC222=$C222,AC222=$D222,AC222=$E222),IFNA(VLOOKUP($A222&amp;AB$1,Data!$C:$E,3,0),"Ø"),"-")</f>
        <v>-</v>
      </c>
      <c r="AC222" s="16">
        <v>2.0</v>
      </c>
      <c r="AD222" s="16" t="str">
        <f>IF(OR(AE222=$C222,AE222=$D222,AE222=$E222),IFNA(VLOOKUP($A222&amp;AD$1,Data!$C:$E,3,0),"Ø"),"-")</f>
        <v>-</v>
      </c>
      <c r="AE222" s="16">
        <v>2.0</v>
      </c>
      <c r="AF222" s="16" t="str">
        <f>IF(OR(AG222=$C222,AG222=$D222,AG222=$E222),IFNA(VLOOKUP($A222&amp;AF$1,Data!$C:$E,3,0),"Ø"),"-")</f>
        <v>-</v>
      </c>
      <c r="AG222" s="16">
        <v>2.0</v>
      </c>
      <c r="AH222" s="16" t="str">
        <f>IF(OR(AI222=$C222,AI222=$D222,AI222=$E222),IFNA(VLOOKUP($A222&amp;AH$1,Data!$C:$E,3,0),"Ø"),"-")</f>
        <v>-</v>
      </c>
      <c r="AI222" s="16">
        <v>2.0</v>
      </c>
      <c r="AJ222" s="16" t="str">
        <f>IF(OR(AK222=$C222,AK222=$D222,AK222=$E222),IFNA(VLOOKUP($A222&amp;AJ$1,Data!$C:$E,3,0),"Ø"),"-")</f>
        <v>-</v>
      </c>
      <c r="AK222" s="16">
        <v>2.0</v>
      </c>
      <c r="AL222" s="16" t="str">
        <f>IF(OR(AM222=$C222,AM222=$D222,AM222=$E222),IFNA(VLOOKUP($A222&amp;AL$1,Data!$C:$E,3,0),"Ø"),"-")</f>
        <v>-</v>
      </c>
      <c r="AM222" s="16">
        <v>2.0</v>
      </c>
      <c r="AN222" s="16" t="str">
        <f>IF(OR(AO222=$C222,AO222=$D222,AO222=$E222),IFNA(VLOOKUP($A222&amp;AN$1,Data!$C:$E,3,0),"Ø"),"-")</f>
        <v>-</v>
      </c>
      <c r="AO222" s="16">
        <v>2.0</v>
      </c>
      <c r="AP222" s="16" t="str">
        <f>IF(OR(AQ222=$C222,AQ222=$D222,AQ222=$E222),IFNA(VLOOKUP($A222&amp;AP$1,Data!$C:$E,3,0),"Ø"),"-")</f>
        <v>-</v>
      </c>
      <c r="AQ222" s="16">
        <v>2.0</v>
      </c>
      <c r="AR222" s="16" t="str">
        <f>IF(OR(AS222=$C222,AS222=$D222,AS222=$E222),IFNA(VLOOKUP($A222&amp;AR$1,Data!$C:$E,3,0),"Ø"),"-")</f>
        <v>-</v>
      </c>
      <c r="AS222" s="16">
        <v>2.0</v>
      </c>
      <c r="AT222" s="16" t="str">
        <f>IF(OR(AU222=$C222,AU222=$D222,AU222=$E222),IFNA(VLOOKUP($A222&amp;AT$1,Data!$C:$E,3,0),"Ø"),"-")</f>
        <v>-</v>
      </c>
      <c r="AU222" s="16">
        <v>3.0</v>
      </c>
    </row>
    <row r="223" ht="14.25" hidden="1" customHeight="1">
      <c r="A223" s="16" t="s">
        <v>188</v>
      </c>
      <c r="B223" s="9"/>
      <c r="C223" s="9" t="str">
        <f>IF(COUNTIF(Dails!A:A,Sheet1DATA!$A223)=1,1,"N")</f>
        <v>N</v>
      </c>
      <c r="D223" s="9">
        <f>IF(COUNTIF(Dails!D:D,Sheet1DATA!$A223)=1,2,"N")</f>
        <v>2</v>
      </c>
      <c r="E223" s="9" t="str">
        <f>IF(COUNTIF(Dails!G:G,Sheet1DATA!$A223)=1,3,"N")</f>
        <v>N</v>
      </c>
      <c r="F223" s="16" t="str">
        <f>IF(OR(G223=$C223,G223=$D223,G223=$E223),IFNA(VLOOKUP($A223&amp;F$1,Data!$C:$E,3,0),"Ø"),"-")</f>
        <v>-</v>
      </c>
      <c r="G223" s="16">
        <v>1.0</v>
      </c>
      <c r="H223" s="16" t="str">
        <f>IF(OR(I223=$C223,I223=$D223,I223=$E223),IFNA(VLOOKUP($A223&amp;H$1,Data!$C:$E,3,0),"Ø"),"-")</f>
        <v>-</v>
      </c>
      <c r="I223" s="16">
        <v>1.0</v>
      </c>
      <c r="J223" s="16" t="str">
        <f>IF(OR(K223=$C223,K223=$D223,K223=$E223),IFNA(VLOOKUP($A223&amp;J$1,Data!$C:$E,3,0),"Ø"),"-")</f>
        <v>-</v>
      </c>
      <c r="K223" s="16">
        <v>1.0</v>
      </c>
      <c r="L223" s="16" t="str">
        <f>IF(OR(M223=$C223,M223=$D223,M223=$E223),IFNA(VLOOKUP($A223&amp;L$1,Data!$C:$E,3,0),"Ø"),"-")</f>
        <v>-</v>
      </c>
      <c r="M223" s="16">
        <v>1.0</v>
      </c>
      <c r="N223" s="16" t="str">
        <f>IF(OR(O223=$C223,O223=$D223,O223=$E223),IFNA(VLOOKUP($A223&amp;N$1,Data!$C:$E,3,0),"Ø"),"-")</f>
        <v>-</v>
      </c>
      <c r="O223" s="16">
        <v>1.0</v>
      </c>
      <c r="P223" s="16" t="str">
        <f>IF(OR(Q223=$C223,Q223=$D223,Q223=$E223),IFNA(VLOOKUP($A223&amp;P$1,Data!$C:$E,3,0),"Ø"),"-")</f>
        <v>-</v>
      </c>
      <c r="Q223" s="16">
        <v>1.0</v>
      </c>
      <c r="R223" s="16" t="str">
        <f>IF(OR(S223=$C223,S223=$D223,S223=$E223),IFNA(VLOOKUP($A223&amp;R$1,Data!$C:$E,3,0),"Ø"),"-")</f>
        <v>-</v>
      </c>
      <c r="S223" s="16">
        <v>1.0</v>
      </c>
      <c r="T223" s="16" t="str">
        <f>IF(OR(U223=$C223,U223=$D223,U223=$E223),IFNA(VLOOKUP($A223&amp;T$1,Data!$C:$E,3,0),"Ø"),"-")</f>
        <v>Ø</v>
      </c>
      <c r="U223" s="16">
        <v>2.0</v>
      </c>
      <c r="V223" s="16" t="str">
        <f>IF(OR(W223=$C223,W223=$D223,W223=$E223),IFNA(VLOOKUP($A223&amp;V$1,Data!$C:$E,3,0),"Ø"),"-")</f>
        <v>Ø</v>
      </c>
      <c r="W223" s="16">
        <v>2.0</v>
      </c>
      <c r="X223" s="16" t="str">
        <f>IF(OR(Y223=$C223,Y223=$D223,Y223=$E223),IFNA(VLOOKUP($A223&amp;X$1,Data!$C:$E,3,0),"Ø"),"-")</f>
        <v>×</v>
      </c>
      <c r="Y223" s="16">
        <v>2.0</v>
      </c>
      <c r="Z223" s="16" t="str">
        <f>IF(OR(AA223=$C223,AA223=$D223,AA223=$E223),IFNA(VLOOKUP($A223&amp;Z$1,Data!$C:$E,3,0),"Ø"),"-")</f>
        <v>×</v>
      </c>
      <c r="AA223" s="16">
        <v>2.0</v>
      </c>
      <c r="AB223" s="16" t="str">
        <f>IF(OR(AC223=$C223,AC223=$D223,AC223=$E223),IFNA(VLOOKUP($A223&amp;AB$1,Data!$C:$E,3,0),"Ø"),"-")</f>
        <v>×</v>
      </c>
      <c r="AC223" s="16">
        <v>2.0</v>
      </c>
      <c r="AD223" s="16" t="str">
        <f>IF(OR(AE223=$C223,AE223=$D223,AE223=$E223),IFNA(VLOOKUP($A223&amp;AD$1,Data!$C:$E,3,0),"Ø"),"-")</f>
        <v>Ø</v>
      </c>
      <c r="AE223" s="16">
        <v>2.0</v>
      </c>
      <c r="AF223" s="16" t="str">
        <f>IF(OR(AG223=$C223,AG223=$D223,AG223=$E223),IFNA(VLOOKUP($A223&amp;AF$1,Data!$C:$E,3,0),"Ø"),"-")</f>
        <v>×</v>
      </c>
      <c r="AG223" s="16">
        <v>2.0</v>
      </c>
      <c r="AH223" s="16" t="str">
        <f>IF(OR(AI223=$C223,AI223=$D223,AI223=$E223),IFNA(VLOOKUP($A223&amp;AH$1,Data!$C:$E,3,0),"Ø"),"-")</f>
        <v>×</v>
      </c>
      <c r="AI223" s="16">
        <v>2.0</v>
      </c>
      <c r="AJ223" s="16" t="str">
        <f>IF(OR(AK223=$C223,AK223=$D223,AK223=$E223),IFNA(VLOOKUP($A223&amp;AJ$1,Data!$C:$E,3,0),"Ø"),"-")</f>
        <v>Ø</v>
      </c>
      <c r="AK223" s="16">
        <v>2.0</v>
      </c>
      <c r="AL223" s="16" t="str">
        <f>IF(OR(AM223=$C223,AM223=$D223,AM223=$E223),IFNA(VLOOKUP($A223&amp;AL$1,Data!$C:$E,3,0),"Ø"),"-")</f>
        <v>Ø</v>
      </c>
      <c r="AM223" s="16">
        <v>2.0</v>
      </c>
      <c r="AN223" s="16" t="str">
        <f>IF(OR(AO223=$C223,AO223=$D223,AO223=$E223),IFNA(VLOOKUP($A223&amp;AN$1,Data!$C:$E,3,0),"Ø"),"-")</f>
        <v>Ø</v>
      </c>
      <c r="AO223" s="16">
        <v>2.0</v>
      </c>
      <c r="AP223" s="16" t="str">
        <f>IF(OR(AQ223=$C223,AQ223=$D223,AQ223=$E223),IFNA(VLOOKUP($A223&amp;AP$1,Data!$C:$E,3,0),"Ø"),"-")</f>
        <v>Ø</v>
      </c>
      <c r="AQ223" s="16">
        <v>2.0</v>
      </c>
      <c r="AR223" s="16" t="str">
        <f>IF(OR(AS223=$C223,AS223=$D223,AS223=$E223),IFNA(VLOOKUP($A223&amp;AR$1,Data!$C:$E,3,0),"Ø"),"-")</f>
        <v>×</v>
      </c>
      <c r="AS223" s="16">
        <v>2.0</v>
      </c>
      <c r="AT223" s="16" t="str">
        <f>IF(OR(AU223=$C223,AU223=$D223,AU223=$E223),IFNA(VLOOKUP($A223&amp;AT$1,Data!$C:$E,3,0),"Ø"),"-")</f>
        <v>-</v>
      </c>
      <c r="AU223" s="16">
        <v>3.0</v>
      </c>
    </row>
    <row r="224" ht="14.25" hidden="1" customHeight="1">
      <c r="A224" s="16" t="s">
        <v>913</v>
      </c>
      <c r="B224" s="9"/>
      <c r="C224" s="9" t="str">
        <f>IF(COUNTIF(Dails!A:A,Sheet1DATA!$A224)=1,1,"N")</f>
        <v>N</v>
      </c>
      <c r="D224" s="9" t="str">
        <f>IF(COUNTIF(Dails!D:D,Sheet1DATA!$A224)=1,2,"N")</f>
        <v>N</v>
      </c>
      <c r="E224" s="9" t="str">
        <f>IF(COUNTIF(Dails!G:G,Sheet1DATA!$A224)=1,3,"N")</f>
        <v>N</v>
      </c>
      <c r="F224" s="16" t="str">
        <f>IF(OR(G224=$C224,G224=$D224,G224=$E224),IFNA(VLOOKUP($A224&amp;F$1,Data!$C:$E,3,0),"Ø"),"-")</f>
        <v>-</v>
      </c>
      <c r="G224" s="16">
        <v>1.0</v>
      </c>
      <c r="H224" s="16" t="str">
        <f>IF(OR(I224=$C224,I224=$D224,I224=$E224),IFNA(VLOOKUP($A224&amp;H$1,Data!$C:$E,3,0),"Ø"),"-")</f>
        <v>-</v>
      </c>
      <c r="I224" s="16">
        <v>1.0</v>
      </c>
      <c r="J224" s="16" t="str">
        <f>IF(OR(K224=$C224,K224=$D224,K224=$E224),IFNA(VLOOKUP($A224&amp;J$1,Data!$C:$E,3,0),"Ø"),"-")</f>
        <v>-</v>
      </c>
      <c r="K224" s="16">
        <v>1.0</v>
      </c>
      <c r="L224" s="16" t="str">
        <f>IF(OR(M224=$C224,M224=$D224,M224=$E224),IFNA(VLOOKUP($A224&amp;L$1,Data!$C:$E,3,0),"Ø"),"-")</f>
        <v>-</v>
      </c>
      <c r="M224" s="16">
        <v>1.0</v>
      </c>
      <c r="N224" s="16" t="str">
        <f>IF(OR(O224=$C224,O224=$D224,O224=$E224),IFNA(VLOOKUP($A224&amp;N$1,Data!$C:$E,3,0),"Ø"),"-")</f>
        <v>-</v>
      </c>
      <c r="O224" s="16">
        <v>1.0</v>
      </c>
      <c r="P224" s="16" t="str">
        <f>IF(OR(Q224=$C224,Q224=$D224,Q224=$E224),IFNA(VLOOKUP($A224&amp;P$1,Data!$C:$E,3,0),"Ø"),"-")</f>
        <v>-</v>
      </c>
      <c r="Q224" s="16">
        <v>1.0</v>
      </c>
      <c r="R224" s="16" t="str">
        <f>IF(OR(S224=$C224,S224=$D224,S224=$E224),IFNA(VLOOKUP($A224&amp;R$1,Data!$C:$E,3,0),"Ø"),"-")</f>
        <v>-</v>
      </c>
      <c r="S224" s="16">
        <v>1.0</v>
      </c>
      <c r="T224" s="16" t="str">
        <f>IF(OR(U224=$C224,U224=$D224,U224=$E224),IFNA(VLOOKUP($A224&amp;T$1,Data!$C:$E,3,0),"Ø"),"-")</f>
        <v>-</v>
      </c>
      <c r="U224" s="16">
        <v>2.0</v>
      </c>
      <c r="V224" s="16" t="str">
        <f>IF(OR(W224=$C224,W224=$D224,W224=$E224),IFNA(VLOOKUP($A224&amp;V$1,Data!$C:$E,3,0),"Ø"),"-")</f>
        <v>-</v>
      </c>
      <c r="W224" s="16">
        <v>2.0</v>
      </c>
      <c r="X224" s="16" t="str">
        <f>IF(OR(Y224=$C224,Y224=$D224,Y224=$E224),IFNA(VLOOKUP($A224&amp;X$1,Data!$C:$E,3,0),"Ø"),"-")</f>
        <v>-</v>
      </c>
      <c r="Y224" s="16">
        <v>2.0</v>
      </c>
      <c r="Z224" s="16" t="str">
        <f>IF(OR(AA224=$C224,AA224=$D224,AA224=$E224),IFNA(VLOOKUP($A224&amp;Z$1,Data!$C:$E,3,0),"Ø"),"-")</f>
        <v>-</v>
      </c>
      <c r="AA224" s="16">
        <v>2.0</v>
      </c>
      <c r="AB224" s="16" t="str">
        <f>IF(OR(AC224=$C224,AC224=$D224,AC224=$E224),IFNA(VLOOKUP($A224&amp;AB$1,Data!$C:$E,3,0),"Ø"),"-")</f>
        <v>-</v>
      </c>
      <c r="AC224" s="16">
        <v>2.0</v>
      </c>
      <c r="AD224" s="16" t="str">
        <f>IF(OR(AE224=$C224,AE224=$D224,AE224=$E224),IFNA(VLOOKUP($A224&amp;AD$1,Data!$C:$E,3,0),"Ø"),"-")</f>
        <v>-</v>
      </c>
      <c r="AE224" s="16">
        <v>2.0</v>
      </c>
      <c r="AF224" s="16" t="str">
        <f>IF(OR(AG224=$C224,AG224=$D224,AG224=$E224),IFNA(VLOOKUP($A224&amp;AF$1,Data!$C:$E,3,0),"Ø"),"-")</f>
        <v>-</v>
      </c>
      <c r="AG224" s="16">
        <v>2.0</v>
      </c>
      <c r="AH224" s="16" t="str">
        <f>IF(OR(AI224=$C224,AI224=$D224,AI224=$E224),IFNA(VLOOKUP($A224&amp;AH$1,Data!$C:$E,3,0),"Ø"),"-")</f>
        <v>-</v>
      </c>
      <c r="AI224" s="16">
        <v>2.0</v>
      </c>
      <c r="AJ224" s="16" t="str">
        <f>IF(OR(AK224=$C224,AK224=$D224,AK224=$E224),IFNA(VLOOKUP($A224&amp;AJ$1,Data!$C:$E,3,0),"Ø"),"-")</f>
        <v>-</v>
      </c>
      <c r="AK224" s="16">
        <v>2.0</v>
      </c>
      <c r="AL224" s="16" t="str">
        <f>IF(OR(AM224=$C224,AM224=$D224,AM224=$E224),IFNA(VLOOKUP($A224&amp;AL$1,Data!$C:$E,3,0),"Ø"),"-")</f>
        <v>-</v>
      </c>
      <c r="AM224" s="16">
        <v>2.0</v>
      </c>
      <c r="AN224" s="16" t="str">
        <f>IF(OR(AO224=$C224,AO224=$D224,AO224=$E224),IFNA(VLOOKUP($A224&amp;AN$1,Data!$C:$E,3,0),"Ø"),"-")</f>
        <v>-</v>
      </c>
      <c r="AO224" s="16">
        <v>2.0</v>
      </c>
      <c r="AP224" s="16" t="str">
        <f>IF(OR(AQ224=$C224,AQ224=$D224,AQ224=$E224),IFNA(VLOOKUP($A224&amp;AP$1,Data!$C:$E,3,0),"Ø"),"-")</f>
        <v>-</v>
      </c>
      <c r="AQ224" s="16">
        <v>2.0</v>
      </c>
      <c r="AR224" s="16" t="str">
        <f>IF(OR(AS224=$C224,AS224=$D224,AS224=$E224),IFNA(VLOOKUP($A224&amp;AR$1,Data!$C:$E,3,0),"Ø"),"-")</f>
        <v>-</v>
      </c>
      <c r="AS224" s="16">
        <v>2.0</v>
      </c>
      <c r="AT224" s="16" t="str">
        <f>IF(OR(AU224=$C224,AU224=$D224,AU224=$E224),IFNA(VLOOKUP($A224&amp;AT$1,Data!$C:$E,3,0),"Ø"),"-")</f>
        <v>-</v>
      </c>
      <c r="AU224" s="16">
        <v>3.0</v>
      </c>
    </row>
    <row r="225" ht="14.25" hidden="1" customHeight="1">
      <c r="A225" s="16" t="s">
        <v>725</v>
      </c>
      <c r="B225" s="9"/>
      <c r="C225" s="9">
        <f>IF(COUNTIF(Dails!A:A,Sheet1DATA!$A225)=1,1,"N")</f>
        <v>1</v>
      </c>
      <c r="D225" s="9">
        <f>IF(COUNTIF(Dails!D:D,Sheet1DATA!$A225)=1,2,"N")</f>
        <v>2</v>
      </c>
      <c r="E225" s="9" t="str">
        <f>IF(COUNTIF(Dails!G:G,Sheet1DATA!$A225)=1,3,"N")</f>
        <v>N</v>
      </c>
      <c r="F225" s="16" t="str">
        <f>IF(OR(G225=$C225,G225=$D225,G225=$E225),IFNA(VLOOKUP($A225&amp;F$1,Data!$C:$E,3,0),"Ø"),"-")</f>
        <v>×</v>
      </c>
      <c r="G225" s="16">
        <v>1.0</v>
      </c>
      <c r="H225" s="16" t="str">
        <f>IF(OR(I225=$C225,I225=$D225,I225=$E225),IFNA(VLOOKUP($A225&amp;H$1,Data!$C:$E,3,0),"Ø"),"-")</f>
        <v>×</v>
      </c>
      <c r="I225" s="16">
        <v>1.0</v>
      </c>
      <c r="J225" s="16" t="str">
        <f>IF(OR(K225=$C225,K225=$D225,K225=$E225),IFNA(VLOOKUP($A225&amp;J$1,Data!$C:$E,3,0),"Ø"),"-")</f>
        <v>×</v>
      </c>
      <c r="K225" s="16">
        <v>1.0</v>
      </c>
      <c r="L225" s="16" t="str">
        <f>IF(OR(M225=$C225,M225=$D225,M225=$E225),IFNA(VLOOKUP($A225&amp;L$1,Data!$C:$E,3,0),"Ø"),"-")</f>
        <v>Ø</v>
      </c>
      <c r="M225" s="16">
        <v>1.0</v>
      </c>
      <c r="N225" s="16" t="str">
        <f>IF(OR(O225=$C225,O225=$D225,O225=$E225),IFNA(VLOOKUP($A225&amp;N$1,Data!$C:$E,3,0),"Ø"),"-")</f>
        <v>Ø</v>
      </c>
      <c r="O225" s="16">
        <v>1.0</v>
      </c>
      <c r="P225" s="16" t="str">
        <f>IF(OR(Q225=$C225,Q225=$D225,Q225=$E225),IFNA(VLOOKUP($A225&amp;P$1,Data!$C:$E,3,0),"Ø"),"-")</f>
        <v>Ø</v>
      </c>
      <c r="Q225" s="16">
        <v>1.0</v>
      </c>
      <c r="R225" s="16" t="str">
        <f>IF(OR(S225=$C225,S225=$D225,S225=$E225),IFNA(VLOOKUP($A225&amp;R$1,Data!$C:$E,3,0),"Ø"),"-")</f>
        <v>Ø</v>
      </c>
      <c r="S225" s="16">
        <v>1.0</v>
      </c>
      <c r="T225" s="16" t="str">
        <f>IF(OR(U225=$C225,U225=$D225,U225=$E225),IFNA(VLOOKUP($A225&amp;T$1,Data!$C:$E,3,0),"Ø"),"-")</f>
        <v>×</v>
      </c>
      <c r="U225" s="16">
        <v>2.0</v>
      </c>
      <c r="V225" s="16" t="str">
        <f>IF(OR(W225=$C225,W225=$D225,W225=$E225),IFNA(VLOOKUP($A225&amp;V$1,Data!$C:$E,3,0),"Ø"),"-")</f>
        <v>Ø</v>
      </c>
      <c r="W225" s="16">
        <v>2.0</v>
      </c>
      <c r="X225" s="16" t="str">
        <f>IF(OR(Y225=$C225,Y225=$D225,Y225=$E225),IFNA(VLOOKUP($A225&amp;X$1,Data!$C:$E,3,0),"Ø"),"-")</f>
        <v>×</v>
      </c>
      <c r="Y225" s="16">
        <v>2.0</v>
      </c>
      <c r="Z225" s="16" t="str">
        <f>IF(OR(AA225=$C225,AA225=$D225,AA225=$E225),IFNA(VLOOKUP($A225&amp;Z$1,Data!$C:$E,3,0),"Ø"),"-")</f>
        <v>×</v>
      </c>
      <c r="AA225" s="16">
        <v>2.0</v>
      </c>
      <c r="AB225" s="16" t="str">
        <f>IF(OR(AC225=$C225,AC225=$D225,AC225=$E225),IFNA(VLOOKUP($A225&amp;AB$1,Data!$C:$E,3,0),"Ø"),"-")</f>
        <v>×</v>
      </c>
      <c r="AC225" s="16">
        <v>2.0</v>
      </c>
      <c r="AD225" s="16" t="str">
        <f>IF(OR(AE225=$C225,AE225=$D225,AE225=$E225),IFNA(VLOOKUP($A225&amp;AD$1,Data!$C:$E,3,0),"Ø"),"-")</f>
        <v>×</v>
      </c>
      <c r="AE225" s="16">
        <v>2.0</v>
      </c>
      <c r="AF225" s="16" t="str">
        <f>IF(OR(AG225=$C225,AG225=$D225,AG225=$E225),IFNA(VLOOKUP($A225&amp;AF$1,Data!$C:$E,3,0),"Ø"),"-")</f>
        <v>×</v>
      </c>
      <c r="AG225" s="16">
        <v>2.0</v>
      </c>
      <c r="AH225" s="16" t="str">
        <f>IF(OR(AI225=$C225,AI225=$D225,AI225=$E225),IFNA(VLOOKUP($A225&amp;AH$1,Data!$C:$E,3,0),"Ø"),"-")</f>
        <v>×</v>
      </c>
      <c r="AI225" s="16">
        <v>2.0</v>
      </c>
      <c r="AJ225" s="16" t="str">
        <f>IF(OR(AK225=$C225,AK225=$D225,AK225=$E225),IFNA(VLOOKUP($A225&amp;AJ$1,Data!$C:$E,3,0),"Ø"),"-")</f>
        <v>Ø</v>
      </c>
      <c r="AK225" s="16">
        <v>2.0</v>
      </c>
      <c r="AL225" s="16" t="str">
        <f>IF(OR(AM225=$C225,AM225=$D225,AM225=$E225),IFNA(VLOOKUP($A225&amp;AL$1,Data!$C:$E,3,0),"Ø"),"-")</f>
        <v>Ø</v>
      </c>
      <c r="AM225" s="16">
        <v>2.0</v>
      </c>
      <c r="AN225" s="16" t="str">
        <f>IF(OR(AO225=$C225,AO225=$D225,AO225=$E225),IFNA(VLOOKUP($A225&amp;AN$1,Data!$C:$E,3,0),"Ø"),"-")</f>
        <v>Ø</v>
      </c>
      <c r="AO225" s="16">
        <v>2.0</v>
      </c>
      <c r="AP225" s="16" t="str">
        <f>IF(OR(AQ225=$C225,AQ225=$D225,AQ225=$E225),IFNA(VLOOKUP($A225&amp;AP$1,Data!$C:$E,3,0),"Ø"),"-")</f>
        <v>×</v>
      </c>
      <c r="AQ225" s="16">
        <v>2.0</v>
      </c>
      <c r="AR225" s="16" t="str">
        <f>IF(OR(AS225=$C225,AS225=$D225,AS225=$E225),IFNA(VLOOKUP($A225&amp;AR$1,Data!$C:$E,3,0),"Ø"),"-")</f>
        <v>×</v>
      </c>
      <c r="AS225" s="16">
        <v>2.0</v>
      </c>
      <c r="AT225" s="16" t="str">
        <f>IF(OR(AU225=$C225,AU225=$D225,AU225=$E225),IFNA(VLOOKUP($A225&amp;AT$1,Data!$C:$E,3,0),"Ø"),"-")</f>
        <v>-</v>
      </c>
      <c r="AU225" s="16">
        <v>3.0</v>
      </c>
    </row>
    <row r="226" ht="14.25" hidden="1" customHeight="1">
      <c r="A226" s="16" t="s">
        <v>532</v>
      </c>
      <c r="B226" s="9"/>
      <c r="C226" s="9">
        <f>IF(COUNTIF(Dails!A:A,Sheet1DATA!$A226)=1,1,"N")</f>
        <v>1</v>
      </c>
      <c r="D226" s="9" t="str">
        <f>IF(COUNTIF(Dails!D:D,Sheet1DATA!$A226)=1,2,"N")</f>
        <v>N</v>
      </c>
      <c r="E226" s="9" t="str">
        <f>IF(COUNTIF(Dails!G:G,Sheet1DATA!$A226)=1,3,"N")</f>
        <v>N</v>
      </c>
      <c r="F226" s="16" t="str">
        <f>IF(OR(G226=$C226,G226=$D226,G226=$E226),IFNA(VLOOKUP($A226&amp;F$1,Data!$C:$E,3,0),"Ø"),"-")</f>
        <v>√</v>
      </c>
      <c r="G226" s="16">
        <v>1.0</v>
      </c>
      <c r="H226" s="16" t="str">
        <f>IF(OR(I226=$C226,I226=$D226,I226=$E226),IFNA(VLOOKUP($A226&amp;H$1,Data!$C:$E,3,0),"Ø"),"-")</f>
        <v>√</v>
      </c>
      <c r="I226" s="16">
        <v>1.0</v>
      </c>
      <c r="J226" s="16" t="str">
        <f>IF(OR(K226=$C226,K226=$D226,K226=$E226),IFNA(VLOOKUP($A226&amp;J$1,Data!$C:$E,3,0),"Ø"),"-")</f>
        <v>√</v>
      </c>
      <c r="K226" s="16">
        <v>1.0</v>
      </c>
      <c r="L226" s="16" t="str">
        <f>IF(OR(M226=$C226,M226=$D226,M226=$E226),IFNA(VLOOKUP($A226&amp;L$1,Data!$C:$E,3,0),"Ø"),"-")</f>
        <v>×</v>
      </c>
      <c r="M226" s="16">
        <v>1.0</v>
      </c>
      <c r="N226" s="16" t="str">
        <f>IF(OR(O226=$C226,O226=$D226,O226=$E226),IFNA(VLOOKUP($A226&amp;N$1,Data!$C:$E,3,0),"Ø"),"-")</f>
        <v>×</v>
      </c>
      <c r="O226" s="16">
        <v>1.0</v>
      </c>
      <c r="P226" s="16" t="str">
        <f>IF(OR(Q226=$C226,Q226=$D226,Q226=$E226),IFNA(VLOOKUP($A226&amp;P$1,Data!$C:$E,3,0),"Ø"),"-")</f>
        <v>×</v>
      </c>
      <c r="Q226" s="16">
        <v>1.0</v>
      </c>
      <c r="R226" s="16" t="str">
        <f>IF(OR(S226=$C226,S226=$D226,S226=$E226),IFNA(VLOOKUP($A226&amp;R$1,Data!$C:$E,3,0),"Ø"),"-")</f>
        <v>×</v>
      </c>
      <c r="S226" s="16">
        <v>1.0</v>
      </c>
      <c r="T226" s="16" t="str">
        <f>IF(OR(U226=$C226,U226=$D226,U226=$E226),IFNA(VLOOKUP($A226&amp;T$1,Data!$C:$E,3,0),"Ø"),"-")</f>
        <v>-</v>
      </c>
      <c r="U226" s="16">
        <v>2.0</v>
      </c>
      <c r="V226" s="16" t="str">
        <f>IF(OR(W226=$C226,W226=$D226,W226=$E226),IFNA(VLOOKUP($A226&amp;V$1,Data!$C:$E,3,0),"Ø"),"-")</f>
        <v>-</v>
      </c>
      <c r="W226" s="16">
        <v>2.0</v>
      </c>
      <c r="X226" s="16" t="str">
        <f>IF(OR(Y226=$C226,Y226=$D226,Y226=$E226),IFNA(VLOOKUP($A226&amp;X$1,Data!$C:$E,3,0),"Ø"),"-")</f>
        <v>-</v>
      </c>
      <c r="Y226" s="16">
        <v>2.0</v>
      </c>
      <c r="Z226" s="16" t="str">
        <f>IF(OR(AA226=$C226,AA226=$D226,AA226=$E226),IFNA(VLOOKUP($A226&amp;Z$1,Data!$C:$E,3,0),"Ø"),"-")</f>
        <v>-</v>
      </c>
      <c r="AA226" s="16">
        <v>2.0</v>
      </c>
      <c r="AB226" s="16" t="str">
        <f>IF(OR(AC226=$C226,AC226=$D226,AC226=$E226),IFNA(VLOOKUP($A226&amp;AB$1,Data!$C:$E,3,0),"Ø"),"-")</f>
        <v>-</v>
      </c>
      <c r="AC226" s="16">
        <v>2.0</v>
      </c>
      <c r="AD226" s="16" t="str">
        <f>IF(OR(AE226=$C226,AE226=$D226,AE226=$E226),IFNA(VLOOKUP($A226&amp;AD$1,Data!$C:$E,3,0),"Ø"),"-")</f>
        <v>-</v>
      </c>
      <c r="AE226" s="16">
        <v>2.0</v>
      </c>
      <c r="AF226" s="16" t="str">
        <f>IF(OR(AG226=$C226,AG226=$D226,AG226=$E226),IFNA(VLOOKUP($A226&amp;AF$1,Data!$C:$E,3,0),"Ø"),"-")</f>
        <v>-</v>
      </c>
      <c r="AG226" s="16">
        <v>2.0</v>
      </c>
      <c r="AH226" s="16" t="str">
        <f>IF(OR(AI226=$C226,AI226=$D226,AI226=$E226),IFNA(VLOOKUP($A226&amp;AH$1,Data!$C:$E,3,0),"Ø"),"-")</f>
        <v>-</v>
      </c>
      <c r="AI226" s="16">
        <v>2.0</v>
      </c>
      <c r="AJ226" s="16" t="str">
        <f>IF(OR(AK226=$C226,AK226=$D226,AK226=$E226),IFNA(VLOOKUP($A226&amp;AJ$1,Data!$C:$E,3,0),"Ø"),"-")</f>
        <v>-</v>
      </c>
      <c r="AK226" s="16">
        <v>2.0</v>
      </c>
      <c r="AL226" s="16" t="str">
        <f>IF(OR(AM226=$C226,AM226=$D226,AM226=$E226),IFNA(VLOOKUP($A226&amp;AL$1,Data!$C:$E,3,0),"Ø"),"-")</f>
        <v>-</v>
      </c>
      <c r="AM226" s="16">
        <v>2.0</v>
      </c>
      <c r="AN226" s="16" t="str">
        <f>IF(OR(AO226=$C226,AO226=$D226,AO226=$E226),IFNA(VLOOKUP($A226&amp;AN$1,Data!$C:$E,3,0),"Ø"),"-")</f>
        <v>-</v>
      </c>
      <c r="AO226" s="16">
        <v>2.0</v>
      </c>
      <c r="AP226" s="16" t="str">
        <f>IF(OR(AQ226=$C226,AQ226=$D226,AQ226=$E226),IFNA(VLOOKUP($A226&amp;AP$1,Data!$C:$E,3,0),"Ø"),"-")</f>
        <v>-</v>
      </c>
      <c r="AQ226" s="16">
        <v>2.0</v>
      </c>
      <c r="AR226" s="16" t="str">
        <f>IF(OR(AS226=$C226,AS226=$D226,AS226=$E226),IFNA(VLOOKUP($A226&amp;AR$1,Data!$C:$E,3,0),"Ø"),"-")</f>
        <v>-</v>
      </c>
      <c r="AS226" s="16">
        <v>2.0</v>
      </c>
      <c r="AT226" s="16" t="str">
        <f>IF(OR(AU226=$C226,AU226=$D226,AU226=$E226),IFNA(VLOOKUP($A226&amp;AT$1,Data!$C:$E,3,0),"Ø"),"-")</f>
        <v>-</v>
      </c>
      <c r="AU226" s="16">
        <v>3.0</v>
      </c>
    </row>
    <row r="227" ht="14.25" hidden="1" customHeight="1">
      <c r="A227" s="16" t="s">
        <v>917</v>
      </c>
      <c r="B227" s="9"/>
      <c r="C227" s="9" t="str">
        <f>IF(COUNTIF(Dails!A:A,Sheet1DATA!$A227)=1,1,"N")</f>
        <v>N</v>
      </c>
      <c r="D227" s="9" t="str">
        <f>IF(COUNTIF(Dails!D:D,Sheet1DATA!$A227)=1,2,"N")</f>
        <v>N</v>
      </c>
      <c r="E227" s="9" t="str">
        <f>IF(COUNTIF(Dails!G:G,Sheet1DATA!$A227)=1,3,"N")</f>
        <v>N</v>
      </c>
      <c r="F227" s="16" t="str">
        <f>IF(OR(G227=$C227,G227=$D227,G227=$E227),IFNA(VLOOKUP($A227&amp;F$1,Data!$C:$E,3,0),"Ø"),"-")</f>
        <v>-</v>
      </c>
      <c r="G227" s="16">
        <v>1.0</v>
      </c>
      <c r="H227" s="16" t="str">
        <f>IF(OR(I227=$C227,I227=$D227,I227=$E227),IFNA(VLOOKUP($A227&amp;H$1,Data!$C:$E,3,0),"Ø"),"-")</f>
        <v>-</v>
      </c>
      <c r="I227" s="16">
        <v>1.0</v>
      </c>
      <c r="J227" s="16" t="str">
        <f>IF(OR(K227=$C227,K227=$D227,K227=$E227),IFNA(VLOOKUP($A227&amp;J$1,Data!$C:$E,3,0),"Ø"),"-")</f>
        <v>-</v>
      </c>
      <c r="K227" s="16">
        <v>1.0</v>
      </c>
      <c r="L227" s="16" t="str">
        <f>IF(OR(M227=$C227,M227=$D227,M227=$E227),IFNA(VLOOKUP($A227&amp;L$1,Data!$C:$E,3,0),"Ø"),"-")</f>
        <v>-</v>
      </c>
      <c r="M227" s="16">
        <v>1.0</v>
      </c>
      <c r="N227" s="16" t="str">
        <f>IF(OR(O227=$C227,O227=$D227,O227=$E227),IFNA(VLOOKUP($A227&amp;N$1,Data!$C:$E,3,0),"Ø"),"-")</f>
        <v>-</v>
      </c>
      <c r="O227" s="16">
        <v>1.0</v>
      </c>
      <c r="P227" s="16" t="str">
        <f>IF(OR(Q227=$C227,Q227=$D227,Q227=$E227),IFNA(VLOOKUP($A227&amp;P$1,Data!$C:$E,3,0),"Ø"),"-")</f>
        <v>-</v>
      </c>
      <c r="Q227" s="16">
        <v>1.0</v>
      </c>
      <c r="R227" s="16" t="str">
        <f>IF(OR(S227=$C227,S227=$D227,S227=$E227),IFNA(VLOOKUP($A227&amp;R$1,Data!$C:$E,3,0),"Ø"),"-")</f>
        <v>-</v>
      </c>
      <c r="S227" s="16">
        <v>1.0</v>
      </c>
      <c r="T227" s="16" t="str">
        <f>IF(OR(U227=$C227,U227=$D227,U227=$E227),IFNA(VLOOKUP($A227&amp;T$1,Data!$C:$E,3,0),"Ø"),"-")</f>
        <v>-</v>
      </c>
      <c r="U227" s="16">
        <v>2.0</v>
      </c>
      <c r="V227" s="16" t="str">
        <f>IF(OR(W227=$C227,W227=$D227,W227=$E227),IFNA(VLOOKUP($A227&amp;V$1,Data!$C:$E,3,0),"Ø"),"-")</f>
        <v>-</v>
      </c>
      <c r="W227" s="16">
        <v>2.0</v>
      </c>
      <c r="X227" s="16" t="str">
        <f>IF(OR(Y227=$C227,Y227=$D227,Y227=$E227),IFNA(VLOOKUP($A227&amp;X$1,Data!$C:$E,3,0),"Ø"),"-")</f>
        <v>-</v>
      </c>
      <c r="Y227" s="16">
        <v>2.0</v>
      </c>
      <c r="Z227" s="16" t="str">
        <f>IF(OR(AA227=$C227,AA227=$D227,AA227=$E227),IFNA(VLOOKUP($A227&amp;Z$1,Data!$C:$E,3,0),"Ø"),"-")</f>
        <v>-</v>
      </c>
      <c r="AA227" s="16">
        <v>2.0</v>
      </c>
      <c r="AB227" s="16" t="str">
        <f>IF(OR(AC227=$C227,AC227=$D227,AC227=$E227),IFNA(VLOOKUP($A227&amp;AB$1,Data!$C:$E,3,0),"Ø"),"-")</f>
        <v>-</v>
      </c>
      <c r="AC227" s="16">
        <v>2.0</v>
      </c>
      <c r="AD227" s="16" t="str">
        <f>IF(OR(AE227=$C227,AE227=$D227,AE227=$E227),IFNA(VLOOKUP($A227&amp;AD$1,Data!$C:$E,3,0),"Ø"),"-")</f>
        <v>-</v>
      </c>
      <c r="AE227" s="16">
        <v>2.0</v>
      </c>
      <c r="AF227" s="16" t="str">
        <f>IF(OR(AG227=$C227,AG227=$D227,AG227=$E227),IFNA(VLOOKUP($A227&amp;AF$1,Data!$C:$E,3,0),"Ø"),"-")</f>
        <v>-</v>
      </c>
      <c r="AG227" s="16">
        <v>2.0</v>
      </c>
      <c r="AH227" s="16" t="str">
        <f>IF(OR(AI227=$C227,AI227=$D227,AI227=$E227),IFNA(VLOOKUP($A227&amp;AH$1,Data!$C:$E,3,0),"Ø"),"-")</f>
        <v>-</v>
      </c>
      <c r="AI227" s="16">
        <v>2.0</v>
      </c>
      <c r="AJ227" s="16" t="str">
        <f>IF(OR(AK227=$C227,AK227=$D227,AK227=$E227),IFNA(VLOOKUP($A227&amp;AJ$1,Data!$C:$E,3,0),"Ø"),"-")</f>
        <v>-</v>
      </c>
      <c r="AK227" s="16">
        <v>2.0</v>
      </c>
      <c r="AL227" s="16" t="str">
        <f>IF(OR(AM227=$C227,AM227=$D227,AM227=$E227),IFNA(VLOOKUP($A227&amp;AL$1,Data!$C:$E,3,0),"Ø"),"-")</f>
        <v>-</v>
      </c>
      <c r="AM227" s="16">
        <v>2.0</v>
      </c>
      <c r="AN227" s="16" t="str">
        <f>IF(OR(AO227=$C227,AO227=$D227,AO227=$E227),IFNA(VLOOKUP($A227&amp;AN$1,Data!$C:$E,3,0),"Ø"),"-")</f>
        <v>-</v>
      </c>
      <c r="AO227" s="16">
        <v>2.0</v>
      </c>
      <c r="AP227" s="16" t="str">
        <f>IF(OR(AQ227=$C227,AQ227=$D227,AQ227=$E227),IFNA(VLOOKUP($A227&amp;AP$1,Data!$C:$E,3,0),"Ø"),"-")</f>
        <v>-</v>
      </c>
      <c r="AQ227" s="16">
        <v>2.0</v>
      </c>
      <c r="AR227" s="16" t="str">
        <f>IF(OR(AS227=$C227,AS227=$D227,AS227=$E227),IFNA(VLOOKUP($A227&amp;AR$1,Data!$C:$E,3,0),"Ø"),"-")</f>
        <v>-</v>
      </c>
      <c r="AS227" s="16">
        <v>2.0</v>
      </c>
      <c r="AT227" s="16" t="str">
        <f>IF(OR(AU227=$C227,AU227=$D227,AU227=$E227),IFNA(VLOOKUP($A227&amp;AT$1,Data!$C:$E,3,0),"Ø"),"-")</f>
        <v>-</v>
      </c>
      <c r="AU227" s="16">
        <v>3.0</v>
      </c>
    </row>
    <row r="228" ht="14.25" hidden="1" customHeight="1">
      <c r="A228" s="16" t="s">
        <v>920</v>
      </c>
      <c r="B228" s="9"/>
      <c r="C228" s="9" t="str">
        <f>IF(COUNTIF(Dails!A:A,Sheet1DATA!$A228)=1,1,"N")</f>
        <v>N</v>
      </c>
      <c r="D228" s="9" t="str">
        <f>IF(COUNTIF(Dails!D:D,Sheet1DATA!$A228)=1,2,"N")</f>
        <v>N</v>
      </c>
      <c r="E228" s="9" t="str">
        <f>IF(COUNTIF(Dails!G:G,Sheet1DATA!$A228)=1,3,"N")</f>
        <v>N</v>
      </c>
      <c r="F228" s="16" t="str">
        <f>IF(OR(G228=$C228,G228=$D228,G228=$E228),IFNA(VLOOKUP($A228&amp;F$1,Data!$C:$E,3,0),"Ø"),"-")</f>
        <v>-</v>
      </c>
      <c r="G228" s="16">
        <v>1.0</v>
      </c>
      <c r="H228" s="16" t="str">
        <f>IF(OR(I228=$C228,I228=$D228,I228=$E228),IFNA(VLOOKUP($A228&amp;H$1,Data!$C:$E,3,0),"Ø"),"-")</f>
        <v>-</v>
      </c>
      <c r="I228" s="16">
        <v>1.0</v>
      </c>
      <c r="J228" s="16" t="str">
        <f>IF(OR(K228=$C228,K228=$D228,K228=$E228),IFNA(VLOOKUP($A228&amp;J$1,Data!$C:$E,3,0),"Ø"),"-")</f>
        <v>-</v>
      </c>
      <c r="K228" s="16">
        <v>1.0</v>
      </c>
      <c r="L228" s="16" t="str">
        <f>IF(OR(M228=$C228,M228=$D228,M228=$E228),IFNA(VLOOKUP($A228&amp;L$1,Data!$C:$E,3,0),"Ø"),"-")</f>
        <v>-</v>
      </c>
      <c r="M228" s="16">
        <v>1.0</v>
      </c>
      <c r="N228" s="16" t="str">
        <f>IF(OR(O228=$C228,O228=$D228,O228=$E228),IFNA(VLOOKUP($A228&amp;N$1,Data!$C:$E,3,0),"Ø"),"-")</f>
        <v>-</v>
      </c>
      <c r="O228" s="16">
        <v>1.0</v>
      </c>
      <c r="P228" s="16" t="str">
        <f>IF(OR(Q228=$C228,Q228=$D228,Q228=$E228),IFNA(VLOOKUP($A228&amp;P$1,Data!$C:$E,3,0),"Ø"),"-")</f>
        <v>-</v>
      </c>
      <c r="Q228" s="16">
        <v>1.0</v>
      </c>
      <c r="R228" s="16" t="str">
        <f>IF(OR(S228=$C228,S228=$D228,S228=$E228),IFNA(VLOOKUP($A228&amp;R$1,Data!$C:$E,3,0),"Ø"),"-")</f>
        <v>-</v>
      </c>
      <c r="S228" s="16">
        <v>1.0</v>
      </c>
      <c r="T228" s="16" t="str">
        <f>IF(OR(U228=$C228,U228=$D228,U228=$E228),IFNA(VLOOKUP($A228&amp;T$1,Data!$C:$E,3,0),"Ø"),"-")</f>
        <v>-</v>
      </c>
      <c r="U228" s="16">
        <v>2.0</v>
      </c>
      <c r="V228" s="16" t="str">
        <f>IF(OR(W228=$C228,W228=$D228,W228=$E228),IFNA(VLOOKUP($A228&amp;V$1,Data!$C:$E,3,0),"Ø"),"-")</f>
        <v>-</v>
      </c>
      <c r="W228" s="16">
        <v>2.0</v>
      </c>
      <c r="X228" s="16" t="str">
        <f>IF(OR(Y228=$C228,Y228=$D228,Y228=$E228),IFNA(VLOOKUP($A228&amp;X$1,Data!$C:$E,3,0),"Ø"),"-")</f>
        <v>-</v>
      </c>
      <c r="Y228" s="16">
        <v>2.0</v>
      </c>
      <c r="Z228" s="16" t="str">
        <f>IF(OR(AA228=$C228,AA228=$D228,AA228=$E228),IFNA(VLOOKUP($A228&amp;Z$1,Data!$C:$E,3,0),"Ø"),"-")</f>
        <v>-</v>
      </c>
      <c r="AA228" s="16">
        <v>2.0</v>
      </c>
      <c r="AB228" s="16" t="str">
        <f>IF(OR(AC228=$C228,AC228=$D228,AC228=$E228),IFNA(VLOOKUP($A228&amp;AB$1,Data!$C:$E,3,0),"Ø"),"-")</f>
        <v>-</v>
      </c>
      <c r="AC228" s="16">
        <v>2.0</v>
      </c>
      <c r="AD228" s="16" t="str">
        <f>IF(OR(AE228=$C228,AE228=$D228,AE228=$E228),IFNA(VLOOKUP($A228&amp;AD$1,Data!$C:$E,3,0),"Ø"),"-")</f>
        <v>-</v>
      </c>
      <c r="AE228" s="16">
        <v>2.0</v>
      </c>
      <c r="AF228" s="16" t="str">
        <f>IF(OR(AG228=$C228,AG228=$D228,AG228=$E228),IFNA(VLOOKUP($A228&amp;AF$1,Data!$C:$E,3,0),"Ø"),"-")</f>
        <v>-</v>
      </c>
      <c r="AG228" s="16">
        <v>2.0</v>
      </c>
      <c r="AH228" s="16" t="str">
        <f>IF(OR(AI228=$C228,AI228=$D228,AI228=$E228),IFNA(VLOOKUP($A228&amp;AH$1,Data!$C:$E,3,0),"Ø"),"-")</f>
        <v>-</v>
      </c>
      <c r="AI228" s="16">
        <v>2.0</v>
      </c>
      <c r="AJ228" s="16" t="str">
        <f>IF(OR(AK228=$C228,AK228=$D228,AK228=$E228),IFNA(VLOOKUP($A228&amp;AJ$1,Data!$C:$E,3,0),"Ø"),"-")</f>
        <v>-</v>
      </c>
      <c r="AK228" s="16">
        <v>2.0</v>
      </c>
      <c r="AL228" s="16" t="str">
        <f>IF(OR(AM228=$C228,AM228=$D228,AM228=$E228),IFNA(VLOOKUP($A228&amp;AL$1,Data!$C:$E,3,0),"Ø"),"-")</f>
        <v>-</v>
      </c>
      <c r="AM228" s="16">
        <v>2.0</v>
      </c>
      <c r="AN228" s="16" t="str">
        <f>IF(OR(AO228=$C228,AO228=$D228,AO228=$E228),IFNA(VLOOKUP($A228&amp;AN$1,Data!$C:$E,3,0),"Ø"),"-")</f>
        <v>-</v>
      </c>
      <c r="AO228" s="16">
        <v>2.0</v>
      </c>
      <c r="AP228" s="16" t="str">
        <f>IF(OR(AQ228=$C228,AQ228=$D228,AQ228=$E228),IFNA(VLOOKUP($A228&amp;AP$1,Data!$C:$E,3,0),"Ø"),"-")</f>
        <v>-</v>
      </c>
      <c r="AQ228" s="16">
        <v>2.0</v>
      </c>
      <c r="AR228" s="16" t="str">
        <f>IF(OR(AS228=$C228,AS228=$D228,AS228=$E228),IFNA(VLOOKUP($A228&amp;AR$1,Data!$C:$E,3,0),"Ø"),"-")</f>
        <v>-</v>
      </c>
      <c r="AS228" s="16">
        <v>2.0</v>
      </c>
      <c r="AT228" s="16" t="str">
        <f>IF(OR(AU228=$C228,AU228=$D228,AU228=$E228),IFNA(VLOOKUP($A228&amp;AT$1,Data!$C:$E,3,0),"Ø"),"-")</f>
        <v>-</v>
      </c>
      <c r="AU228" s="16">
        <v>3.0</v>
      </c>
    </row>
    <row r="229" ht="14.25" hidden="1" customHeight="1">
      <c r="A229" s="16" t="s">
        <v>924</v>
      </c>
      <c r="B229" s="9"/>
      <c r="C229" s="9" t="str">
        <f>IF(COUNTIF(Dails!A:A,Sheet1DATA!$A229)=1,1,"N")</f>
        <v>N</v>
      </c>
      <c r="D229" s="9" t="str">
        <f>IF(COUNTIF(Dails!D:D,Sheet1DATA!$A229)=1,2,"N")</f>
        <v>N</v>
      </c>
      <c r="E229" s="9" t="str">
        <f>IF(COUNTIF(Dails!G:G,Sheet1DATA!$A229)=1,3,"N")</f>
        <v>N</v>
      </c>
      <c r="F229" s="16" t="str">
        <f>IF(OR(G229=$C229,G229=$D229,G229=$E229),IFNA(VLOOKUP($A229&amp;F$1,Data!$C:$E,3,0),"Ø"),"-")</f>
        <v>-</v>
      </c>
      <c r="G229" s="16">
        <v>1.0</v>
      </c>
      <c r="H229" s="16" t="str">
        <f>IF(OR(I229=$C229,I229=$D229,I229=$E229),IFNA(VLOOKUP($A229&amp;H$1,Data!$C:$E,3,0),"Ø"),"-")</f>
        <v>-</v>
      </c>
      <c r="I229" s="16">
        <v>1.0</v>
      </c>
      <c r="J229" s="16" t="str">
        <f>IF(OR(K229=$C229,K229=$D229,K229=$E229),IFNA(VLOOKUP($A229&amp;J$1,Data!$C:$E,3,0),"Ø"),"-")</f>
        <v>-</v>
      </c>
      <c r="K229" s="16">
        <v>1.0</v>
      </c>
      <c r="L229" s="16" t="str">
        <f>IF(OR(M229=$C229,M229=$D229,M229=$E229),IFNA(VLOOKUP($A229&amp;L$1,Data!$C:$E,3,0),"Ø"),"-")</f>
        <v>-</v>
      </c>
      <c r="M229" s="16">
        <v>1.0</v>
      </c>
      <c r="N229" s="16" t="str">
        <f>IF(OR(O229=$C229,O229=$D229,O229=$E229),IFNA(VLOOKUP($A229&amp;N$1,Data!$C:$E,3,0),"Ø"),"-")</f>
        <v>-</v>
      </c>
      <c r="O229" s="16">
        <v>1.0</v>
      </c>
      <c r="P229" s="16" t="str">
        <f>IF(OR(Q229=$C229,Q229=$D229,Q229=$E229),IFNA(VLOOKUP($A229&amp;P$1,Data!$C:$E,3,0),"Ø"),"-")</f>
        <v>-</v>
      </c>
      <c r="Q229" s="16">
        <v>1.0</v>
      </c>
      <c r="R229" s="16" t="str">
        <f>IF(OR(S229=$C229,S229=$D229,S229=$E229),IFNA(VLOOKUP($A229&amp;R$1,Data!$C:$E,3,0),"Ø"),"-")</f>
        <v>-</v>
      </c>
      <c r="S229" s="16">
        <v>1.0</v>
      </c>
      <c r="T229" s="16" t="str">
        <f>IF(OR(U229=$C229,U229=$D229,U229=$E229),IFNA(VLOOKUP($A229&amp;T$1,Data!$C:$E,3,0),"Ø"),"-")</f>
        <v>-</v>
      </c>
      <c r="U229" s="16">
        <v>2.0</v>
      </c>
      <c r="V229" s="16" t="str">
        <f>IF(OR(W229=$C229,W229=$D229,W229=$E229),IFNA(VLOOKUP($A229&amp;V$1,Data!$C:$E,3,0),"Ø"),"-")</f>
        <v>-</v>
      </c>
      <c r="W229" s="16">
        <v>2.0</v>
      </c>
      <c r="X229" s="16" t="str">
        <f>IF(OR(Y229=$C229,Y229=$D229,Y229=$E229),IFNA(VLOOKUP($A229&amp;X$1,Data!$C:$E,3,0),"Ø"),"-")</f>
        <v>-</v>
      </c>
      <c r="Y229" s="16">
        <v>2.0</v>
      </c>
      <c r="Z229" s="16" t="str">
        <f>IF(OR(AA229=$C229,AA229=$D229,AA229=$E229),IFNA(VLOOKUP($A229&amp;Z$1,Data!$C:$E,3,0),"Ø"),"-")</f>
        <v>-</v>
      </c>
      <c r="AA229" s="16">
        <v>2.0</v>
      </c>
      <c r="AB229" s="16" t="str">
        <f>IF(OR(AC229=$C229,AC229=$D229,AC229=$E229),IFNA(VLOOKUP($A229&amp;AB$1,Data!$C:$E,3,0),"Ø"),"-")</f>
        <v>-</v>
      </c>
      <c r="AC229" s="16">
        <v>2.0</v>
      </c>
      <c r="AD229" s="16" t="str">
        <f>IF(OR(AE229=$C229,AE229=$D229,AE229=$E229),IFNA(VLOOKUP($A229&amp;AD$1,Data!$C:$E,3,0),"Ø"),"-")</f>
        <v>-</v>
      </c>
      <c r="AE229" s="16">
        <v>2.0</v>
      </c>
      <c r="AF229" s="16" t="str">
        <f>IF(OR(AG229=$C229,AG229=$D229,AG229=$E229),IFNA(VLOOKUP($A229&amp;AF$1,Data!$C:$E,3,0),"Ø"),"-")</f>
        <v>-</v>
      </c>
      <c r="AG229" s="16">
        <v>2.0</v>
      </c>
      <c r="AH229" s="16" t="str">
        <f>IF(OR(AI229=$C229,AI229=$D229,AI229=$E229),IFNA(VLOOKUP($A229&amp;AH$1,Data!$C:$E,3,0),"Ø"),"-")</f>
        <v>-</v>
      </c>
      <c r="AI229" s="16">
        <v>2.0</v>
      </c>
      <c r="AJ229" s="16" t="str">
        <f>IF(OR(AK229=$C229,AK229=$D229,AK229=$E229),IFNA(VLOOKUP($A229&amp;AJ$1,Data!$C:$E,3,0),"Ø"),"-")</f>
        <v>-</v>
      </c>
      <c r="AK229" s="16">
        <v>2.0</v>
      </c>
      <c r="AL229" s="16" t="str">
        <f>IF(OR(AM229=$C229,AM229=$D229,AM229=$E229),IFNA(VLOOKUP($A229&amp;AL$1,Data!$C:$E,3,0),"Ø"),"-")</f>
        <v>-</v>
      </c>
      <c r="AM229" s="16">
        <v>2.0</v>
      </c>
      <c r="AN229" s="16" t="str">
        <f>IF(OR(AO229=$C229,AO229=$D229,AO229=$E229),IFNA(VLOOKUP($A229&amp;AN$1,Data!$C:$E,3,0),"Ø"),"-")</f>
        <v>-</v>
      </c>
      <c r="AO229" s="16">
        <v>2.0</v>
      </c>
      <c r="AP229" s="16" t="str">
        <f>IF(OR(AQ229=$C229,AQ229=$D229,AQ229=$E229),IFNA(VLOOKUP($A229&amp;AP$1,Data!$C:$E,3,0),"Ø"),"-")</f>
        <v>-</v>
      </c>
      <c r="AQ229" s="16">
        <v>2.0</v>
      </c>
      <c r="AR229" s="16" t="str">
        <f>IF(OR(AS229=$C229,AS229=$D229,AS229=$E229),IFNA(VLOOKUP($A229&amp;AR$1,Data!$C:$E,3,0),"Ø"),"-")</f>
        <v>-</v>
      </c>
      <c r="AS229" s="16">
        <v>2.0</v>
      </c>
      <c r="AT229" s="16" t="str">
        <f>IF(OR(AU229=$C229,AU229=$D229,AU229=$E229),IFNA(VLOOKUP($A229&amp;AT$1,Data!$C:$E,3,0),"Ø"),"-")</f>
        <v>-</v>
      </c>
      <c r="AU229" s="16">
        <v>3.0</v>
      </c>
    </row>
    <row r="230" ht="14.25" hidden="1" customHeight="1">
      <c r="A230" s="16" t="s">
        <v>1011</v>
      </c>
      <c r="B230" s="9"/>
      <c r="C230" s="9">
        <f>IF(COUNTIF(Dails!A:A,Sheet1DATA!$A230)=1,1,"N")</f>
        <v>1</v>
      </c>
      <c r="D230" s="9" t="str">
        <f>IF(COUNTIF(Dails!D:D,Sheet1DATA!$A230)=1,2,"N")</f>
        <v>N</v>
      </c>
      <c r="E230" s="9" t="str">
        <f>IF(COUNTIF(Dails!G:G,Sheet1DATA!$A230)=1,3,"N")</f>
        <v>N</v>
      </c>
      <c r="F230" s="16" t="str">
        <f>IF(OR(G230=$C230,G230=$D230,G230=$E230),IFNA(VLOOKUP($A230&amp;F$1,Data!$C:$E,3,0),"Ø"),"-")</f>
        <v>Ø</v>
      </c>
      <c r="G230" s="16">
        <v>1.0</v>
      </c>
      <c r="H230" s="16" t="str">
        <f>IF(OR(I230=$C230,I230=$D230,I230=$E230),IFNA(VLOOKUP($A230&amp;H$1,Data!$C:$E,3,0),"Ø"),"-")</f>
        <v>×</v>
      </c>
      <c r="I230" s="16">
        <v>1.0</v>
      </c>
      <c r="J230" s="16" t="str">
        <f>IF(OR(K230=$C230,K230=$D230,K230=$E230),IFNA(VLOOKUP($A230&amp;J$1,Data!$C:$E,3,0),"Ø"),"-")</f>
        <v>×</v>
      </c>
      <c r="K230" s="16">
        <v>1.0</v>
      </c>
      <c r="L230" s="16" t="str">
        <f>IF(OR(M230=$C230,M230=$D230,M230=$E230),IFNA(VLOOKUP($A230&amp;L$1,Data!$C:$E,3,0),"Ø"),"-")</f>
        <v>×</v>
      </c>
      <c r="M230" s="16">
        <v>1.0</v>
      </c>
      <c r="N230" s="16" t="str">
        <f>IF(OR(O230=$C230,O230=$D230,O230=$E230),IFNA(VLOOKUP($A230&amp;N$1,Data!$C:$E,3,0),"Ø"),"-")</f>
        <v>Ø</v>
      </c>
      <c r="O230" s="16">
        <v>1.0</v>
      </c>
      <c r="P230" s="16" t="str">
        <f>IF(OR(Q230=$C230,Q230=$D230,Q230=$E230),IFNA(VLOOKUP($A230&amp;P$1,Data!$C:$E,3,0),"Ø"),"-")</f>
        <v>Ø</v>
      </c>
      <c r="Q230" s="16">
        <v>1.0</v>
      </c>
      <c r="R230" s="16" t="str">
        <f>IF(OR(S230=$C230,S230=$D230,S230=$E230),IFNA(VLOOKUP($A230&amp;R$1,Data!$C:$E,3,0),"Ø"),"-")</f>
        <v>Ø</v>
      </c>
      <c r="S230" s="16">
        <v>1.0</v>
      </c>
      <c r="T230" s="16" t="str">
        <f>IF(OR(U230=$C230,U230=$D230,U230=$E230),IFNA(VLOOKUP($A230&amp;T$1,Data!$C:$E,3,0),"Ø"),"-")</f>
        <v>-</v>
      </c>
      <c r="U230" s="16">
        <v>2.0</v>
      </c>
      <c r="V230" s="16" t="str">
        <f>IF(OR(W230=$C230,W230=$D230,W230=$E230),IFNA(VLOOKUP($A230&amp;V$1,Data!$C:$E,3,0),"Ø"),"-")</f>
        <v>-</v>
      </c>
      <c r="W230" s="16">
        <v>2.0</v>
      </c>
      <c r="X230" s="16" t="str">
        <f>IF(OR(Y230=$C230,Y230=$D230,Y230=$E230),IFNA(VLOOKUP($A230&amp;X$1,Data!$C:$E,3,0),"Ø"),"-")</f>
        <v>-</v>
      </c>
      <c r="Y230" s="16">
        <v>2.0</v>
      </c>
      <c r="Z230" s="16" t="str">
        <f>IF(OR(AA230=$C230,AA230=$D230,AA230=$E230),IFNA(VLOOKUP($A230&amp;Z$1,Data!$C:$E,3,0),"Ø"),"-")</f>
        <v>-</v>
      </c>
      <c r="AA230" s="16">
        <v>2.0</v>
      </c>
      <c r="AB230" s="16" t="str">
        <f>IF(OR(AC230=$C230,AC230=$D230,AC230=$E230),IFNA(VLOOKUP($A230&amp;AB$1,Data!$C:$E,3,0),"Ø"),"-")</f>
        <v>-</v>
      </c>
      <c r="AC230" s="16">
        <v>2.0</v>
      </c>
      <c r="AD230" s="16" t="str">
        <f>IF(OR(AE230=$C230,AE230=$D230,AE230=$E230),IFNA(VLOOKUP($A230&amp;AD$1,Data!$C:$E,3,0),"Ø"),"-")</f>
        <v>-</v>
      </c>
      <c r="AE230" s="16">
        <v>2.0</v>
      </c>
      <c r="AF230" s="16" t="str">
        <f>IF(OR(AG230=$C230,AG230=$D230,AG230=$E230),IFNA(VLOOKUP($A230&amp;AF$1,Data!$C:$E,3,0),"Ø"),"-")</f>
        <v>-</v>
      </c>
      <c r="AG230" s="16">
        <v>2.0</v>
      </c>
      <c r="AH230" s="16" t="str">
        <f>IF(OR(AI230=$C230,AI230=$D230,AI230=$E230),IFNA(VLOOKUP($A230&amp;AH$1,Data!$C:$E,3,0),"Ø"),"-")</f>
        <v>-</v>
      </c>
      <c r="AI230" s="16">
        <v>2.0</v>
      </c>
      <c r="AJ230" s="16" t="str">
        <f>IF(OR(AK230=$C230,AK230=$D230,AK230=$E230),IFNA(VLOOKUP($A230&amp;AJ$1,Data!$C:$E,3,0),"Ø"),"-")</f>
        <v>-</v>
      </c>
      <c r="AK230" s="16">
        <v>2.0</v>
      </c>
      <c r="AL230" s="16" t="str">
        <f>IF(OR(AM230=$C230,AM230=$D230,AM230=$E230),IFNA(VLOOKUP($A230&amp;AL$1,Data!$C:$E,3,0),"Ø"),"-")</f>
        <v>-</v>
      </c>
      <c r="AM230" s="16">
        <v>2.0</v>
      </c>
      <c r="AN230" s="16" t="str">
        <f>IF(OR(AO230=$C230,AO230=$D230,AO230=$E230),IFNA(VLOOKUP($A230&amp;AN$1,Data!$C:$E,3,0),"Ø"),"-")</f>
        <v>-</v>
      </c>
      <c r="AO230" s="16">
        <v>2.0</v>
      </c>
      <c r="AP230" s="16" t="str">
        <f>IF(OR(AQ230=$C230,AQ230=$D230,AQ230=$E230),IFNA(VLOOKUP($A230&amp;AP$1,Data!$C:$E,3,0),"Ø"),"-")</f>
        <v>-</v>
      </c>
      <c r="AQ230" s="16">
        <v>2.0</v>
      </c>
      <c r="AR230" s="16" t="str">
        <f>IF(OR(AS230=$C230,AS230=$D230,AS230=$E230),IFNA(VLOOKUP($A230&amp;AR$1,Data!$C:$E,3,0),"Ø"),"-")</f>
        <v>-</v>
      </c>
      <c r="AS230" s="16">
        <v>2.0</v>
      </c>
      <c r="AT230" s="16" t="str">
        <f>IF(OR(AU230=$C230,AU230=$D230,AU230=$E230),IFNA(VLOOKUP($A230&amp;AT$1,Data!$C:$E,3,0),"Ø"),"-")</f>
        <v>-</v>
      </c>
      <c r="AU230" s="16">
        <v>3.0</v>
      </c>
    </row>
    <row r="231" ht="14.25" hidden="1" customHeight="1">
      <c r="A231" s="16" t="s">
        <v>932</v>
      </c>
      <c r="B231" s="9"/>
      <c r="C231" s="9" t="str">
        <f>IF(COUNTIF(Dails!A:A,Sheet1DATA!$A231)=1,1,"N")</f>
        <v>N</v>
      </c>
      <c r="D231" s="9" t="str">
        <f>IF(COUNTIF(Dails!D:D,Sheet1DATA!$A231)=1,2,"N")</f>
        <v>N</v>
      </c>
      <c r="E231" s="9" t="str">
        <f>IF(COUNTIF(Dails!G:G,Sheet1DATA!$A231)=1,3,"N")</f>
        <v>N</v>
      </c>
      <c r="F231" s="16" t="str">
        <f>IF(OR(G231=$C231,G231=$D231,G231=$E231),IFNA(VLOOKUP($A231&amp;F$1,Data!$C:$E,3,0),"Ø"),"-")</f>
        <v>-</v>
      </c>
      <c r="G231" s="16">
        <v>1.0</v>
      </c>
      <c r="H231" s="16" t="str">
        <f>IF(OR(I231=$C231,I231=$D231,I231=$E231),IFNA(VLOOKUP($A231&amp;H$1,Data!$C:$E,3,0),"Ø"),"-")</f>
        <v>-</v>
      </c>
      <c r="I231" s="16">
        <v>1.0</v>
      </c>
      <c r="J231" s="16" t="str">
        <f>IF(OR(K231=$C231,K231=$D231,K231=$E231),IFNA(VLOOKUP($A231&amp;J$1,Data!$C:$E,3,0),"Ø"),"-")</f>
        <v>-</v>
      </c>
      <c r="K231" s="16">
        <v>1.0</v>
      </c>
      <c r="L231" s="16" t="str">
        <f>IF(OR(M231=$C231,M231=$D231,M231=$E231),IFNA(VLOOKUP($A231&amp;L$1,Data!$C:$E,3,0),"Ø"),"-")</f>
        <v>-</v>
      </c>
      <c r="M231" s="16">
        <v>1.0</v>
      </c>
      <c r="N231" s="16" t="str">
        <f>IF(OR(O231=$C231,O231=$D231,O231=$E231),IFNA(VLOOKUP($A231&amp;N$1,Data!$C:$E,3,0),"Ø"),"-")</f>
        <v>-</v>
      </c>
      <c r="O231" s="16">
        <v>1.0</v>
      </c>
      <c r="P231" s="16" t="str">
        <f>IF(OR(Q231=$C231,Q231=$D231,Q231=$E231),IFNA(VLOOKUP($A231&amp;P$1,Data!$C:$E,3,0),"Ø"),"-")</f>
        <v>-</v>
      </c>
      <c r="Q231" s="16">
        <v>1.0</v>
      </c>
      <c r="R231" s="16" t="str">
        <f>IF(OR(S231=$C231,S231=$D231,S231=$E231),IFNA(VLOOKUP($A231&amp;R$1,Data!$C:$E,3,0),"Ø"),"-")</f>
        <v>-</v>
      </c>
      <c r="S231" s="16">
        <v>1.0</v>
      </c>
      <c r="T231" s="16" t="str">
        <f>IF(OR(U231=$C231,U231=$D231,U231=$E231),IFNA(VLOOKUP($A231&amp;T$1,Data!$C:$E,3,0),"Ø"),"-")</f>
        <v>-</v>
      </c>
      <c r="U231" s="16">
        <v>2.0</v>
      </c>
      <c r="V231" s="16" t="str">
        <f>IF(OR(W231=$C231,W231=$D231,W231=$E231),IFNA(VLOOKUP($A231&amp;V$1,Data!$C:$E,3,0),"Ø"),"-")</f>
        <v>-</v>
      </c>
      <c r="W231" s="16">
        <v>2.0</v>
      </c>
      <c r="X231" s="16" t="str">
        <f>IF(OR(Y231=$C231,Y231=$D231,Y231=$E231),IFNA(VLOOKUP($A231&amp;X$1,Data!$C:$E,3,0),"Ø"),"-")</f>
        <v>-</v>
      </c>
      <c r="Y231" s="16">
        <v>2.0</v>
      </c>
      <c r="Z231" s="16" t="str">
        <f>IF(OR(AA231=$C231,AA231=$D231,AA231=$E231),IFNA(VLOOKUP($A231&amp;Z$1,Data!$C:$E,3,0),"Ø"),"-")</f>
        <v>-</v>
      </c>
      <c r="AA231" s="16">
        <v>2.0</v>
      </c>
      <c r="AB231" s="16" t="str">
        <f>IF(OR(AC231=$C231,AC231=$D231,AC231=$E231),IFNA(VLOOKUP($A231&amp;AB$1,Data!$C:$E,3,0),"Ø"),"-")</f>
        <v>-</v>
      </c>
      <c r="AC231" s="16">
        <v>2.0</v>
      </c>
      <c r="AD231" s="16" t="str">
        <f>IF(OR(AE231=$C231,AE231=$D231,AE231=$E231),IFNA(VLOOKUP($A231&amp;AD$1,Data!$C:$E,3,0),"Ø"),"-")</f>
        <v>-</v>
      </c>
      <c r="AE231" s="16">
        <v>2.0</v>
      </c>
      <c r="AF231" s="16" t="str">
        <f>IF(OR(AG231=$C231,AG231=$D231,AG231=$E231),IFNA(VLOOKUP($A231&amp;AF$1,Data!$C:$E,3,0),"Ø"),"-")</f>
        <v>-</v>
      </c>
      <c r="AG231" s="16">
        <v>2.0</v>
      </c>
      <c r="AH231" s="16" t="str">
        <f>IF(OR(AI231=$C231,AI231=$D231,AI231=$E231),IFNA(VLOOKUP($A231&amp;AH$1,Data!$C:$E,3,0),"Ø"),"-")</f>
        <v>-</v>
      </c>
      <c r="AI231" s="16">
        <v>2.0</v>
      </c>
      <c r="AJ231" s="16" t="str">
        <f>IF(OR(AK231=$C231,AK231=$D231,AK231=$E231),IFNA(VLOOKUP($A231&amp;AJ$1,Data!$C:$E,3,0),"Ø"),"-")</f>
        <v>-</v>
      </c>
      <c r="AK231" s="16">
        <v>2.0</v>
      </c>
      <c r="AL231" s="16" t="str">
        <f>IF(OR(AM231=$C231,AM231=$D231,AM231=$E231),IFNA(VLOOKUP($A231&amp;AL$1,Data!$C:$E,3,0),"Ø"),"-")</f>
        <v>-</v>
      </c>
      <c r="AM231" s="16">
        <v>2.0</v>
      </c>
      <c r="AN231" s="16" t="str">
        <f>IF(OR(AO231=$C231,AO231=$D231,AO231=$E231),IFNA(VLOOKUP($A231&amp;AN$1,Data!$C:$E,3,0),"Ø"),"-")</f>
        <v>-</v>
      </c>
      <c r="AO231" s="16">
        <v>2.0</v>
      </c>
      <c r="AP231" s="16" t="str">
        <f>IF(OR(AQ231=$C231,AQ231=$D231,AQ231=$E231),IFNA(VLOOKUP($A231&amp;AP$1,Data!$C:$E,3,0),"Ø"),"-")</f>
        <v>-</v>
      </c>
      <c r="AQ231" s="16">
        <v>2.0</v>
      </c>
      <c r="AR231" s="16" t="str">
        <f>IF(OR(AS231=$C231,AS231=$D231,AS231=$E231),IFNA(VLOOKUP($A231&amp;AR$1,Data!$C:$E,3,0),"Ø"),"-")</f>
        <v>-</v>
      </c>
      <c r="AS231" s="16">
        <v>2.0</v>
      </c>
      <c r="AT231" s="16" t="str">
        <f>IF(OR(AU231=$C231,AU231=$D231,AU231=$E231),IFNA(VLOOKUP($A231&amp;AT$1,Data!$C:$E,3,0),"Ø"),"-")</f>
        <v>-</v>
      </c>
      <c r="AU231" s="16">
        <v>3.0</v>
      </c>
    </row>
    <row r="232" ht="14.25" hidden="1" customHeight="1">
      <c r="A232" s="16" t="s">
        <v>935</v>
      </c>
      <c r="B232" s="9"/>
      <c r="C232" s="9" t="str">
        <f>IF(COUNTIF(Dails!A:A,Sheet1DATA!$A232)=1,1,"N")</f>
        <v>N</v>
      </c>
      <c r="D232" s="9" t="str">
        <f>IF(COUNTIF(Dails!D:D,Sheet1DATA!$A232)=1,2,"N")</f>
        <v>N</v>
      </c>
      <c r="E232" s="9" t="str">
        <f>IF(COUNTIF(Dails!G:G,Sheet1DATA!$A232)=1,3,"N")</f>
        <v>N</v>
      </c>
      <c r="F232" s="16" t="str">
        <f>IF(OR(G232=$C232,G232=$D232,G232=$E232),IFNA(VLOOKUP($A232&amp;F$1,Data!$C:$E,3,0),"Ø"),"-")</f>
        <v>-</v>
      </c>
      <c r="G232" s="16">
        <v>1.0</v>
      </c>
      <c r="H232" s="16" t="str">
        <f>IF(OR(I232=$C232,I232=$D232,I232=$E232),IFNA(VLOOKUP($A232&amp;H$1,Data!$C:$E,3,0),"Ø"),"-")</f>
        <v>-</v>
      </c>
      <c r="I232" s="16">
        <v>1.0</v>
      </c>
      <c r="J232" s="16" t="str">
        <f>IF(OR(K232=$C232,K232=$D232,K232=$E232),IFNA(VLOOKUP($A232&amp;J$1,Data!$C:$E,3,0),"Ø"),"-")</f>
        <v>-</v>
      </c>
      <c r="K232" s="16">
        <v>1.0</v>
      </c>
      <c r="L232" s="16" t="str">
        <f>IF(OR(M232=$C232,M232=$D232,M232=$E232),IFNA(VLOOKUP($A232&amp;L$1,Data!$C:$E,3,0),"Ø"),"-")</f>
        <v>-</v>
      </c>
      <c r="M232" s="16">
        <v>1.0</v>
      </c>
      <c r="N232" s="16" t="str">
        <f>IF(OR(O232=$C232,O232=$D232,O232=$E232),IFNA(VLOOKUP($A232&amp;N$1,Data!$C:$E,3,0),"Ø"),"-")</f>
        <v>-</v>
      </c>
      <c r="O232" s="16">
        <v>1.0</v>
      </c>
      <c r="P232" s="16" t="str">
        <f>IF(OR(Q232=$C232,Q232=$D232,Q232=$E232),IFNA(VLOOKUP($A232&amp;P$1,Data!$C:$E,3,0),"Ø"),"-")</f>
        <v>-</v>
      </c>
      <c r="Q232" s="16">
        <v>1.0</v>
      </c>
      <c r="R232" s="16" t="str">
        <f>IF(OR(S232=$C232,S232=$D232,S232=$E232),IFNA(VLOOKUP($A232&amp;R$1,Data!$C:$E,3,0),"Ø"),"-")</f>
        <v>-</v>
      </c>
      <c r="S232" s="16">
        <v>1.0</v>
      </c>
      <c r="T232" s="16" t="str">
        <f>IF(OR(U232=$C232,U232=$D232,U232=$E232),IFNA(VLOOKUP($A232&amp;T$1,Data!$C:$E,3,0),"Ø"),"-")</f>
        <v>-</v>
      </c>
      <c r="U232" s="16">
        <v>2.0</v>
      </c>
      <c r="V232" s="16" t="str">
        <f>IF(OR(W232=$C232,W232=$D232,W232=$E232),IFNA(VLOOKUP($A232&amp;V$1,Data!$C:$E,3,0),"Ø"),"-")</f>
        <v>-</v>
      </c>
      <c r="W232" s="16">
        <v>2.0</v>
      </c>
      <c r="X232" s="16" t="str">
        <f>IF(OR(Y232=$C232,Y232=$D232,Y232=$E232),IFNA(VLOOKUP($A232&amp;X$1,Data!$C:$E,3,0),"Ø"),"-")</f>
        <v>-</v>
      </c>
      <c r="Y232" s="16">
        <v>2.0</v>
      </c>
      <c r="Z232" s="16" t="str">
        <f>IF(OR(AA232=$C232,AA232=$D232,AA232=$E232),IFNA(VLOOKUP($A232&amp;Z$1,Data!$C:$E,3,0),"Ø"),"-")</f>
        <v>-</v>
      </c>
      <c r="AA232" s="16">
        <v>2.0</v>
      </c>
      <c r="AB232" s="16" t="str">
        <f>IF(OR(AC232=$C232,AC232=$D232,AC232=$E232),IFNA(VLOOKUP($A232&amp;AB$1,Data!$C:$E,3,0),"Ø"),"-")</f>
        <v>-</v>
      </c>
      <c r="AC232" s="16">
        <v>2.0</v>
      </c>
      <c r="AD232" s="16" t="str">
        <f>IF(OR(AE232=$C232,AE232=$D232,AE232=$E232),IFNA(VLOOKUP($A232&amp;AD$1,Data!$C:$E,3,0),"Ø"),"-")</f>
        <v>-</v>
      </c>
      <c r="AE232" s="16">
        <v>2.0</v>
      </c>
      <c r="AF232" s="16" t="str">
        <f>IF(OR(AG232=$C232,AG232=$D232,AG232=$E232),IFNA(VLOOKUP($A232&amp;AF$1,Data!$C:$E,3,0),"Ø"),"-")</f>
        <v>-</v>
      </c>
      <c r="AG232" s="16">
        <v>2.0</v>
      </c>
      <c r="AH232" s="16" t="str">
        <f>IF(OR(AI232=$C232,AI232=$D232,AI232=$E232),IFNA(VLOOKUP($A232&amp;AH$1,Data!$C:$E,3,0),"Ø"),"-")</f>
        <v>-</v>
      </c>
      <c r="AI232" s="16">
        <v>2.0</v>
      </c>
      <c r="AJ232" s="16" t="str">
        <f>IF(OR(AK232=$C232,AK232=$D232,AK232=$E232),IFNA(VLOOKUP($A232&amp;AJ$1,Data!$C:$E,3,0),"Ø"),"-")</f>
        <v>-</v>
      </c>
      <c r="AK232" s="16">
        <v>2.0</v>
      </c>
      <c r="AL232" s="16" t="str">
        <f>IF(OR(AM232=$C232,AM232=$D232,AM232=$E232),IFNA(VLOOKUP($A232&amp;AL$1,Data!$C:$E,3,0),"Ø"),"-")</f>
        <v>-</v>
      </c>
      <c r="AM232" s="16">
        <v>2.0</v>
      </c>
      <c r="AN232" s="16" t="str">
        <f>IF(OR(AO232=$C232,AO232=$D232,AO232=$E232),IFNA(VLOOKUP($A232&amp;AN$1,Data!$C:$E,3,0),"Ø"),"-")</f>
        <v>-</v>
      </c>
      <c r="AO232" s="16">
        <v>2.0</v>
      </c>
      <c r="AP232" s="16" t="str">
        <f>IF(OR(AQ232=$C232,AQ232=$D232,AQ232=$E232),IFNA(VLOOKUP($A232&amp;AP$1,Data!$C:$E,3,0),"Ø"),"-")</f>
        <v>-</v>
      </c>
      <c r="AQ232" s="16">
        <v>2.0</v>
      </c>
      <c r="AR232" s="16" t="str">
        <f>IF(OR(AS232=$C232,AS232=$D232,AS232=$E232),IFNA(VLOOKUP($A232&amp;AR$1,Data!$C:$E,3,0),"Ø"),"-")</f>
        <v>-</v>
      </c>
      <c r="AS232" s="16">
        <v>2.0</v>
      </c>
      <c r="AT232" s="16" t="str">
        <f>IF(OR(AU232=$C232,AU232=$D232,AU232=$E232),IFNA(VLOOKUP($A232&amp;AT$1,Data!$C:$E,3,0),"Ø"),"-")</f>
        <v>-</v>
      </c>
      <c r="AU232" s="16">
        <v>3.0</v>
      </c>
    </row>
    <row r="233" ht="14.25" hidden="1" customHeight="1">
      <c r="A233" s="16" t="s">
        <v>271</v>
      </c>
      <c r="B233" s="9"/>
      <c r="C233" s="9">
        <f>IF(COUNTIF(Dails!A:A,Sheet1DATA!$A233)=1,1,"N")</f>
        <v>1</v>
      </c>
      <c r="D233" s="9" t="str">
        <f>IF(COUNTIF(Dails!D:D,Sheet1DATA!$A233)=1,2,"N")</f>
        <v>N</v>
      </c>
      <c r="E233" s="9" t="str">
        <f>IF(COUNTIF(Dails!G:G,Sheet1DATA!$A233)=1,3,"N")</f>
        <v>N</v>
      </c>
      <c r="F233" s="16" t="str">
        <f>IF(OR(G233=$C233,G233=$D233,G233=$E233),IFNA(VLOOKUP($A233&amp;F$1,Data!$C:$E,3,0),"Ø"),"-")</f>
        <v>√</v>
      </c>
      <c r="G233" s="16">
        <v>1.0</v>
      </c>
      <c r="H233" s="16" t="str">
        <f>IF(OR(I233=$C233,I233=$D233,I233=$E233),IFNA(VLOOKUP($A233&amp;H$1,Data!$C:$E,3,0),"Ø"),"-")</f>
        <v>√</v>
      </c>
      <c r="I233" s="16">
        <v>1.0</v>
      </c>
      <c r="J233" s="16" t="str">
        <f>IF(OR(K233=$C233,K233=$D233,K233=$E233),IFNA(VLOOKUP($A233&amp;J$1,Data!$C:$E,3,0),"Ø"),"-")</f>
        <v>√</v>
      </c>
      <c r="K233" s="16">
        <v>1.0</v>
      </c>
      <c r="L233" s="16" t="str">
        <f>IF(OR(M233=$C233,M233=$D233,M233=$E233),IFNA(VLOOKUP($A233&amp;L$1,Data!$C:$E,3,0),"Ø"),"-")</f>
        <v>×</v>
      </c>
      <c r="M233" s="16">
        <v>1.0</v>
      </c>
      <c r="N233" s="16" t="str">
        <f>IF(OR(O233=$C233,O233=$D233,O233=$E233),IFNA(VLOOKUP($A233&amp;N$1,Data!$C:$E,3,0),"Ø"),"-")</f>
        <v>×</v>
      </c>
      <c r="O233" s="16">
        <v>1.0</v>
      </c>
      <c r="P233" s="16" t="str">
        <f>IF(OR(Q233=$C233,Q233=$D233,Q233=$E233),IFNA(VLOOKUP($A233&amp;P$1,Data!$C:$E,3,0),"Ø"),"-")</f>
        <v>×</v>
      </c>
      <c r="Q233" s="16">
        <v>1.0</v>
      </c>
      <c r="R233" s="16" t="str">
        <f>IF(OR(S233=$C233,S233=$D233,S233=$E233),IFNA(VLOOKUP($A233&amp;R$1,Data!$C:$E,3,0),"Ø"),"-")</f>
        <v>×</v>
      </c>
      <c r="S233" s="16">
        <v>1.0</v>
      </c>
      <c r="T233" s="16" t="str">
        <f>IF(OR(U233=$C233,U233=$D233,U233=$E233),IFNA(VLOOKUP($A233&amp;T$1,Data!$C:$E,3,0),"Ø"),"-")</f>
        <v>-</v>
      </c>
      <c r="U233" s="16">
        <v>2.0</v>
      </c>
      <c r="V233" s="16" t="str">
        <f>IF(OR(W233=$C233,W233=$D233,W233=$E233),IFNA(VLOOKUP($A233&amp;V$1,Data!$C:$E,3,0),"Ø"),"-")</f>
        <v>-</v>
      </c>
      <c r="W233" s="16">
        <v>2.0</v>
      </c>
      <c r="X233" s="16" t="str">
        <f>IF(OR(Y233=$C233,Y233=$D233,Y233=$E233),IFNA(VLOOKUP($A233&amp;X$1,Data!$C:$E,3,0),"Ø"),"-")</f>
        <v>-</v>
      </c>
      <c r="Y233" s="16">
        <v>2.0</v>
      </c>
      <c r="Z233" s="16" t="str">
        <f>IF(OR(AA233=$C233,AA233=$D233,AA233=$E233),IFNA(VLOOKUP($A233&amp;Z$1,Data!$C:$E,3,0),"Ø"),"-")</f>
        <v>-</v>
      </c>
      <c r="AA233" s="16">
        <v>2.0</v>
      </c>
      <c r="AB233" s="16" t="str">
        <f>IF(OR(AC233=$C233,AC233=$D233,AC233=$E233),IFNA(VLOOKUP($A233&amp;AB$1,Data!$C:$E,3,0),"Ø"),"-")</f>
        <v>-</v>
      </c>
      <c r="AC233" s="16">
        <v>2.0</v>
      </c>
      <c r="AD233" s="16" t="str">
        <f>IF(OR(AE233=$C233,AE233=$D233,AE233=$E233),IFNA(VLOOKUP($A233&amp;AD$1,Data!$C:$E,3,0),"Ø"),"-")</f>
        <v>-</v>
      </c>
      <c r="AE233" s="16">
        <v>2.0</v>
      </c>
      <c r="AF233" s="16" t="str">
        <f>IF(OR(AG233=$C233,AG233=$D233,AG233=$E233),IFNA(VLOOKUP($A233&amp;AF$1,Data!$C:$E,3,0),"Ø"),"-")</f>
        <v>-</v>
      </c>
      <c r="AG233" s="16">
        <v>2.0</v>
      </c>
      <c r="AH233" s="16" t="str">
        <f>IF(OR(AI233=$C233,AI233=$D233,AI233=$E233),IFNA(VLOOKUP($A233&amp;AH$1,Data!$C:$E,3,0),"Ø"),"-")</f>
        <v>-</v>
      </c>
      <c r="AI233" s="16">
        <v>2.0</v>
      </c>
      <c r="AJ233" s="16" t="str">
        <f>IF(OR(AK233=$C233,AK233=$D233,AK233=$E233),IFNA(VLOOKUP($A233&amp;AJ$1,Data!$C:$E,3,0),"Ø"),"-")</f>
        <v>-</v>
      </c>
      <c r="AK233" s="16">
        <v>2.0</v>
      </c>
      <c r="AL233" s="16" t="str">
        <f>IF(OR(AM233=$C233,AM233=$D233,AM233=$E233),IFNA(VLOOKUP($A233&amp;AL$1,Data!$C:$E,3,0),"Ø"),"-")</f>
        <v>-</v>
      </c>
      <c r="AM233" s="16">
        <v>2.0</v>
      </c>
      <c r="AN233" s="16" t="str">
        <f>IF(OR(AO233=$C233,AO233=$D233,AO233=$E233),IFNA(VLOOKUP($A233&amp;AN$1,Data!$C:$E,3,0),"Ø"),"-")</f>
        <v>-</v>
      </c>
      <c r="AO233" s="16">
        <v>2.0</v>
      </c>
      <c r="AP233" s="16" t="str">
        <f>IF(OR(AQ233=$C233,AQ233=$D233,AQ233=$E233),IFNA(VLOOKUP($A233&amp;AP$1,Data!$C:$E,3,0),"Ø"),"-")</f>
        <v>-</v>
      </c>
      <c r="AQ233" s="16">
        <v>2.0</v>
      </c>
      <c r="AR233" s="16" t="str">
        <f>IF(OR(AS233=$C233,AS233=$D233,AS233=$E233),IFNA(VLOOKUP($A233&amp;AR$1,Data!$C:$E,3,0),"Ø"),"-")</f>
        <v>-</v>
      </c>
      <c r="AS233" s="16">
        <v>2.0</v>
      </c>
      <c r="AT233" s="16" t="str">
        <f>IF(OR(AU233=$C233,AU233=$D233,AU233=$E233),IFNA(VLOOKUP($A233&amp;AT$1,Data!$C:$E,3,0),"Ø"),"-")</f>
        <v>-</v>
      </c>
      <c r="AU233" s="16">
        <v>3.0</v>
      </c>
    </row>
    <row r="234" ht="14.25" hidden="1" customHeight="1">
      <c r="A234" s="16" t="s">
        <v>268</v>
      </c>
      <c r="B234" s="9"/>
      <c r="C234" s="9">
        <f>IF(COUNTIF(Dails!A:A,Sheet1DATA!$A234)=1,1,"N")</f>
        <v>1</v>
      </c>
      <c r="D234" s="9">
        <f>IF(COUNTIF(Dails!D:D,Sheet1DATA!$A234)=1,2,"N")</f>
        <v>2</v>
      </c>
      <c r="E234" s="9">
        <f>IF(COUNTIF(Dails!G:G,Sheet1DATA!$A234)=1,3,"N")</f>
        <v>3</v>
      </c>
      <c r="F234" s="16" t="str">
        <f>IF(OR(G234=$C234,G234=$D234,G234=$E234),IFNA(VLOOKUP($A234&amp;F$1,Data!$C:$E,3,0),"Ø"),"-")</f>
        <v>√</v>
      </c>
      <c r="G234" s="16">
        <v>1.0</v>
      </c>
      <c r="H234" s="16" t="str">
        <f>IF(OR(I234=$C234,I234=$D234,I234=$E234),IFNA(VLOOKUP($A234&amp;H$1,Data!$C:$E,3,0),"Ø"),"-")</f>
        <v>√</v>
      </c>
      <c r="I234" s="16">
        <v>1.0</v>
      </c>
      <c r="J234" s="16" t="str">
        <f>IF(OR(K234=$C234,K234=$D234,K234=$E234),IFNA(VLOOKUP($A234&amp;J$1,Data!$C:$E,3,0),"Ø"),"-")</f>
        <v>√</v>
      </c>
      <c r="K234" s="16">
        <v>1.0</v>
      </c>
      <c r="L234" s="16" t="str">
        <f>IF(OR(M234=$C234,M234=$D234,M234=$E234),IFNA(VLOOKUP($A234&amp;L$1,Data!$C:$E,3,0),"Ø"),"-")</f>
        <v>×</v>
      </c>
      <c r="M234" s="16">
        <v>1.0</v>
      </c>
      <c r="N234" s="16" t="str">
        <f>IF(OR(O234=$C234,O234=$D234,O234=$E234),IFNA(VLOOKUP($A234&amp;N$1,Data!$C:$E,3,0),"Ø"),"-")</f>
        <v>×</v>
      </c>
      <c r="O234" s="16">
        <v>1.0</v>
      </c>
      <c r="P234" s="16" t="str">
        <f>IF(OR(Q234=$C234,Q234=$D234,Q234=$E234),IFNA(VLOOKUP($A234&amp;P$1,Data!$C:$E,3,0),"Ø"),"-")</f>
        <v>×</v>
      </c>
      <c r="Q234" s="16">
        <v>1.0</v>
      </c>
      <c r="R234" s="16" t="str">
        <f>IF(OR(S234=$C234,S234=$D234,S234=$E234),IFNA(VLOOKUP($A234&amp;R$1,Data!$C:$E,3,0),"Ø"),"-")</f>
        <v>×</v>
      </c>
      <c r="S234" s="16">
        <v>1.0</v>
      </c>
      <c r="T234" s="16" t="str">
        <f>IF(OR(U234=$C234,U234=$D234,U234=$E234),IFNA(VLOOKUP($A234&amp;T$1,Data!$C:$E,3,0),"Ø"),"-")</f>
        <v>Ø</v>
      </c>
      <c r="U234" s="16">
        <v>2.0</v>
      </c>
      <c r="V234" s="16" t="str">
        <f>IF(OR(W234=$C234,W234=$D234,W234=$E234),IFNA(VLOOKUP($A234&amp;V$1,Data!$C:$E,3,0),"Ø"),"-")</f>
        <v>√</v>
      </c>
      <c r="W234" s="16">
        <v>2.0</v>
      </c>
      <c r="X234" s="16" t="str">
        <f>IF(OR(Y234=$C234,Y234=$D234,Y234=$E234),IFNA(VLOOKUP($A234&amp;X$1,Data!$C:$E,3,0),"Ø"),"-")</f>
        <v>√</v>
      </c>
      <c r="Y234" s="16">
        <v>2.0</v>
      </c>
      <c r="Z234" s="16" t="str">
        <f>IF(OR(AA234=$C234,AA234=$D234,AA234=$E234),IFNA(VLOOKUP($A234&amp;Z$1,Data!$C:$E,3,0),"Ø"),"-")</f>
        <v>√</v>
      </c>
      <c r="AA234" s="16">
        <v>2.0</v>
      </c>
      <c r="AB234" s="16" t="str">
        <f>IF(OR(AC234=$C234,AC234=$D234,AC234=$E234),IFNA(VLOOKUP($A234&amp;AB$1,Data!$C:$E,3,0),"Ø"),"-")</f>
        <v>√</v>
      </c>
      <c r="AC234" s="16">
        <v>2.0</v>
      </c>
      <c r="AD234" s="16" t="str">
        <f>IF(OR(AE234=$C234,AE234=$D234,AE234=$E234),IFNA(VLOOKUP($A234&amp;AD$1,Data!$C:$E,3,0),"Ø"),"-")</f>
        <v>Ø</v>
      </c>
      <c r="AE234" s="16">
        <v>2.0</v>
      </c>
      <c r="AF234" s="16" t="str">
        <f>IF(OR(AG234=$C234,AG234=$D234,AG234=$E234),IFNA(VLOOKUP($A234&amp;AF$1,Data!$C:$E,3,0),"Ø"),"-")</f>
        <v>Ø</v>
      </c>
      <c r="AG234" s="16">
        <v>2.0</v>
      </c>
      <c r="AH234" s="16" t="str">
        <f>IF(OR(AI234=$C234,AI234=$D234,AI234=$E234),IFNA(VLOOKUP($A234&amp;AH$1,Data!$C:$E,3,0),"Ø"),"-")</f>
        <v>Ø</v>
      </c>
      <c r="AI234" s="16">
        <v>2.0</v>
      </c>
      <c r="AJ234" s="16" t="str">
        <f>IF(OR(AK234=$C234,AK234=$D234,AK234=$E234),IFNA(VLOOKUP($A234&amp;AJ$1,Data!$C:$E,3,0),"Ø"),"-")</f>
        <v>Ø</v>
      </c>
      <c r="AK234" s="16">
        <v>2.0</v>
      </c>
      <c r="AL234" s="16" t="str">
        <f>IF(OR(AM234=$C234,AM234=$D234,AM234=$E234),IFNA(VLOOKUP($A234&amp;AL$1,Data!$C:$E,3,0),"Ø"),"-")</f>
        <v>Ø</v>
      </c>
      <c r="AM234" s="16">
        <v>2.0</v>
      </c>
      <c r="AN234" s="16" t="str">
        <f>IF(OR(AO234=$C234,AO234=$D234,AO234=$E234),IFNA(VLOOKUP($A234&amp;AN$1,Data!$C:$E,3,0),"Ø"),"-")</f>
        <v>√</v>
      </c>
      <c r="AO234" s="16">
        <v>2.0</v>
      </c>
      <c r="AP234" s="16" t="str">
        <f>IF(OR(AQ234=$C234,AQ234=$D234,AQ234=$E234),IFNA(VLOOKUP($A234&amp;AP$1,Data!$C:$E,3,0),"Ø"),"-")</f>
        <v>√</v>
      </c>
      <c r="AQ234" s="16">
        <v>2.0</v>
      </c>
      <c r="AR234" s="16" t="str">
        <f>IF(OR(AS234=$C234,AS234=$D234,AS234=$E234),IFNA(VLOOKUP($A234&amp;AR$1,Data!$C:$E,3,0),"Ø"),"-")</f>
        <v>Ø</v>
      </c>
      <c r="AS234" s="16">
        <v>2.0</v>
      </c>
      <c r="AT234" s="16" t="str">
        <f>IF(OR(AU234=$C234,AU234=$D234,AU234=$E234),IFNA(VLOOKUP($A234&amp;AT$1,Data!$C:$E,3,0),"Ø"),"-")</f>
        <v>×</v>
      </c>
      <c r="AU234" s="16">
        <v>3.0</v>
      </c>
    </row>
    <row r="235" ht="14.25" hidden="1" customHeight="1">
      <c r="A235" s="16" t="s">
        <v>946</v>
      </c>
      <c r="B235" s="9"/>
      <c r="C235" s="9" t="str">
        <f>IF(COUNTIF(Dails!A:A,Sheet1DATA!$A235)=1,1,"N")</f>
        <v>N</v>
      </c>
      <c r="D235" s="9" t="str">
        <f>IF(COUNTIF(Dails!D:D,Sheet1DATA!$A235)=1,2,"N")</f>
        <v>N</v>
      </c>
      <c r="E235" s="9" t="str">
        <f>IF(COUNTIF(Dails!G:G,Sheet1DATA!$A235)=1,3,"N")</f>
        <v>N</v>
      </c>
      <c r="F235" s="16" t="str">
        <f>IF(OR(G235=$C235,G235=$D235,G235=$E235),IFNA(VLOOKUP($A235&amp;F$1,Data!$C:$E,3,0),"Ø"),"-")</f>
        <v>-</v>
      </c>
      <c r="G235" s="16">
        <v>1.0</v>
      </c>
      <c r="H235" s="16" t="str">
        <f>IF(OR(I235=$C235,I235=$D235,I235=$E235),IFNA(VLOOKUP($A235&amp;H$1,Data!$C:$E,3,0),"Ø"),"-")</f>
        <v>-</v>
      </c>
      <c r="I235" s="16">
        <v>1.0</v>
      </c>
      <c r="J235" s="16" t="str">
        <f>IF(OR(K235=$C235,K235=$D235,K235=$E235),IFNA(VLOOKUP($A235&amp;J$1,Data!$C:$E,3,0),"Ø"),"-")</f>
        <v>-</v>
      </c>
      <c r="K235" s="16">
        <v>1.0</v>
      </c>
      <c r="L235" s="16" t="str">
        <f>IF(OR(M235=$C235,M235=$D235,M235=$E235),IFNA(VLOOKUP($A235&amp;L$1,Data!$C:$E,3,0),"Ø"),"-")</f>
        <v>-</v>
      </c>
      <c r="M235" s="16">
        <v>1.0</v>
      </c>
      <c r="N235" s="16" t="str">
        <f>IF(OR(O235=$C235,O235=$D235,O235=$E235),IFNA(VLOOKUP($A235&amp;N$1,Data!$C:$E,3,0),"Ø"),"-")</f>
        <v>-</v>
      </c>
      <c r="O235" s="16">
        <v>1.0</v>
      </c>
      <c r="P235" s="16" t="str">
        <f>IF(OR(Q235=$C235,Q235=$D235,Q235=$E235),IFNA(VLOOKUP($A235&amp;P$1,Data!$C:$E,3,0),"Ø"),"-")</f>
        <v>-</v>
      </c>
      <c r="Q235" s="16">
        <v>1.0</v>
      </c>
      <c r="R235" s="16" t="str">
        <f>IF(OR(S235=$C235,S235=$D235,S235=$E235),IFNA(VLOOKUP($A235&amp;R$1,Data!$C:$E,3,0),"Ø"),"-")</f>
        <v>-</v>
      </c>
      <c r="S235" s="16">
        <v>1.0</v>
      </c>
      <c r="T235" s="16" t="str">
        <f>IF(OR(U235=$C235,U235=$D235,U235=$E235),IFNA(VLOOKUP($A235&amp;T$1,Data!$C:$E,3,0),"Ø"),"-")</f>
        <v>-</v>
      </c>
      <c r="U235" s="16">
        <v>2.0</v>
      </c>
      <c r="V235" s="16" t="str">
        <f>IF(OR(W235=$C235,W235=$D235,W235=$E235),IFNA(VLOOKUP($A235&amp;V$1,Data!$C:$E,3,0),"Ø"),"-")</f>
        <v>-</v>
      </c>
      <c r="W235" s="16">
        <v>2.0</v>
      </c>
      <c r="X235" s="16" t="str">
        <f>IF(OR(Y235=$C235,Y235=$D235,Y235=$E235),IFNA(VLOOKUP($A235&amp;X$1,Data!$C:$E,3,0),"Ø"),"-")</f>
        <v>-</v>
      </c>
      <c r="Y235" s="16">
        <v>2.0</v>
      </c>
      <c r="Z235" s="16" t="str">
        <f>IF(OR(AA235=$C235,AA235=$D235,AA235=$E235),IFNA(VLOOKUP($A235&amp;Z$1,Data!$C:$E,3,0),"Ø"),"-")</f>
        <v>-</v>
      </c>
      <c r="AA235" s="16">
        <v>2.0</v>
      </c>
      <c r="AB235" s="16" t="str">
        <f>IF(OR(AC235=$C235,AC235=$D235,AC235=$E235),IFNA(VLOOKUP($A235&amp;AB$1,Data!$C:$E,3,0),"Ø"),"-")</f>
        <v>-</v>
      </c>
      <c r="AC235" s="16">
        <v>2.0</v>
      </c>
      <c r="AD235" s="16" t="str">
        <f>IF(OR(AE235=$C235,AE235=$D235,AE235=$E235),IFNA(VLOOKUP($A235&amp;AD$1,Data!$C:$E,3,0),"Ø"),"-")</f>
        <v>-</v>
      </c>
      <c r="AE235" s="16">
        <v>2.0</v>
      </c>
      <c r="AF235" s="16" t="str">
        <f>IF(OR(AG235=$C235,AG235=$D235,AG235=$E235),IFNA(VLOOKUP($A235&amp;AF$1,Data!$C:$E,3,0),"Ø"),"-")</f>
        <v>-</v>
      </c>
      <c r="AG235" s="16">
        <v>2.0</v>
      </c>
      <c r="AH235" s="16" t="str">
        <f>IF(OR(AI235=$C235,AI235=$D235,AI235=$E235),IFNA(VLOOKUP($A235&amp;AH$1,Data!$C:$E,3,0),"Ø"),"-")</f>
        <v>-</v>
      </c>
      <c r="AI235" s="16">
        <v>2.0</v>
      </c>
      <c r="AJ235" s="16" t="str">
        <f>IF(OR(AK235=$C235,AK235=$D235,AK235=$E235),IFNA(VLOOKUP($A235&amp;AJ$1,Data!$C:$E,3,0),"Ø"),"-")</f>
        <v>-</v>
      </c>
      <c r="AK235" s="16">
        <v>2.0</v>
      </c>
      <c r="AL235" s="16" t="str">
        <f>IF(OR(AM235=$C235,AM235=$D235,AM235=$E235),IFNA(VLOOKUP($A235&amp;AL$1,Data!$C:$E,3,0),"Ø"),"-")</f>
        <v>-</v>
      </c>
      <c r="AM235" s="16">
        <v>2.0</v>
      </c>
      <c r="AN235" s="16" t="str">
        <f>IF(OR(AO235=$C235,AO235=$D235,AO235=$E235),IFNA(VLOOKUP($A235&amp;AN$1,Data!$C:$E,3,0),"Ø"),"-")</f>
        <v>-</v>
      </c>
      <c r="AO235" s="16">
        <v>2.0</v>
      </c>
      <c r="AP235" s="16" t="str">
        <f>IF(OR(AQ235=$C235,AQ235=$D235,AQ235=$E235),IFNA(VLOOKUP($A235&amp;AP$1,Data!$C:$E,3,0),"Ø"),"-")</f>
        <v>-</v>
      </c>
      <c r="AQ235" s="16">
        <v>2.0</v>
      </c>
      <c r="AR235" s="16" t="str">
        <f>IF(OR(AS235=$C235,AS235=$D235,AS235=$E235),IFNA(VLOOKUP($A235&amp;AR$1,Data!$C:$E,3,0),"Ø"),"-")</f>
        <v>-</v>
      </c>
      <c r="AS235" s="16">
        <v>2.0</v>
      </c>
      <c r="AT235" s="16" t="str">
        <f>IF(OR(AU235=$C235,AU235=$D235,AU235=$E235),IFNA(VLOOKUP($A235&amp;AT$1,Data!$C:$E,3,0),"Ø"),"-")</f>
        <v>-</v>
      </c>
      <c r="AU235" s="16">
        <v>3.0</v>
      </c>
    </row>
    <row r="236" ht="14.25" hidden="1" customHeight="1">
      <c r="A236" s="16" t="s">
        <v>1058</v>
      </c>
      <c r="B236" s="9"/>
      <c r="C236" s="9" t="str">
        <f>IF(COUNTIF(Dails!A:A,Sheet1DATA!$A236)=1,1,"N")</f>
        <v>N</v>
      </c>
      <c r="D236" s="9">
        <f>IF(COUNTIF(Dails!D:D,Sheet1DATA!$A236)=1,2,"N")</f>
        <v>2</v>
      </c>
      <c r="E236" s="9" t="str">
        <f>IF(COUNTIF(Dails!G:G,Sheet1DATA!$A236)=1,3,"N")</f>
        <v>N</v>
      </c>
      <c r="F236" s="16" t="str">
        <f>IF(OR(G236=$C236,G236=$D236,G236=$E236),IFNA(VLOOKUP($A236&amp;F$1,Data!$C:$E,3,0),"Ø"),"-")</f>
        <v>-</v>
      </c>
      <c r="G236" s="16">
        <v>1.0</v>
      </c>
      <c r="H236" s="16" t="str">
        <f>IF(OR(I236=$C236,I236=$D236,I236=$E236),IFNA(VLOOKUP($A236&amp;H$1,Data!$C:$E,3,0),"Ø"),"-")</f>
        <v>-</v>
      </c>
      <c r="I236" s="16">
        <v>1.0</v>
      </c>
      <c r="J236" s="16" t="str">
        <f>IF(OR(K236=$C236,K236=$D236,K236=$E236),IFNA(VLOOKUP($A236&amp;J$1,Data!$C:$E,3,0),"Ø"),"-")</f>
        <v>-</v>
      </c>
      <c r="K236" s="16">
        <v>1.0</v>
      </c>
      <c r="L236" s="16" t="str">
        <f>IF(OR(M236=$C236,M236=$D236,M236=$E236),IFNA(VLOOKUP($A236&amp;L$1,Data!$C:$E,3,0),"Ø"),"-")</f>
        <v>-</v>
      </c>
      <c r="M236" s="16">
        <v>1.0</v>
      </c>
      <c r="N236" s="16" t="str">
        <f>IF(OR(O236=$C236,O236=$D236,O236=$E236),IFNA(VLOOKUP($A236&amp;N$1,Data!$C:$E,3,0),"Ø"),"-")</f>
        <v>-</v>
      </c>
      <c r="O236" s="16">
        <v>1.0</v>
      </c>
      <c r="P236" s="16" t="str">
        <f>IF(OR(Q236=$C236,Q236=$D236,Q236=$E236),IFNA(VLOOKUP($A236&amp;P$1,Data!$C:$E,3,0),"Ø"),"-")</f>
        <v>-</v>
      </c>
      <c r="Q236" s="16">
        <v>1.0</v>
      </c>
      <c r="R236" s="16" t="str">
        <f>IF(OR(S236=$C236,S236=$D236,S236=$E236),IFNA(VLOOKUP($A236&amp;R$1,Data!$C:$E,3,0),"Ø"),"-")</f>
        <v>-</v>
      </c>
      <c r="S236" s="16">
        <v>1.0</v>
      </c>
      <c r="T236" s="16" t="str">
        <f>IF(OR(U236=$C236,U236=$D236,U236=$E236),IFNA(VLOOKUP($A236&amp;T$1,Data!$C:$E,3,0),"Ø"),"-")</f>
        <v>×</v>
      </c>
      <c r="U236" s="16">
        <v>2.0</v>
      </c>
      <c r="V236" s="16" t="str">
        <f>IF(OR(W236=$C236,W236=$D236,W236=$E236),IFNA(VLOOKUP($A236&amp;V$1,Data!$C:$E,3,0),"Ø"),"-")</f>
        <v>Ø</v>
      </c>
      <c r="W236" s="16">
        <v>2.0</v>
      </c>
      <c r="X236" s="16" t="str">
        <f>IF(OR(Y236=$C236,Y236=$D236,Y236=$E236),IFNA(VLOOKUP($A236&amp;X$1,Data!$C:$E,3,0),"Ø"),"-")</f>
        <v>×</v>
      </c>
      <c r="Y236" s="16">
        <v>2.0</v>
      </c>
      <c r="Z236" s="16" t="str">
        <f>IF(OR(AA236=$C236,AA236=$D236,AA236=$E236),IFNA(VLOOKUP($A236&amp;Z$1,Data!$C:$E,3,0),"Ø"),"-")</f>
        <v>×</v>
      </c>
      <c r="AA236" s="16">
        <v>2.0</v>
      </c>
      <c r="AB236" s="16" t="str">
        <f>IF(OR(AC236=$C236,AC236=$D236,AC236=$E236),IFNA(VLOOKUP($A236&amp;AB$1,Data!$C:$E,3,0),"Ø"),"-")</f>
        <v>×</v>
      </c>
      <c r="AC236" s="16">
        <v>2.0</v>
      </c>
      <c r="AD236" s="16" t="str">
        <f>IF(OR(AE236=$C236,AE236=$D236,AE236=$E236),IFNA(VLOOKUP($A236&amp;AD$1,Data!$C:$E,3,0),"Ø"),"-")</f>
        <v>×</v>
      </c>
      <c r="AE236" s="16">
        <v>2.0</v>
      </c>
      <c r="AF236" s="16" t="str">
        <f>IF(OR(AG236=$C236,AG236=$D236,AG236=$E236),IFNA(VLOOKUP($A236&amp;AF$1,Data!$C:$E,3,0),"Ø"),"-")</f>
        <v>×</v>
      </c>
      <c r="AG236" s="16">
        <v>2.0</v>
      </c>
      <c r="AH236" s="16" t="str">
        <f>IF(OR(AI236=$C236,AI236=$D236,AI236=$E236),IFNA(VLOOKUP($A236&amp;AH$1,Data!$C:$E,3,0),"Ø"),"-")</f>
        <v>×</v>
      </c>
      <c r="AI236" s="16">
        <v>2.0</v>
      </c>
      <c r="AJ236" s="16" t="str">
        <f>IF(OR(AK236=$C236,AK236=$D236,AK236=$E236),IFNA(VLOOKUP($A236&amp;AJ$1,Data!$C:$E,3,0),"Ø"),"-")</f>
        <v>×</v>
      </c>
      <c r="AK236" s="16">
        <v>2.0</v>
      </c>
      <c r="AL236" s="16" t="str">
        <f>IF(OR(AM236=$C236,AM236=$D236,AM236=$E236),IFNA(VLOOKUP($A236&amp;AL$1,Data!$C:$E,3,0),"Ø"),"-")</f>
        <v>×</v>
      </c>
      <c r="AM236" s="16">
        <v>2.0</v>
      </c>
      <c r="AN236" s="16" t="str">
        <f>IF(OR(AO236=$C236,AO236=$D236,AO236=$E236),IFNA(VLOOKUP($A236&amp;AN$1,Data!$C:$E,3,0),"Ø"),"-")</f>
        <v>Ø</v>
      </c>
      <c r="AO236" s="16">
        <v>2.0</v>
      </c>
      <c r="AP236" s="16" t="str">
        <f>IF(OR(AQ236=$C236,AQ236=$D236,AQ236=$E236),IFNA(VLOOKUP($A236&amp;AP$1,Data!$C:$E,3,0),"Ø"),"-")</f>
        <v>×</v>
      </c>
      <c r="AQ236" s="16">
        <v>2.0</v>
      </c>
      <c r="AR236" s="16" t="str">
        <f>IF(OR(AS236=$C236,AS236=$D236,AS236=$E236),IFNA(VLOOKUP($A236&amp;AR$1,Data!$C:$E,3,0),"Ø"),"-")</f>
        <v>×</v>
      </c>
      <c r="AS236" s="16">
        <v>2.0</v>
      </c>
      <c r="AT236" s="16" t="str">
        <f>IF(OR(AU236=$C236,AU236=$D236,AU236=$E236),IFNA(VLOOKUP($A236&amp;AT$1,Data!$C:$E,3,0),"Ø"),"-")</f>
        <v>-</v>
      </c>
      <c r="AU236" s="16">
        <v>3.0</v>
      </c>
    </row>
    <row r="237" ht="14.25" hidden="1" customHeight="1">
      <c r="A237" s="16" t="s">
        <v>958</v>
      </c>
      <c r="B237" s="9"/>
      <c r="C237" s="9" t="str">
        <f>IF(COUNTIF(Dails!A:A,Sheet1DATA!$A237)=1,1,"N")</f>
        <v>N</v>
      </c>
      <c r="D237" s="9" t="str">
        <f>IF(COUNTIF(Dails!D:D,Sheet1DATA!$A237)=1,2,"N")</f>
        <v>N</v>
      </c>
      <c r="E237" s="9" t="str">
        <f>IF(COUNTIF(Dails!G:G,Sheet1DATA!$A237)=1,3,"N")</f>
        <v>N</v>
      </c>
      <c r="F237" s="16" t="str">
        <f>IF(OR(G237=$C237,G237=$D237,G237=$E237),IFNA(VLOOKUP($A237&amp;F$1,Data!$C:$E,3,0),"Ø"),"-")</f>
        <v>-</v>
      </c>
      <c r="G237" s="16">
        <v>1.0</v>
      </c>
      <c r="H237" s="16" t="str">
        <f>IF(OR(I237=$C237,I237=$D237,I237=$E237),IFNA(VLOOKUP($A237&amp;H$1,Data!$C:$E,3,0),"Ø"),"-")</f>
        <v>-</v>
      </c>
      <c r="I237" s="16">
        <v>1.0</v>
      </c>
      <c r="J237" s="16" t="str">
        <f>IF(OR(K237=$C237,K237=$D237,K237=$E237),IFNA(VLOOKUP($A237&amp;J$1,Data!$C:$E,3,0),"Ø"),"-")</f>
        <v>-</v>
      </c>
      <c r="K237" s="16">
        <v>1.0</v>
      </c>
      <c r="L237" s="16" t="str">
        <f>IF(OR(M237=$C237,M237=$D237,M237=$E237),IFNA(VLOOKUP($A237&amp;L$1,Data!$C:$E,3,0),"Ø"),"-")</f>
        <v>-</v>
      </c>
      <c r="M237" s="16">
        <v>1.0</v>
      </c>
      <c r="N237" s="16" t="str">
        <f>IF(OR(O237=$C237,O237=$D237,O237=$E237),IFNA(VLOOKUP($A237&amp;N$1,Data!$C:$E,3,0),"Ø"),"-")</f>
        <v>-</v>
      </c>
      <c r="O237" s="16">
        <v>1.0</v>
      </c>
      <c r="P237" s="16" t="str">
        <f>IF(OR(Q237=$C237,Q237=$D237,Q237=$E237),IFNA(VLOOKUP($A237&amp;P$1,Data!$C:$E,3,0),"Ø"),"-")</f>
        <v>-</v>
      </c>
      <c r="Q237" s="16">
        <v>1.0</v>
      </c>
      <c r="R237" s="16" t="str">
        <f>IF(OR(S237=$C237,S237=$D237,S237=$E237),IFNA(VLOOKUP($A237&amp;R$1,Data!$C:$E,3,0),"Ø"),"-")</f>
        <v>-</v>
      </c>
      <c r="S237" s="16">
        <v>1.0</v>
      </c>
      <c r="T237" s="16" t="str">
        <f>IF(OR(U237=$C237,U237=$D237,U237=$E237),IFNA(VLOOKUP($A237&amp;T$1,Data!$C:$E,3,0),"Ø"),"-")</f>
        <v>-</v>
      </c>
      <c r="U237" s="16">
        <v>2.0</v>
      </c>
      <c r="V237" s="16" t="str">
        <f>IF(OR(W237=$C237,W237=$D237,W237=$E237),IFNA(VLOOKUP($A237&amp;V$1,Data!$C:$E,3,0),"Ø"),"-")</f>
        <v>-</v>
      </c>
      <c r="W237" s="16">
        <v>2.0</v>
      </c>
      <c r="X237" s="16" t="str">
        <f>IF(OR(Y237=$C237,Y237=$D237,Y237=$E237),IFNA(VLOOKUP($A237&amp;X$1,Data!$C:$E,3,0),"Ø"),"-")</f>
        <v>-</v>
      </c>
      <c r="Y237" s="16">
        <v>2.0</v>
      </c>
      <c r="Z237" s="16" t="str">
        <f>IF(OR(AA237=$C237,AA237=$D237,AA237=$E237),IFNA(VLOOKUP($A237&amp;Z$1,Data!$C:$E,3,0),"Ø"),"-")</f>
        <v>-</v>
      </c>
      <c r="AA237" s="16">
        <v>2.0</v>
      </c>
      <c r="AB237" s="16" t="str">
        <f>IF(OR(AC237=$C237,AC237=$D237,AC237=$E237),IFNA(VLOOKUP($A237&amp;AB$1,Data!$C:$E,3,0),"Ø"),"-")</f>
        <v>-</v>
      </c>
      <c r="AC237" s="16">
        <v>2.0</v>
      </c>
      <c r="AD237" s="16" t="str">
        <f>IF(OR(AE237=$C237,AE237=$D237,AE237=$E237),IFNA(VLOOKUP($A237&amp;AD$1,Data!$C:$E,3,0),"Ø"),"-")</f>
        <v>-</v>
      </c>
      <c r="AE237" s="16">
        <v>2.0</v>
      </c>
      <c r="AF237" s="16" t="str">
        <f>IF(OR(AG237=$C237,AG237=$D237,AG237=$E237),IFNA(VLOOKUP($A237&amp;AF$1,Data!$C:$E,3,0),"Ø"),"-")</f>
        <v>-</v>
      </c>
      <c r="AG237" s="16">
        <v>2.0</v>
      </c>
      <c r="AH237" s="16" t="str">
        <f>IF(OR(AI237=$C237,AI237=$D237,AI237=$E237),IFNA(VLOOKUP($A237&amp;AH$1,Data!$C:$E,3,0),"Ø"),"-")</f>
        <v>-</v>
      </c>
      <c r="AI237" s="16">
        <v>2.0</v>
      </c>
      <c r="AJ237" s="16" t="str">
        <f>IF(OR(AK237=$C237,AK237=$D237,AK237=$E237),IFNA(VLOOKUP($A237&amp;AJ$1,Data!$C:$E,3,0),"Ø"),"-")</f>
        <v>-</v>
      </c>
      <c r="AK237" s="16">
        <v>2.0</v>
      </c>
      <c r="AL237" s="16" t="str">
        <f>IF(OR(AM237=$C237,AM237=$D237,AM237=$E237),IFNA(VLOOKUP($A237&amp;AL$1,Data!$C:$E,3,0),"Ø"),"-")</f>
        <v>-</v>
      </c>
      <c r="AM237" s="16">
        <v>2.0</v>
      </c>
      <c r="AN237" s="16" t="str">
        <f>IF(OR(AO237=$C237,AO237=$D237,AO237=$E237),IFNA(VLOOKUP($A237&amp;AN$1,Data!$C:$E,3,0),"Ø"),"-")</f>
        <v>-</v>
      </c>
      <c r="AO237" s="16">
        <v>2.0</v>
      </c>
      <c r="AP237" s="16" t="str">
        <f>IF(OR(AQ237=$C237,AQ237=$D237,AQ237=$E237),IFNA(VLOOKUP($A237&amp;AP$1,Data!$C:$E,3,0),"Ø"),"-")</f>
        <v>-</v>
      </c>
      <c r="AQ237" s="16">
        <v>2.0</v>
      </c>
      <c r="AR237" s="16" t="str">
        <f>IF(OR(AS237=$C237,AS237=$D237,AS237=$E237),IFNA(VLOOKUP($A237&amp;AR$1,Data!$C:$E,3,0),"Ø"),"-")</f>
        <v>-</v>
      </c>
      <c r="AS237" s="16">
        <v>2.0</v>
      </c>
      <c r="AT237" s="16" t="str">
        <f>IF(OR(AU237=$C237,AU237=$D237,AU237=$E237),IFNA(VLOOKUP($A237&amp;AT$1,Data!$C:$E,3,0),"Ø"),"-")</f>
        <v>-</v>
      </c>
      <c r="AU237" s="16">
        <v>3.0</v>
      </c>
    </row>
    <row r="238" ht="14.25" hidden="1" customHeight="1">
      <c r="A238" s="16" t="s">
        <v>961</v>
      </c>
      <c r="B238" s="9"/>
      <c r="C238" s="9" t="str">
        <f>IF(COUNTIF(Dails!A:A,Sheet1DATA!$A238)=1,1,"N")</f>
        <v>N</v>
      </c>
      <c r="D238" s="9" t="str">
        <f>IF(COUNTIF(Dails!D:D,Sheet1DATA!$A238)=1,2,"N")</f>
        <v>N</v>
      </c>
      <c r="E238" s="9" t="str">
        <f>IF(COUNTIF(Dails!G:G,Sheet1DATA!$A238)=1,3,"N")</f>
        <v>N</v>
      </c>
      <c r="F238" s="16" t="str">
        <f>IF(OR(G238=$C238,G238=$D238,G238=$E238),IFNA(VLOOKUP($A238&amp;F$1,Data!$C:$E,3,0),"Ø"),"-")</f>
        <v>-</v>
      </c>
      <c r="G238" s="16">
        <v>1.0</v>
      </c>
      <c r="H238" s="16" t="str">
        <f>IF(OR(I238=$C238,I238=$D238,I238=$E238),IFNA(VLOOKUP($A238&amp;H$1,Data!$C:$E,3,0),"Ø"),"-")</f>
        <v>-</v>
      </c>
      <c r="I238" s="16">
        <v>1.0</v>
      </c>
      <c r="J238" s="16" t="str">
        <f>IF(OR(K238=$C238,K238=$D238,K238=$E238),IFNA(VLOOKUP($A238&amp;J$1,Data!$C:$E,3,0),"Ø"),"-")</f>
        <v>-</v>
      </c>
      <c r="K238" s="16">
        <v>1.0</v>
      </c>
      <c r="L238" s="16" t="str">
        <f>IF(OR(M238=$C238,M238=$D238,M238=$E238),IFNA(VLOOKUP($A238&amp;L$1,Data!$C:$E,3,0),"Ø"),"-")</f>
        <v>-</v>
      </c>
      <c r="M238" s="16">
        <v>1.0</v>
      </c>
      <c r="N238" s="16" t="str">
        <f>IF(OR(O238=$C238,O238=$D238,O238=$E238),IFNA(VLOOKUP($A238&amp;N$1,Data!$C:$E,3,0),"Ø"),"-")</f>
        <v>-</v>
      </c>
      <c r="O238" s="16">
        <v>1.0</v>
      </c>
      <c r="P238" s="16" t="str">
        <f>IF(OR(Q238=$C238,Q238=$D238,Q238=$E238),IFNA(VLOOKUP($A238&amp;P$1,Data!$C:$E,3,0),"Ø"),"-")</f>
        <v>-</v>
      </c>
      <c r="Q238" s="16">
        <v>1.0</v>
      </c>
      <c r="R238" s="16" t="str">
        <f>IF(OR(S238=$C238,S238=$D238,S238=$E238),IFNA(VLOOKUP($A238&amp;R$1,Data!$C:$E,3,0),"Ø"),"-")</f>
        <v>-</v>
      </c>
      <c r="S238" s="16">
        <v>1.0</v>
      </c>
      <c r="T238" s="16" t="str">
        <f>IF(OR(U238=$C238,U238=$D238,U238=$E238),IFNA(VLOOKUP($A238&amp;T$1,Data!$C:$E,3,0),"Ø"),"-")</f>
        <v>-</v>
      </c>
      <c r="U238" s="16">
        <v>2.0</v>
      </c>
      <c r="V238" s="16" t="str">
        <f>IF(OR(W238=$C238,W238=$D238,W238=$E238),IFNA(VLOOKUP($A238&amp;V$1,Data!$C:$E,3,0),"Ø"),"-")</f>
        <v>-</v>
      </c>
      <c r="W238" s="16">
        <v>2.0</v>
      </c>
      <c r="X238" s="16" t="str">
        <f>IF(OR(Y238=$C238,Y238=$D238,Y238=$E238),IFNA(VLOOKUP($A238&amp;X$1,Data!$C:$E,3,0),"Ø"),"-")</f>
        <v>-</v>
      </c>
      <c r="Y238" s="16">
        <v>2.0</v>
      </c>
      <c r="Z238" s="16" t="str">
        <f>IF(OR(AA238=$C238,AA238=$D238,AA238=$E238),IFNA(VLOOKUP($A238&amp;Z$1,Data!$C:$E,3,0),"Ø"),"-")</f>
        <v>-</v>
      </c>
      <c r="AA238" s="16">
        <v>2.0</v>
      </c>
      <c r="AB238" s="16" t="str">
        <f>IF(OR(AC238=$C238,AC238=$D238,AC238=$E238),IFNA(VLOOKUP($A238&amp;AB$1,Data!$C:$E,3,0),"Ø"),"-")</f>
        <v>-</v>
      </c>
      <c r="AC238" s="16">
        <v>2.0</v>
      </c>
      <c r="AD238" s="16" t="str">
        <f>IF(OR(AE238=$C238,AE238=$D238,AE238=$E238),IFNA(VLOOKUP($A238&amp;AD$1,Data!$C:$E,3,0),"Ø"),"-")</f>
        <v>-</v>
      </c>
      <c r="AE238" s="16">
        <v>2.0</v>
      </c>
      <c r="AF238" s="16" t="str">
        <f>IF(OR(AG238=$C238,AG238=$D238,AG238=$E238),IFNA(VLOOKUP($A238&amp;AF$1,Data!$C:$E,3,0),"Ø"),"-")</f>
        <v>-</v>
      </c>
      <c r="AG238" s="16">
        <v>2.0</v>
      </c>
      <c r="AH238" s="16" t="str">
        <f>IF(OR(AI238=$C238,AI238=$D238,AI238=$E238),IFNA(VLOOKUP($A238&amp;AH$1,Data!$C:$E,3,0),"Ø"),"-")</f>
        <v>-</v>
      </c>
      <c r="AI238" s="16">
        <v>2.0</v>
      </c>
      <c r="AJ238" s="16" t="str">
        <f>IF(OR(AK238=$C238,AK238=$D238,AK238=$E238),IFNA(VLOOKUP($A238&amp;AJ$1,Data!$C:$E,3,0),"Ø"),"-")</f>
        <v>-</v>
      </c>
      <c r="AK238" s="16">
        <v>2.0</v>
      </c>
      <c r="AL238" s="16" t="str">
        <f>IF(OR(AM238=$C238,AM238=$D238,AM238=$E238),IFNA(VLOOKUP($A238&amp;AL$1,Data!$C:$E,3,0),"Ø"),"-")</f>
        <v>-</v>
      </c>
      <c r="AM238" s="16">
        <v>2.0</v>
      </c>
      <c r="AN238" s="16" t="str">
        <f>IF(OR(AO238=$C238,AO238=$D238,AO238=$E238),IFNA(VLOOKUP($A238&amp;AN$1,Data!$C:$E,3,0),"Ø"),"-")</f>
        <v>-</v>
      </c>
      <c r="AO238" s="16">
        <v>2.0</v>
      </c>
      <c r="AP238" s="16" t="str">
        <f>IF(OR(AQ238=$C238,AQ238=$D238,AQ238=$E238),IFNA(VLOOKUP($A238&amp;AP$1,Data!$C:$E,3,0),"Ø"),"-")</f>
        <v>-</v>
      </c>
      <c r="AQ238" s="16">
        <v>2.0</v>
      </c>
      <c r="AR238" s="16" t="str">
        <f>IF(OR(AS238=$C238,AS238=$D238,AS238=$E238),IFNA(VLOOKUP($A238&amp;AR$1,Data!$C:$E,3,0),"Ø"),"-")</f>
        <v>-</v>
      </c>
      <c r="AS238" s="16">
        <v>2.0</v>
      </c>
      <c r="AT238" s="16" t="str">
        <f>IF(OR(AU238=$C238,AU238=$D238,AU238=$E238),IFNA(VLOOKUP($A238&amp;AT$1,Data!$C:$E,3,0),"Ø"),"-")</f>
        <v>-</v>
      </c>
      <c r="AU238" s="16">
        <v>3.0</v>
      </c>
    </row>
    <row r="239" ht="14.25" hidden="1" customHeight="1">
      <c r="A239" s="16" t="s">
        <v>1035</v>
      </c>
      <c r="B239" s="9"/>
      <c r="C239" s="9">
        <f>IF(COUNTIF(Dails!A:A,Sheet1DATA!$A239)=1,1,"N")</f>
        <v>1</v>
      </c>
      <c r="D239" s="9" t="str">
        <f>IF(COUNTIF(Dails!D:D,Sheet1DATA!$A239)=1,2,"N")</f>
        <v>N</v>
      </c>
      <c r="E239" s="9" t="str">
        <f>IF(COUNTIF(Dails!G:G,Sheet1DATA!$A239)=1,3,"N")</f>
        <v>N</v>
      </c>
      <c r="F239" s="16" t="str">
        <f>IF(OR(G239=$C239,G239=$D239,G239=$E239),IFNA(VLOOKUP($A239&amp;F$1,Data!$C:$E,3,0),"Ø"),"-")</f>
        <v>√</v>
      </c>
      <c r="G239" s="16">
        <v>1.0</v>
      </c>
      <c r="H239" s="16" t="str">
        <f>IF(OR(I239=$C239,I239=$D239,I239=$E239),IFNA(VLOOKUP($A239&amp;H$1,Data!$C:$E,3,0),"Ø"),"-")</f>
        <v>√</v>
      </c>
      <c r="I239" s="16">
        <v>1.0</v>
      </c>
      <c r="J239" s="16" t="str">
        <f>IF(OR(K239=$C239,K239=$D239,K239=$E239),IFNA(VLOOKUP($A239&amp;J$1,Data!$C:$E,3,0),"Ø"),"-")</f>
        <v>√</v>
      </c>
      <c r="K239" s="16">
        <v>1.0</v>
      </c>
      <c r="L239" s="16" t="str">
        <f>IF(OR(M239=$C239,M239=$D239,M239=$E239),IFNA(VLOOKUP($A239&amp;L$1,Data!$C:$E,3,0),"Ø"),"-")</f>
        <v>×</v>
      </c>
      <c r="M239" s="16">
        <v>1.0</v>
      </c>
      <c r="N239" s="16" t="str">
        <f>IF(OR(O239=$C239,O239=$D239,O239=$E239),IFNA(VLOOKUP($A239&amp;N$1,Data!$C:$E,3,0),"Ø"),"-")</f>
        <v>×</v>
      </c>
      <c r="O239" s="16">
        <v>1.0</v>
      </c>
      <c r="P239" s="16" t="str">
        <f>IF(OR(Q239=$C239,Q239=$D239,Q239=$E239),IFNA(VLOOKUP($A239&amp;P$1,Data!$C:$E,3,0),"Ø"),"-")</f>
        <v>×</v>
      </c>
      <c r="Q239" s="16">
        <v>1.0</v>
      </c>
      <c r="R239" s="16" t="str">
        <f>IF(OR(S239=$C239,S239=$D239,S239=$E239),IFNA(VLOOKUP($A239&amp;R$1,Data!$C:$E,3,0),"Ø"),"-")</f>
        <v>×</v>
      </c>
      <c r="S239" s="16">
        <v>1.0</v>
      </c>
      <c r="T239" s="16" t="str">
        <f>IF(OR(U239=$C239,U239=$D239,U239=$E239),IFNA(VLOOKUP($A239&amp;T$1,Data!$C:$E,3,0),"Ø"),"-")</f>
        <v>-</v>
      </c>
      <c r="U239" s="16">
        <v>2.0</v>
      </c>
      <c r="V239" s="16" t="str">
        <f>IF(OR(W239=$C239,W239=$D239,W239=$E239),IFNA(VLOOKUP($A239&amp;V$1,Data!$C:$E,3,0),"Ø"),"-")</f>
        <v>-</v>
      </c>
      <c r="W239" s="16">
        <v>2.0</v>
      </c>
      <c r="X239" s="16" t="str">
        <f>IF(OR(Y239=$C239,Y239=$D239,Y239=$E239),IFNA(VLOOKUP($A239&amp;X$1,Data!$C:$E,3,0),"Ø"),"-")</f>
        <v>-</v>
      </c>
      <c r="Y239" s="16">
        <v>2.0</v>
      </c>
      <c r="Z239" s="16" t="str">
        <f>IF(OR(AA239=$C239,AA239=$D239,AA239=$E239),IFNA(VLOOKUP($A239&amp;Z$1,Data!$C:$E,3,0),"Ø"),"-")</f>
        <v>-</v>
      </c>
      <c r="AA239" s="16">
        <v>2.0</v>
      </c>
      <c r="AB239" s="16" t="str">
        <f>IF(OR(AC239=$C239,AC239=$D239,AC239=$E239),IFNA(VLOOKUP($A239&amp;AB$1,Data!$C:$E,3,0),"Ø"),"-")</f>
        <v>-</v>
      </c>
      <c r="AC239" s="16">
        <v>2.0</v>
      </c>
      <c r="AD239" s="16" t="str">
        <f>IF(OR(AE239=$C239,AE239=$D239,AE239=$E239),IFNA(VLOOKUP($A239&amp;AD$1,Data!$C:$E,3,0),"Ø"),"-")</f>
        <v>-</v>
      </c>
      <c r="AE239" s="16">
        <v>2.0</v>
      </c>
      <c r="AF239" s="16" t="str">
        <f>IF(OR(AG239=$C239,AG239=$D239,AG239=$E239),IFNA(VLOOKUP($A239&amp;AF$1,Data!$C:$E,3,0),"Ø"),"-")</f>
        <v>-</v>
      </c>
      <c r="AG239" s="16">
        <v>2.0</v>
      </c>
      <c r="AH239" s="16" t="str">
        <f>IF(OR(AI239=$C239,AI239=$D239,AI239=$E239),IFNA(VLOOKUP($A239&amp;AH$1,Data!$C:$E,3,0),"Ø"),"-")</f>
        <v>-</v>
      </c>
      <c r="AI239" s="16">
        <v>2.0</v>
      </c>
      <c r="AJ239" s="16" t="str">
        <f>IF(OR(AK239=$C239,AK239=$D239,AK239=$E239),IFNA(VLOOKUP($A239&amp;AJ$1,Data!$C:$E,3,0),"Ø"),"-")</f>
        <v>-</v>
      </c>
      <c r="AK239" s="16">
        <v>2.0</v>
      </c>
      <c r="AL239" s="16" t="str">
        <f>IF(OR(AM239=$C239,AM239=$D239,AM239=$E239),IFNA(VLOOKUP($A239&amp;AL$1,Data!$C:$E,3,0),"Ø"),"-")</f>
        <v>-</v>
      </c>
      <c r="AM239" s="16">
        <v>2.0</v>
      </c>
      <c r="AN239" s="16" t="str">
        <f>IF(OR(AO239=$C239,AO239=$D239,AO239=$E239),IFNA(VLOOKUP($A239&amp;AN$1,Data!$C:$E,3,0),"Ø"),"-")</f>
        <v>-</v>
      </c>
      <c r="AO239" s="16">
        <v>2.0</v>
      </c>
      <c r="AP239" s="16" t="str">
        <f>IF(OR(AQ239=$C239,AQ239=$D239,AQ239=$E239),IFNA(VLOOKUP($A239&amp;AP$1,Data!$C:$E,3,0),"Ø"),"-")</f>
        <v>-</v>
      </c>
      <c r="AQ239" s="16">
        <v>2.0</v>
      </c>
      <c r="AR239" s="16" t="str">
        <f>IF(OR(AS239=$C239,AS239=$D239,AS239=$E239),IFNA(VLOOKUP($A239&amp;AR$1,Data!$C:$E,3,0),"Ø"),"-")</f>
        <v>-</v>
      </c>
      <c r="AS239" s="16">
        <v>2.0</v>
      </c>
      <c r="AT239" s="16" t="str">
        <f>IF(OR(AU239=$C239,AU239=$D239,AU239=$E239),IFNA(VLOOKUP($A239&amp;AT$1,Data!$C:$E,3,0),"Ø"),"-")</f>
        <v>-</v>
      </c>
      <c r="AU239" s="16">
        <v>3.0</v>
      </c>
    </row>
    <row r="240" ht="14.25" hidden="1" customHeight="1">
      <c r="A240" s="16" t="s">
        <v>973</v>
      </c>
      <c r="B240" s="9"/>
      <c r="C240" s="9" t="str">
        <f>IF(COUNTIF(Dails!A:A,Sheet1DATA!$A240)=1,1,"N")</f>
        <v>N</v>
      </c>
      <c r="D240" s="9" t="str">
        <f>IF(COUNTIF(Dails!D:D,Sheet1DATA!$A240)=1,2,"N")</f>
        <v>N</v>
      </c>
      <c r="E240" s="9" t="str">
        <f>IF(COUNTIF(Dails!G:G,Sheet1DATA!$A240)=1,3,"N")</f>
        <v>N</v>
      </c>
      <c r="F240" s="16" t="str">
        <f>IF(OR(G240=$C240,G240=$D240,G240=$E240),IFNA(VLOOKUP($A240&amp;F$1,Data!$C:$E,3,0),"Ø"),"-")</f>
        <v>-</v>
      </c>
      <c r="G240" s="16">
        <v>1.0</v>
      </c>
      <c r="H240" s="16" t="str">
        <f>IF(OR(I240=$C240,I240=$D240,I240=$E240),IFNA(VLOOKUP($A240&amp;H$1,Data!$C:$E,3,0),"Ø"),"-")</f>
        <v>-</v>
      </c>
      <c r="I240" s="16">
        <v>1.0</v>
      </c>
      <c r="J240" s="16" t="str">
        <f>IF(OR(K240=$C240,K240=$D240,K240=$E240),IFNA(VLOOKUP($A240&amp;J$1,Data!$C:$E,3,0),"Ø"),"-")</f>
        <v>-</v>
      </c>
      <c r="K240" s="16">
        <v>1.0</v>
      </c>
      <c r="L240" s="16" t="str">
        <f>IF(OR(M240=$C240,M240=$D240,M240=$E240),IFNA(VLOOKUP($A240&amp;L$1,Data!$C:$E,3,0),"Ø"),"-")</f>
        <v>-</v>
      </c>
      <c r="M240" s="16">
        <v>1.0</v>
      </c>
      <c r="N240" s="16" t="str">
        <f>IF(OR(O240=$C240,O240=$D240,O240=$E240),IFNA(VLOOKUP($A240&amp;N$1,Data!$C:$E,3,0),"Ø"),"-")</f>
        <v>-</v>
      </c>
      <c r="O240" s="16">
        <v>1.0</v>
      </c>
      <c r="P240" s="16" t="str">
        <f>IF(OR(Q240=$C240,Q240=$D240,Q240=$E240),IFNA(VLOOKUP($A240&amp;P$1,Data!$C:$E,3,0),"Ø"),"-")</f>
        <v>-</v>
      </c>
      <c r="Q240" s="16">
        <v>1.0</v>
      </c>
      <c r="R240" s="16" t="str">
        <f>IF(OR(S240=$C240,S240=$D240,S240=$E240),IFNA(VLOOKUP($A240&amp;R$1,Data!$C:$E,3,0),"Ø"),"-")</f>
        <v>-</v>
      </c>
      <c r="S240" s="16">
        <v>1.0</v>
      </c>
      <c r="T240" s="16" t="str">
        <f>IF(OR(U240=$C240,U240=$D240,U240=$E240),IFNA(VLOOKUP($A240&amp;T$1,Data!$C:$E,3,0),"Ø"),"-")</f>
        <v>-</v>
      </c>
      <c r="U240" s="16">
        <v>2.0</v>
      </c>
      <c r="V240" s="16" t="str">
        <f>IF(OR(W240=$C240,W240=$D240,W240=$E240),IFNA(VLOOKUP($A240&amp;V$1,Data!$C:$E,3,0),"Ø"),"-")</f>
        <v>-</v>
      </c>
      <c r="W240" s="16">
        <v>2.0</v>
      </c>
      <c r="X240" s="16" t="str">
        <f>IF(OR(Y240=$C240,Y240=$D240,Y240=$E240),IFNA(VLOOKUP($A240&amp;X$1,Data!$C:$E,3,0),"Ø"),"-")</f>
        <v>-</v>
      </c>
      <c r="Y240" s="16">
        <v>2.0</v>
      </c>
      <c r="Z240" s="16" t="str">
        <f>IF(OR(AA240=$C240,AA240=$D240,AA240=$E240),IFNA(VLOOKUP($A240&amp;Z$1,Data!$C:$E,3,0),"Ø"),"-")</f>
        <v>-</v>
      </c>
      <c r="AA240" s="16">
        <v>2.0</v>
      </c>
      <c r="AB240" s="16" t="str">
        <f>IF(OR(AC240=$C240,AC240=$D240,AC240=$E240),IFNA(VLOOKUP($A240&amp;AB$1,Data!$C:$E,3,0),"Ø"),"-")</f>
        <v>-</v>
      </c>
      <c r="AC240" s="16">
        <v>2.0</v>
      </c>
      <c r="AD240" s="16" t="str">
        <f>IF(OR(AE240=$C240,AE240=$D240,AE240=$E240),IFNA(VLOOKUP($A240&amp;AD$1,Data!$C:$E,3,0),"Ø"),"-")</f>
        <v>-</v>
      </c>
      <c r="AE240" s="16">
        <v>2.0</v>
      </c>
      <c r="AF240" s="16" t="str">
        <f>IF(OR(AG240=$C240,AG240=$D240,AG240=$E240),IFNA(VLOOKUP($A240&amp;AF$1,Data!$C:$E,3,0),"Ø"),"-")</f>
        <v>-</v>
      </c>
      <c r="AG240" s="16">
        <v>2.0</v>
      </c>
      <c r="AH240" s="16" t="str">
        <f>IF(OR(AI240=$C240,AI240=$D240,AI240=$E240),IFNA(VLOOKUP($A240&amp;AH$1,Data!$C:$E,3,0),"Ø"),"-")</f>
        <v>-</v>
      </c>
      <c r="AI240" s="16">
        <v>2.0</v>
      </c>
      <c r="AJ240" s="16" t="str">
        <f>IF(OR(AK240=$C240,AK240=$D240,AK240=$E240),IFNA(VLOOKUP($A240&amp;AJ$1,Data!$C:$E,3,0),"Ø"),"-")</f>
        <v>-</v>
      </c>
      <c r="AK240" s="16">
        <v>2.0</v>
      </c>
      <c r="AL240" s="16" t="str">
        <f>IF(OR(AM240=$C240,AM240=$D240,AM240=$E240),IFNA(VLOOKUP($A240&amp;AL$1,Data!$C:$E,3,0),"Ø"),"-")</f>
        <v>-</v>
      </c>
      <c r="AM240" s="16">
        <v>2.0</v>
      </c>
      <c r="AN240" s="16" t="str">
        <f>IF(OR(AO240=$C240,AO240=$D240,AO240=$E240),IFNA(VLOOKUP($A240&amp;AN$1,Data!$C:$E,3,0),"Ø"),"-")</f>
        <v>-</v>
      </c>
      <c r="AO240" s="16">
        <v>2.0</v>
      </c>
      <c r="AP240" s="16" t="str">
        <f>IF(OR(AQ240=$C240,AQ240=$D240,AQ240=$E240),IFNA(VLOOKUP($A240&amp;AP$1,Data!$C:$E,3,0),"Ø"),"-")</f>
        <v>-</v>
      </c>
      <c r="AQ240" s="16">
        <v>2.0</v>
      </c>
      <c r="AR240" s="16" t="str">
        <f>IF(OR(AS240=$C240,AS240=$D240,AS240=$E240),IFNA(VLOOKUP($A240&amp;AR$1,Data!$C:$E,3,0),"Ø"),"-")</f>
        <v>-</v>
      </c>
      <c r="AS240" s="16">
        <v>2.0</v>
      </c>
      <c r="AT240" s="16" t="str">
        <f>IF(OR(AU240=$C240,AU240=$D240,AU240=$E240),IFNA(VLOOKUP($A240&amp;AT$1,Data!$C:$E,3,0),"Ø"),"-")</f>
        <v>-</v>
      </c>
      <c r="AU240" s="16">
        <v>3.0</v>
      </c>
    </row>
    <row r="241" ht="14.25" hidden="1" customHeight="1">
      <c r="A241" s="16" t="s">
        <v>332</v>
      </c>
      <c r="B241" s="9"/>
      <c r="C241" s="9">
        <f>IF(COUNTIF(Dails!A:A,Sheet1DATA!$A241)=1,1,"N")</f>
        <v>1</v>
      </c>
      <c r="D241" s="9" t="str">
        <f>IF(COUNTIF(Dails!D:D,Sheet1DATA!$A241)=1,2,"N")</f>
        <v>N</v>
      </c>
      <c r="E241" s="9" t="str">
        <f>IF(COUNTIF(Dails!G:G,Sheet1DATA!$A241)=1,3,"N")</f>
        <v>N</v>
      </c>
      <c r="F241" s="16" t="str">
        <f>IF(OR(G241=$C241,G241=$D241,G241=$E241),IFNA(VLOOKUP($A241&amp;F$1,Data!$C:$E,3,0),"Ø"),"-")</f>
        <v>√</v>
      </c>
      <c r="G241" s="16">
        <v>1.0</v>
      </c>
      <c r="H241" s="16" t="str">
        <f>IF(OR(I241=$C241,I241=$D241,I241=$E241),IFNA(VLOOKUP($A241&amp;H$1,Data!$C:$E,3,0),"Ø"),"-")</f>
        <v>√</v>
      </c>
      <c r="I241" s="16">
        <v>1.0</v>
      </c>
      <c r="J241" s="16" t="str">
        <f>IF(OR(K241=$C241,K241=$D241,K241=$E241),IFNA(VLOOKUP($A241&amp;J$1,Data!$C:$E,3,0),"Ø"),"-")</f>
        <v>√</v>
      </c>
      <c r="K241" s="16">
        <v>1.0</v>
      </c>
      <c r="L241" s="16" t="str">
        <f>IF(OR(M241=$C241,M241=$D241,M241=$E241),IFNA(VLOOKUP($A241&amp;L$1,Data!$C:$E,3,0),"Ø"),"-")</f>
        <v>×</v>
      </c>
      <c r="M241" s="16">
        <v>1.0</v>
      </c>
      <c r="N241" s="16" t="str">
        <f>IF(OR(O241=$C241,O241=$D241,O241=$E241),IFNA(VLOOKUP($A241&amp;N$1,Data!$C:$E,3,0),"Ø"),"-")</f>
        <v>×</v>
      </c>
      <c r="O241" s="16">
        <v>1.0</v>
      </c>
      <c r="P241" s="16" t="str">
        <f>IF(OR(Q241=$C241,Q241=$D241,Q241=$E241),IFNA(VLOOKUP($A241&amp;P$1,Data!$C:$E,3,0),"Ø"),"-")</f>
        <v>×</v>
      </c>
      <c r="Q241" s="16">
        <v>1.0</v>
      </c>
      <c r="R241" s="16" t="str">
        <f>IF(OR(S241=$C241,S241=$D241,S241=$E241),IFNA(VLOOKUP($A241&amp;R$1,Data!$C:$E,3,0),"Ø"),"-")</f>
        <v>×</v>
      </c>
      <c r="S241" s="16">
        <v>1.0</v>
      </c>
      <c r="T241" s="16" t="str">
        <f>IF(OR(U241=$C241,U241=$D241,U241=$E241),IFNA(VLOOKUP($A241&amp;T$1,Data!$C:$E,3,0),"Ø"),"-")</f>
        <v>-</v>
      </c>
      <c r="U241" s="16">
        <v>2.0</v>
      </c>
      <c r="V241" s="16" t="str">
        <f>IF(OR(W241=$C241,W241=$D241,W241=$E241),IFNA(VLOOKUP($A241&amp;V$1,Data!$C:$E,3,0),"Ø"),"-")</f>
        <v>-</v>
      </c>
      <c r="W241" s="16">
        <v>2.0</v>
      </c>
      <c r="X241" s="16" t="str">
        <f>IF(OR(Y241=$C241,Y241=$D241,Y241=$E241),IFNA(VLOOKUP($A241&amp;X$1,Data!$C:$E,3,0),"Ø"),"-")</f>
        <v>-</v>
      </c>
      <c r="Y241" s="16">
        <v>2.0</v>
      </c>
      <c r="Z241" s="16" t="str">
        <f>IF(OR(AA241=$C241,AA241=$D241,AA241=$E241),IFNA(VLOOKUP($A241&amp;Z$1,Data!$C:$E,3,0),"Ø"),"-")</f>
        <v>-</v>
      </c>
      <c r="AA241" s="16">
        <v>2.0</v>
      </c>
      <c r="AB241" s="16" t="str">
        <f>IF(OR(AC241=$C241,AC241=$D241,AC241=$E241),IFNA(VLOOKUP($A241&amp;AB$1,Data!$C:$E,3,0),"Ø"),"-")</f>
        <v>-</v>
      </c>
      <c r="AC241" s="16">
        <v>2.0</v>
      </c>
      <c r="AD241" s="16" t="str">
        <f>IF(OR(AE241=$C241,AE241=$D241,AE241=$E241),IFNA(VLOOKUP($A241&amp;AD$1,Data!$C:$E,3,0),"Ø"),"-")</f>
        <v>-</v>
      </c>
      <c r="AE241" s="16">
        <v>2.0</v>
      </c>
      <c r="AF241" s="16" t="str">
        <f>IF(OR(AG241=$C241,AG241=$D241,AG241=$E241),IFNA(VLOOKUP($A241&amp;AF$1,Data!$C:$E,3,0),"Ø"),"-")</f>
        <v>-</v>
      </c>
      <c r="AG241" s="16">
        <v>2.0</v>
      </c>
      <c r="AH241" s="16" t="str">
        <f>IF(OR(AI241=$C241,AI241=$D241,AI241=$E241),IFNA(VLOOKUP($A241&amp;AH$1,Data!$C:$E,3,0),"Ø"),"-")</f>
        <v>-</v>
      </c>
      <c r="AI241" s="16">
        <v>2.0</v>
      </c>
      <c r="AJ241" s="16" t="str">
        <f>IF(OR(AK241=$C241,AK241=$D241,AK241=$E241),IFNA(VLOOKUP($A241&amp;AJ$1,Data!$C:$E,3,0),"Ø"),"-")</f>
        <v>-</v>
      </c>
      <c r="AK241" s="16">
        <v>2.0</v>
      </c>
      <c r="AL241" s="16" t="str">
        <f>IF(OR(AM241=$C241,AM241=$D241,AM241=$E241),IFNA(VLOOKUP($A241&amp;AL$1,Data!$C:$E,3,0),"Ø"),"-")</f>
        <v>-</v>
      </c>
      <c r="AM241" s="16">
        <v>2.0</v>
      </c>
      <c r="AN241" s="16" t="str">
        <f>IF(OR(AO241=$C241,AO241=$D241,AO241=$E241),IFNA(VLOOKUP($A241&amp;AN$1,Data!$C:$E,3,0),"Ø"),"-")</f>
        <v>-</v>
      </c>
      <c r="AO241" s="16">
        <v>2.0</v>
      </c>
      <c r="AP241" s="16" t="str">
        <f>IF(OR(AQ241=$C241,AQ241=$D241,AQ241=$E241),IFNA(VLOOKUP($A241&amp;AP$1,Data!$C:$E,3,0),"Ø"),"-")</f>
        <v>-</v>
      </c>
      <c r="AQ241" s="16">
        <v>2.0</v>
      </c>
      <c r="AR241" s="16" t="str">
        <f>IF(OR(AS241=$C241,AS241=$D241,AS241=$E241),IFNA(VLOOKUP($A241&amp;AR$1,Data!$C:$E,3,0),"Ø"),"-")</f>
        <v>-</v>
      </c>
      <c r="AS241" s="16">
        <v>2.0</v>
      </c>
      <c r="AT241" s="16" t="str">
        <f>IF(OR(AU241=$C241,AU241=$D241,AU241=$E241),IFNA(VLOOKUP($A241&amp;AT$1,Data!$C:$E,3,0),"Ø"),"-")</f>
        <v>-</v>
      </c>
      <c r="AU241" s="16">
        <v>3.0</v>
      </c>
    </row>
    <row r="242" ht="14.25" hidden="1" customHeight="1">
      <c r="A242" s="16" t="s">
        <v>879</v>
      </c>
      <c r="B242" s="9"/>
      <c r="C242" s="9">
        <f>IF(COUNTIF(Dails!A:A,Sheet1DATA!$A242)=1,1,"N")</f>
        <v>1</v>
      </c>
      <c r="D242" s="9">
        <f>IF(COUNTIF(Dails!D:D,Sheet1DATA!$A242)=1,2,"N")</f>
        <v>2</v>
      </c>
      <c r="E242" s="9">
        <f>IF(COUNTIF(Dails!G:G,Sheet1DATA!$A242)=1,3,"N")</f>
        <v>3</v>
      </c>
      <c r="F242" s="16" t="str">
        <f>IF(OR(G242=$C242,G242=$D242,G242=$E242),IFNA(VLOOKUP($A242&amp;F$1,Data!$C:$E,3,0),"Ø"),"-")</f>
        <v>√</v>
      </c>
      <c r="G242" s="16">
        <v>1.0</v>
      </c>
      <c r="H242" s="16" t="str">
        <f>IF(OR(I242=$C242,I242=$D242,I242=$E242),IFNA(VLOOKUP($A242&amp;H$1,Data!$C:$E,3,0),"Ø"),"-")</f>
        <v>√</v>
      </c>
      <c r="I242" s="16">
        <v>1.0</v>
      </c>
      <c r="J242" s="16" t="str">
        <f>IF(OR(K242=$C242,K242=$D242,K242=$E242),IFNA(VLOOKUP($A242&amp;J$1,Data!$C:$E,3,0),"Ø"),"-")</f>
        <v>Ø</v>
      </c>
      <c r="K242" s="16">
        <v>1.0</v>
      </c>
      <c r="L242" s="16" t="str">
        <f>IF(OR(M242=$C242,M242=$D242,M242=$E242),IFNA(VLOOKUP($A242&amp;L$1,Data!$C:$E,3,0),"Ø"),"-")</f>
        <v>Ø</v>
      </c>
      <c r="M242" s="16">
        <v>1.0</v>
      </c>
      <c r="N242" s="16" t="str">
        <f>IF(OR(O242=$C242,O242=$D242,O242=$E242),IFNA(VLOOKUP($A242&amp;N$1,Data!$C:$E,3,0),"Ø"),"-")</f>
        <v>Ø</v>
      </c>
      <c r="O242" s="16">
        <v>1.0</v>
      </c>
      <c r="P242" s="16" t="str">
        <f>IF(OR(Q242=$C242,Q242=$D242,Q242=$E242),IFNA(VLOOKUP($A242&amp;P$1,Data!$C:$E,3,0),"Ø"),"-")</f>
        <v>Ø</v>
      </c>
      <c r="Q242" s="16">
        <v>1.0</v>
      </c>
      <c r="R242" s="16" t="str">
        <f>IF(OR(S242=$C242,S242=$D242,S242=$E242),IFNA(VLOOKUP($A242&amp;R$1,Data!$C:$E,3,0),"Ø"),"-")</f>
        <v>Ø</v>
      </c>
      <c r="S242" s="16">
        <v>1.0</v>
      </c>
      <c r="T242" s="16" t="str">
        <f>IF(OR(U242=$C242,U242=$D242,U242=$E242),IFNA(VLOOKUP($A242&amp;T$1,Data!$C:$E,3,0),"Ø"),"-")</f>
        <v>√</v>
      </c>
      <c r="U242" s="16">
        <v>2.0</v>
      </c>
      <c r="V242" s="16" t="str">
        <f>IF(OR(W242=$C242,W242=$D242,W242=$E242),IFNA(VLOOKUP($A242&amp;V$1,Data!$C:$E,3,0),"Ø"),"-")</f>
        <v>√</v>
      </c>
      <c r="W242" s="16">
        <v>2.0</v>
      </c>
      <c r="X242" s="16" t="str">
        <f>IF(OR(Y242=$C242,Y242=$D242,Y242=$E242),IFNA(VLOOKUP($A242&amp;X$1,Data!$C:$E,3,0),"Ø"),"-")</f>
        <v>√</v>
      </c>
      <c r="Y242" s="16">
        <v>2.0</v>
      </c>
      <c r="Z242" s="16" t="str">
        <f>IF(OR(AA242=$C242,AA242=$D242,AA242=$E242),IFNA(VLOOKUP($A242&amp;Z$1,Data!$C:$E,3,0),"Ø"),"-")</f>
        <v>√</v>
      </c>
      <c r="AA242" s="16">
        <v>2.0</v>
      </c>
      <c r="AB242" s="16" t="str">
        <f>IF(OR(AC242=$C242,AC242=$D242,AC242=$E242),IFNA(VLOOKUP($A242&amp;AB$1,Data!$C:$E,3,0),"Ø"),"-")</f>
        <v>√</v>
      </c>
      <c r="AC242" s="16">
        <v>2.0</v>
      </c>
      <c r="AD242" s="16" t="str">
        <f>IF(OR(AE242=$C242,AE242=$D242,AE242=$E242),IFNA(VLOOKUP($A242&amp;AD$1,Data!$C:$E,3,0),"Ø"),"-")</f>
        <v>√</v>
      </c>
      <c r="AE242" s="16">
        <v>2.0</v>
      </c>
      <c r="AF242" s="16" t="str">
        <f>IF(OR(AG242=$C242,AG242=$D242,AG242=$E242),IFNA(VLOOKUP($A242&amp;AF$1,Data!$C:$E,3,0),"Ø"),"-")</f>
        <v>√</v>
      </c>
      <c r="AG242" s="16">
        <v>2.0</v>
      </c>
      <c r="AH242" s="16" t="str">
        <f>IF(OR(AI242=$C242,AI242=$D242,AI242=$E242),IFNA(VLOOKUP($A242&amp;AH$1,Data!$C:$E,3,0),"Ø"),"-")</f>
        <v>Ø</v>
      </c>
      <c r="AI242" s="16">
        <v>2.0</v>
      </c>
      <c r="AJ242" s="16" t="str">
        <f>IF(OR(AK242=$C242,AK242=$D242,AK242=$E242),IFNA(VLOOKUP($A242&amp;AJ$1,Data!$C:$E,3,0),"Ø"),"-")</f>
        <v>√</v>
      </c>
      <c r="AK242" s="16">
        <v>2.0</v>
      </c>
      <c r="AL242" s="16" t="str">
        <f>IF(OR(AM242=$C242,AM242=$D242,AM242=$E242),IFNA(VLOOKUP($A242&amp;AL$1,Data!$C:$E,3,0),"Ø"),"-")</f>
        <v>√</v>
      </c>
      <c r="AM242" s="16">
        <v>2.0</v>
      </c>
      <c r="AN242" s="16" t="str">
        <f>IF(OR(AO242=$C242,AO242=$D242,AO242=$E242),IFNA(VLOOKUP($A242&amp;AN$1,Data!$C:$E,3,0),"Ø"),"-")</f>
        <v>Ø</v>
      </c>
      <c r="AO242" s="16">
        <v>2.0</v>
      </c>
      <c r="AP242" s="16" t="str">
        <f>IF(OR(AQ242=$C242,AQ242=$D242,AQ242=$E242),IFNA(VLOOKUP($A242&amp;AP$1,Data!$C:$E,3,0),"Ø"),"-")</f>
        <v>Ø</v>
      </c>
      <c r="AQ242" s="16">
        <v>2.0</v>
      </c>
      <c r="AR242" s="16" t="str">
        <f>IF(OR(AS242=$C242,AS242=$D242,AS242=$E242),IFNA(VLOOKUP($A242&amp;AR$1,Data!$C:$E,3,0),"Ø"),"-")</f>
        <v>√</v>
      </c>
      <c r="AS242" s="16">
        <v>2.0</v>
      </c>
      <c r="AT242" s="16" t="str">
        <f>IF(OR(AU242=$C242,AU242=$D242,AU242=$E242),IFNA(VLOOKUP($A242&amp;AT$1,Data!$C:$E,3,0),"Ø"),"-")</f>
        <v>√</v>
      </c>
      <c r="AU242" s="16">
        <v>3.0</v>
      </c>
    </row>
    <row r="243" ht="14.25" hidden="1" customHeight="1">
      <c r="A243" s="16" t="s">
        <v>979</v>
      </c>
      <c r="B243" s="9"/>
      <c r="C243" s="9" t="str">
        <f>IF(COUNTIF(Dails!A:A,Sheet1DATA!$A243)=1,1,"N")</f>
        <v>N</v>
      </c>
      <c r="D243" s="9" t="str">
        <f>IF(COUNTIF(Dails!D:D,Sheet1DATA!$A243)=1,2,"N")</f>
        <v>N</v>
      </c>
      <c r="E243" s="9" t="str">
        <f>IF(COUNTIF(Dails!G:G,Sheet1DATA!$A243)=1,3,"N")</f>
        <v>N</v>
      </c>
      <c r="F243" s="16" t="str">
        <f>IF(OR(G243=$C243,G243=$D243,G243=$E243),IFNA(VLOOKUP($A243&amp;F$1,Data!$C:$E,3,0),"Ø"),"-")</f>
        <v>-</v>
      </c>
      <c r="G243" s="16">
        <v>1.0</v>
      </c>
      <c r="H243" s="16" t="str">
        <f>IF(OR(I243=$C243,I243=$D243,I243=$E243),IFNA(VLOOKUP($A243&amp;H$1,Data!$C:$E,3,0),"Ø"),"-")</f>
        <v>-</v>
      </c>
      <c r="I243" s="16">
        <v>1.0</v>
      </c>
      <c r="J243" s="16" t="str">
        <f>IF(OR(K243=$C243,K243=$D243,K243=$E243),IFNA(VLOOKUP($A243&amp;J$1,Data!$C:$E,3,0),"Ø"),"-")</f>
        <v>-</v>
      </c>
      <c r="K243" s="16">
        <v>1.0</v>
      </c>
      <c r="L243" s="16" t="str">
        <f>IF(OR(M243=$C243,M243=$D243,M243=$E243),IFNA(VLOOKUP($A243&amp;L$1,Data!$C:$E,3,0),"Ø"),"-")</f>
        <v>-</v>
      </c>
      <c r="M243" s="16">
        <v>1.0</v>
      </c>
      <c r="N243" s="16" t="str">
        <f>IF(OR(O243=$C243,O243=$D243,O243=$E243),IFNA(VLOOKUP($A243&amp;N$1,Data!$C:$E,3,0),"Ø"),"-")</f>
        <v>-</v>
      </c>
      <c r="O243" s="16">
        <v>1.0</v>
      </c>
      <c r="P243" s="16" t="str">
        <f>IF(OR(Q243=$C243,Q243=$D243,Q243=$E243),IFNA(VLOOKUP($A243&amp;P$1,Data!$C:$E,3,0),"Ø"),"-")</f>
        <v>-</v>
      </c>
      <c r="Q243" s="16">
        <v>1.0</v>
      </c>
      <c r="R243" s="16" t="str">
        <f>IF(OR(S243=$C243,S243=$D243,S243=$E243),IFNA(VLOOKUP($A243&amp;R$1,Data!$C:$E,3,0),"Ø"),"-")</f>
        <v>-</v>
      </c>
      <c r="S243" s="16">
        <v>1.0</v>
      </c>
      <c r="T243" s="16" t="str">
        <f>IF(OR(U243=$C243,U243=$D243,U243=$E243),IFNA(VLOOKUP($A243&amp;T$1,Data!$C:$E,3,0),"Ø"),"-")</f>
        <v>-</v>
      </c>
      <c r="U243" s="16">
        <v>2.0</v>
      </c>
      <c r="V243" s="16" t="str">
        <f>IF(OR(W243=$C243,W243=$D243,W243=$E243),IFNA(VLOOKUP($A243&amp;V$1,Data!$C:$E,3,0),"Ø"),"-")</f>
        <v>-</v>
      </c>
      <c r="W243" s="16">
        <v>2.0</v>
      </c>
      <c r="X243" s="16" t="str">
        <f>IF(OR(Y243=$C243,Y243=$D243,Y243=$E243),IFNA(VLOOKUP($A243&amp;X$1,Data!$C:$E,3,0),"Ø"),"-")</f>
        <v>-</v>
      </c>
      <c r="Y243" s="16">
        <v>2.0</v>
      </c>
      <c r="Z243" s="16" t="str">
        <f>IF(OR(AA243=$C243,AA243=$D243,AA243=$E243),IFNA(VLOOKUP($A243&amp;Z$1,Data!$C:$E,3,0),"Ø"),"-")</f>
        <v>-</v>
      </c>
      <c r="AA243" s="16">
        <v>2.0</v>
      </c>
      <c r="AB243" s="16" t="str">
        <f>IF(OR(AC243=$C243,AC243=$D243,AC243=$E243),IFNA(VLOOKUP($A243&amp;AB$1,Data!$C:$E,3,0),"Ø"),"-")</f>
        <v>-</v>
      </c>
      <c r="AC243" s="16">
        <v>2.0</v>
      </c>
      <c r="AD243" s="16" t="str">
        <f>IF(OR(AE243=$C243,AE243=$D243,AE243=$E243),IFNA(VLOOKUP($A243&amp;AD$1,Data!$C:$E,3,0),"Ø"),"-")</f>
        <v>-</v>
      </c>
      <c r="AE243" s="16">
        <v>2.0</v>
      </c>
      <c r="AF243" s="16" t="str">
        <f>IF(OR(AG243=$C243,AG243=$D243,AG243=$E243),IFNA(VLOOKUP($A243&amp;AF$1,Data!$C:$E,3,0),"Ø"),"-")</f>
        <v>-</v>
      </c>
      <c r="AG243" s="16">
        <v>2.0</v>
      </c>
      <c r="AH243" s="16" t="str">
        <f>IF(OR(AI243=$C243,AI243=$D243,AI243=$E243),IFNA(VLOOKUP($A243&amp;AH$1,Data!$C:$E,3,0),"Ø"),"-")</f>
        <v>-</v>
      </c>
      <c r="AI243" s="16">
        <v>2.0</v>
      </c>
      <c r="AJ243" s="16" t="str">
        <f>IF(OR(AK243=$C243,AK243=$D243,AK243=$E243),IFNA(VLOOKUP($A243&amp;AJ$1,Data!$C:$E,3,0),"Ø"),"-")</f>
        <v>-</v>
      </c>
      <c r="AK243" s="16">
        <v>2.0</v>
      </c>
      <c r="AL243" s="16" t="str">
        <f>IF(OR(AM243=$C243,AM243=$D243,AM243=$E243),IFNA(VLOOKUP($A243&amp;AL$1,Data!$C:$E,3,0),"Ø"),"-")</f>
        <v>-</v>
      </c>
      <c r="AM243" s="16">
        <v>2.0</v>
      </c>
      <c r="AN243" s="16" t="str">
        <f>IF(OR(AO243=$C243,AO243=$D243,AO243=$E243),IFNA(VLOOKUP($A243&amp;AN$1,Data!$C:$E,3,0),"Ø"),"-")</f>
        <v>-</v>
      </c>
      <c r="AO243" s="16">
        <v>2.0</v>
      </c>
      <c r="AP243" s="16" t="str">
        <f>IF(OR(AQ243=$C243,AQ243=$D243,AQ243=$E243),IFNA(VLOOKUP($A243&amp;AP$1,Data!$C:$E,3,0),"Ø"),"-")</f>
        <v>-</v>
      </c>
      <c r="AQ243" s="16">
        <v>2.0</v>
      </c>
      <c r="AR243" s="16" t="str">
        <f>IF(OR(AS243=$C243,AS243=$D243,AS243=$E243),IFNA(VLOOKUP($A243&amp;AR$1,Data!$C:$E,3,0),"Ø"),"-")</f>
        <v>-</v>
      </c>
      <c r="AS243" s="16">
        <v>2.0</v>
      </c>
      <c r="AT243" s="16" t="str">
        <f>IF(OR(AU243=$C243,AU243=$D243,AU243=$E243),IFNA(VLOOKUP($A243&amp;AT$1,Data!$C:$E,3,0),"Ø"),"-")</f>
        <v>-</v>
      </c>
      <c r="AU243" s="16">
        <v>3.0</v>
      </c>
    </row>
    <row r="244" ht="14.25" hidden="1" customHeight="1">
      <c r="A244" s="16" t="s">
        <v>643</v>
      </c>
      <c r="B244" s="9"/>
      <c r="C244" s="9">
        <f>IF(COUNTIF(Dails!A:A,Sheet1DATA!$A244)=1,1,"N")</f>
        <v>1</v>
      </c>
      <c r="D244" s="9">
        <f>IF(COUNTIF(Dails!D:D,Sheet1DATA!$A244)=1,2,"N")</f>
        <v>2</v>
      </c>
      <c r="E244" s="9" t="str">
        <f>IF(COUNTIF(Dails!G:G,Sheet1DATA!$A244)=1,3,"N")</f>
        <v>N</v>
      </c>
      <c r="F244" s="16" t="str">
        <f>IF(OR(G244=$C244,G244=$D244,G244=$E244),IFNA(VLOOKUP($A244&amp;F$1,Data!$C:$E,3,0),"Ø"),"-")</f>
        <v>×</v>
      </c>
      <c r="G244" s="16">
        <v>1.0</v>
      </c>
      <c r="H244" s="16" t="str">
        <f>IF(OR(I244=$C244,I244=$D244,I244=$E244),IFNA(VLOOKUP($A244&amp;H$1,Data!$C:$E,3,0),"Ø"),"-")</f>
        <v>Ø</v>
      </c>
      <c r="I244" s="16">
        <v>1.0</v>
      </c>
      <c r="J244" s="16" t="str">
        <f>IF(OR(K244=$C244,K244=$D244,K244=$E244),IFNA(VLOOKUP($A244&amp;J$1,Data!$C:$E,3,0),"Ø"),"-")</f>
        <v>×</v>
      </c>
      <c r="K244" s="16">
        <v>1.0</v>
      </c>
      <c r="L244" s="16" t="str">
        <f>IF(OR(M244=$C244,M244=$D244,M244=$E244),IFNA(VLOOKUP($A244&amp;L$1,Data!$C:$E,3,0),"Ø"),"-")</f>
        <v>Ø</v>
      </c>
      <c r="M244" s="16">
        <v>1.0</v>
      </c>
      <c r="N244" s="16" t="str">
        <f>IF(OR(O244=$C244,O244=$D244,O244=$E244),IFNA(VLOOKUP($A244&amp;N$1,Data!$C:$E,3,0),"Ø"),"-")</f>
        <v>Ø</v>
      </c>
      <c r="O244" s="16">
        <v>1.0</v>
      </c>
      <c r="P244" s="16" t="str">
        <f>IF(OR(Q244=$C244,Q244=$D244,Q244=$E244),IFNA(VLOOKUP($A244&amp;P$1,Data!$C:$E,3,0),"Ø"),"-")</f>
        <v>Ø</v>
      </c>
      <c r="Q244" s="16">
        <v>1.0</v>
      </c>
      <c r="R244" s="16" t="str">
        <f>IF(OR(S244=$C244,S244=$D244,S244=$E244),IFNA(VLOOKUP($A244&amp;R$1,Data!$C:$E,3,0),"Ø"),"-")</f>
        <v>Ø</v>
      </c>
      <c r="S244" s="16">
        <v>1.0</v>
      </c>
      <c r="T244" s="16" t="str">
        <f>IF(OR(U244=$C244,U244=$D244,U244=$E244),IFNA(VLOOKUP($A244&amp;T$1,Data!$C:$E,3,0),"Ø"),"-")</f>
        <v>×</v>
      </c>
      <c r="U244" s="16">
        <v>2.0</v>
      </c>
      <c r="V244" s="16" t="str">
        <f>IF(OR(W244=$C244,W244=$D244,W244=$E244),IFNA(VLOOKUP($A244&amp;V$1,Data!$C:$E,3,0),"Ø"),"-")</f>
        <v>×</v>
      </c>
      <c r="W244" s="16">
        <v>2.0</v>
      </c>
      <c r="X244" s="16" t="str">
        <f>IF(OR(Y244=$C244,Y244=$D244,Y244=$E244),IFNA(VLOOKUP($A244&amp;X$1,Data!$C:$E,3,0),"Ø"),"-")</f>
        <v>×</v>
      </c>
      <c r="Y244" s="16">
        <v>2.0</v>
      </c>
      <c r="Z244" s="16" t="str">
        <f>IF(OR(AA244=$C244,AA244=$D244,AA244=$E244),IFNA(VLOOKUP($A244&amp;Z$1,Data!$C:$E,3,0),"Ø"),"-")</f>
        <v>×</v>
      </c>
      <c r="AA244" s="16">
        <v>2.0</v>
      </c>
      <c r="AB244" s="16" t="str">
        <f>IF(OR(AC244=$C244,AC244=$D244,AC244=$E244),IFNA(VLOOKUP($A244&amp;AB$1,Data!$C:$E,3,0),"Ø"),"-")</f>
        <v>×</v>
      </c>
      <c r="AC244" s="16">
        <v>2.0</v>
      </c>
      <c r="AD244" s="16" t="str">
        <f>IF(OR(AE244=$C244,AE244=$D244,AE244=$E244),IFNA(VLOOKUP($A244&amp;AD$1,Data!$C:$E,3,0),"Ø"),"-")</f>
        <v>×</v>
      </c>
      <c r="AE244" s="16">
        <v>2.0</v>
      </c>
      <c r="AF244" s="16" t="str">
        <f>IF(OR(AG244=$C244,AG244=$D244,AG244=$E244),IFNA(VLOOKUP($A244&amp;AF$1,Data!$C:$E,3,0),"Ø"),"-")</f>
        <v>Ø</v>
      </c>
      <c r="AG244" s="16">
        <v>2.0</v>
      </c>
      <c r="AH244" s="16" t="str">
        <f>IF(OR(AI244=$C244,AI244=$D244,AI244=$E244),IFNA(VLOOKUP($A244&amp;AH$1,Data!$C:$E,3,0),"Ø"),"-")</f>
        <v>×</v>
      </c>
      <c r="AI244" s="16">
        <v>2.0</v>
      </c>
      <c r="AJ244" s="16" t="str">
        <f>IF(OR(AK244=$C244,AK244=$D244,AK244=$E244),IFNA(VLOOKUP($A244&amp;AJ$1,Data!$C:$E,3,0),"Ø"),"-")</f>
        <v>×</v>
      </c>
      <c r="AK244" s="16">
        <v>2.0</v>
      </c>
      <c r="AL244" s="16" t="str">
        <f>IF(OR(AM244=$C244,AM244=$D244,AM244=$E244),IFNA(VLOOKUP($A244&amp;AL$1,Data!$C:$E,3,0),"Ø"),"-")</f>
        <v>×</v>
      </c>
      <c r="AM244" s="16">
        <v>2.0</v>
      </c>
      <c r="AN244" s="16" t="str">
        <f>IF(OR(AO244=$C244,AO244=$D244,AO244=$E244),IFNA(VLOOKUP($A244&amp;AN$1,Data!$C:$E,3,0),"Ø"),"-")</f>
        <v>×</v>
      </c>
      <c r="AO244" s="16">
        <v>2.0</v>
      </c>
      <c r="AP244" s="16" t="str">
        <f>IF(OR(AQ244=$C244,AQ244=$D244,AQ244=$E244),IFNA(VLOOKUP($A244&amp;AP$1,Data!$C:$E,3,0),"Ø"),"-")</f>
        <v>×</v>
      </c>
      <c r="AQ244" s="16">
        <v>2.0</v>
      </c>
      <c r="AR244" s="16" t="str">
        <f>IF(OR(AS244=$C244,AS244=$D244,AS244=$E244),IFNA(VLOOKUP($A244&amp;AR$1,Data!$C:$E,3,0),"Ø"),"-")</f>
        <v>×</v>
      </c>
      <c r="AS244" s="16">
        <v>2.0</v>
      </c>
      <c r="AT244" s="16" t="str">
        <f>IF(OR(AU244=$C244,AU244=$D244,AU244=$E244),IFNA(VLOOKUP($A244&amp;AT$1,Data!$C:$E,3,0),"Ø"),"-")</f>
        <v>-</v>
      </c>
      <c r="AU244" s="16">
        <v>3.0</v>
      </c>
    </row>
    <row r="245" ht="14.25" hidden="1" customHeight="1">
      <c r="A245" s="16" t="s">
        <v>1139</v>
      </c>
      <c r="B245" s="9"/>
      <c r="C245" s="9">
        <f>IF(COUNTIF(Dails!A:A,Sheet1DATA!$A245)=1,1,"N")</f>
        <v>1</v>
      </c>
      <c r="D245" s="9" t="str">
        <f>IF(COUNTIF(Dails!D:D,Sheet1DATA!$A245)=1,2,"N")</f>
        <v>N</v>
      </c>
      <c r="E245" s="9" t="str">
        <f>IF(COUNTIF(Dails!G:G,Sheet1DATA!$A245)=1,3,"N")</f>
        <v>N</v>
      </c>
      <c r="F245" s="16" t="str">
        <f>IF(OR(G245=$C245,G245=$D245,G245=$E245),IFNA(VLOOKUP($A245&amp;F$1,Data!$C:$E,3,0),"Ø"),"-")</f>
        <v>√</v>
      </c>
      <c r="G245" s="16">
        <v>1.0</v>
      </c>
      <c r="H245" s="16" t="str">
        <f>IF(OR(I245=$C245,I245=$D245,I245=$E245),IFNA(VLOOKUP($A245&amp;H$1,Data!$C:$E,3,0),"Ø"),"-")</f>
        <v>√</v>
      </c>
      <c r="I245" s="16">
        <v>1.0</v>
      </c>
      <c r="J245" s="16" t="str">
        <f>IF(OR(K245=$C245,K245=$D245,K245=$E245),IFNA(VLOOKUP($A245&amp;J$1,Data!$C:$E,3,0),"Ø"),"-")</f>
        <v>√</v>
      </c>
      <c r="K245" s="16">
        <v>1.0</v>
      </c>
      <c r="L245" s="16" t="str">
        <f>IF(OR(M245=$C245,M245=$D245,M245=$E245),IFNA(VLOOKUP($A245&amp;L$1,Data!$C:$E,3,0),"Ø"),"-")</f>
        <v>×</v>
      </c>
      <c r="M245" s="16">
        <v>1.0</v>
      </c>
      <c r="N245" s="16" t="str">
        <f>IF(OR(O245=$C245,O245=$D245,O245=$E245),IFNA(VLOOKUP($A245&amp;N$1,Data!$C:$E,3,0),"Ø"),"-")</f>
        <v>×</v>
      </c>
      <c r="O245" s="16">
        <v>1.0</v>
      </c>
      <c r="P245" s="16" t="str">
        <f>IF(OR(Q245=$C245,Q245=$D245,Q245=$E245),IFNA(VLOOKUP($A245&amp;P$1,Data!$C:$E,3,0),"Ø"),"-")</f>
        <v>×</v>
      </c>
      <c r="Q245" s="16">
        <v>1.0</v>
      </c>
      <c r="R245" s="16" t="str">
        <f>IF(OR(S245=$C245,S245=$D245,S245=$E245),IFNA(VLOOKUP($A245&amp;R$1,Data!$C:$E,3,0),"Ø"),"-")</f>
        <v>×</v>
      </c>
      <c r="S245" s="16">
        <v>1.0</v>
      </c>
      <c r="T245" s="16" t="str">
        <f>IF(OR(U245=$C245,U245=$D245,U245=$E245),IFNA(VLOOKUP($A245&amp;T$1,Data!$C:$E,3,0),"Ø"),"-")</f>
        <v>-</v>
      </c>
      <c r="U245" s="16">
        <v>2.0</v>
      </c>
      <c r="V245" s="16" t="str">
        <f>IF(OR(W245=$C245,W245=$D245,W245=$E245),IFNA(VLOOKUP($A245&amp;V$1,Data!$C:$E,3,0),"Ø"),"-")</f>
        <v>-</v>
      </c>
      <c r="W245" s="16">
        <v>2.0</v>
      </c>
      <c r="X245" s="16" t="str">
        <f>IF(OR(Y245=$C245,Y245=$D245,Y245=$E245),IFNA(VLOOKUP($A245&amp;X$1,Data!$C:$E,3,0),"Ø"),"-")</f>
        <v>-</v>
      </c>
      <c r="Y245" s="16">
        <v>2.0</v>
      </c>
      <c r="Z245" s="16" t="str">
        <f>IF(OR(AA245=$C245,AA245=$D245,AA245=$E245),IFNA(VLOOKUP($A245&amp;Z$1,Data!$C:$E,3,0),"Ø"),"-")</f>
        <v>-</v>
      </c>
      <c r="AA245" s="16">
        <v>2.0</v>
      </c>
      <c r="AB245" s="16" t="str">
        <f>IF(OR(AC245=$C245,AC245=$D245,AC245=$E245),IFNA(VLOOKUP($A245&amp;AB$1,Data!$C:$E,3,0),"Ø"),"-")</f>
        <v>-</v>
      </c>
      <c r="AC245" s="16">
        <v>2.0</v>
      </c>
      <c r="AD245" s="16" t="str">
        <f>IF(OR(AE245=$C245,AE245=$D245,AE245=$E245),IFNA(VLOOKUP($A245&amp;AD$1,Data!$C:$E,3,0),"Ø"),"-")</f>
        <v>-</v>
      </c>
      <c r="AE245" s="16">
        <v>2.0</v>
      </c>
      <c r="AF245" s="16" t="str">
        <f>IF(OR(AG245=$C245,AG245=$D245,AG245=$E245),IFNA(VLOOKUP($A245&amp;AF$1,Data!$C:$E,3,0),"Ø"),"-")</f>
        <v>-</v>
      </c>
      <c r="AG245" s="16">
        <v>2.0</v>
      </c>
      <c r="AH245" s="16" t="str">
        <f>IF(OR(AI245=$C245,AI245=$D245,AI245=$E245),IFNA(VLOOKUP($A245&amp;AH$1,Data!$C:$E,3,0),"Ø"),"-")</f>
        <v>-</v>
      </c>
      <c r="AI245" s="16">
        <v>2.0</v>
      </c>
      <c r="AJ245" s="16" t="str">
        <f>IF(OR(AK245=$C245,AK245=$D245,AK245=$E245),IFNA(VLOOKUP($A245&amp;AJ$1,Data!$C:$E,3,0),"Ø"),"-")</f>
        <v>-</v>
      </c>
      <c r="AK245" s="16">
        <v>2.0</v>
      </c>
      <c r="AL245" s="16" t="str">
        <f>IF(OR(AM245=$C245,AM245=$D245,AM245=$E245),IFNA(VLOOKUP($A245&amp;AL$1,Data!$C:$E,3,0),"Ø"),"-")</f>
        <v>-</v>
      </c>
      <c r="AM245" s="16">
        <v>2.0</v>
      </c>
      <c r="AN245" s="16" t="str">
        <f>IF(OR(AO245=$C245,AO245=$D245,AO245=$E245),IFNA(VLOOKUP($A245&amp;AN$1,Data!$C:$E,3,0),"Ø"),"-")</f>
        <v>-</v>
      </c>
      <c r="AO245" s="16">
        <v>2.0</v>
      </c>
      <c r="AP245" s="16" t="str">
        <f>IF(OR(AQ245=$C245,AQ245=$D245,AQ245=$E245),IFNA(VLOOKUP($A245&amp;AP$1,Data!$C:$E,3,0),"Ø"),"-")</f>
        <v>-</v>
      </c>
      <c r="AQ245" s="16">
        <v>2.0</v>
      </c>
      <c r="AR245" s="16" t="str">
        <f>IF(OR(AS245=$C245,AS245=$D245,AS245=$E245),IFNA(VLOOKUP($A245&amp;AR$1,Data!$C:$E,3,0),"Ø"),"-")</f>
        <v>-</v>
      </c>
      <c r="AS245" s="16">
        <v>2.0</v>
      </c>
      <c r="AT245" s="16" t="str">
        <f>IF(OR(AU245=$C245,AU245=$D245,AU245=$E245),IFNA(VLOOKUP($A245&amp;AT$1,Data!$C:$E,3,0),"Ø"),"-")</f>
        <v>-</v>
      </c>
      <c r="AU245" s="16">
        <v>3.0</v>
      </c>
    </row>
    <row r="246" ht="14.25" hidden="1" customHeight="1">
      <c r="A246" s="16" t="s">
        <v>976</v>
      </c>
      <c r="B246" s="9"/>
      <c r="C246" s="9" t="str">
        <f>IF(COUNTIF(Dails!A:A,Sheet1DATA!$A246)=1,1,"N")</f>
        <v>N</v>
      </c>
      <c r="D246" s="9" t="str">
        <f>IF(COUNTIF(Dails!D:D,Sheet1DATA!$A246)=1,2,"N")</f>
        <v>N</v>
      </c>
      <c r="E246" s="9" t="str">
        <f>IF(COUNTIF(Dails!G:G,Sheet1DATA!$A246)=1,3,"N")</f>
        <v>N</v>
      </c>
      <c r="F246" s="16" t="str">
        <f>IF(OR(G246=$C246,G246=$D246,G246=$E246),IFNA(VLOOKUP($A246&amp;F$1,Data!$C:$E,3,0),"Ø"),"-")</f>
        <v>-</v>
      </c>
      <c r="G246" s="16">
        <v>1.0</v>
      </c>
      <c r="H246" s="16" t="str">
        <f>IF(OR(I246=$C246,I246=$D246,I246=$E246),IFNA(VLOOKUP($A246&amp;H$1,Data!$C:$E,3,0),"Ø"),"-")</f>
        <v>-</v>
      </c>
      <c r="I246" s="16">
        <v>1.0</v>
      </c>
      <c r="J246" s="16" t="str">
        <f>IF(OR(K246=$C246,K246=$D246,K246=$E246),IFNA(VLOOKUP($A246&amp;J$1,Data!$C:$E,3,0),"Ø"),"-")</f>
        <v>-</v>
      </c>
      <c r="K246" s="16">
        <v>1.0</v>
      </c>
      <c r="L246" s="16" t="str">
        <f>IF(OR(M246=$C246,M246=$D246,M246=$E246),IFNA(VLOOKUP($A246&amp;L$1,Data!$C:$E,3,0),"Ø"),"-")</f>
        <v>-</v>
      </c>
      <c r="M246" s="16">
        <v>1.0</v>
      </c>
      <c r="N246" s="16" t="str">
        <f>IF(OR(O246=$C246,O246=$D246,O246=$E246),IFNA(VLOOKUP($A246&amp;N$1,Data!$C:$E,3,0),"Ø"),"-")</f>
        <v>-</v>
      </c>
      <c r="O246" s="16">
        <v>1.0</v>
      </c>
      <c r="P246" s="16" t="str">
        <f>IF(OR(Q246=$C246,Q246=$D246,Q246=$E246),IFNA(VLOOKUP($A246&amp;P$1,Data!$C:$E,3,0),"Ø"),"-")</f>
        <v>-</v>
      </c>
      <c r="Q246" s="16">
        <v>1.0</v>
      </c>
      <c r="R246" s="16" t="str">
        <f>IF(OR(S246=$C246,S246=$D246,S246=$E246),IFNA(VLOOKUP($A246&amp;R$1,Data!$C:$E,3,0),"Ø"),"-")</f>
        <v>-</v>
      </c>
      <c r="S246" s="16">
        <v>1.0</v>
      </c>
      <c r="T246" s="16" t="str">
        <f>IF(OR(U246=$C246,U246=$D246,U246=$E246),IFNA(VLOOKUP($A246&amp;T$1,Data!$C:$E,3,0),"Ø"),"-")</f>
        <v>-</v>
      </c>
      <c r="U246" s="16">
        <v>2.0</v>
      </c>
      <c r="V246" s="16" t="str">
        <f>IF(OR(W246=$C246,W246=$D246,W246=$E246),IFNA(VLOOKUP($A246&amp;V$1,Data!$C:$E,3,0),"Ø"),"-")</f>
        <v>-</v>
      </c>
      <c r="W246" s="16">
        <v>2.0</v>
      </c>
      <c r="X246" s="16" t="str">
        <f>IF(OR(Y246=$C246,Y246=$D246,Y246=$E246),IFNA(VLOOKUP($A246&amp;X$1,Data!$C:$E,3,0),"Ø"),"-")</f>
        <v>-</v>
      </c>
      <c r="Y246" s="16">
        <v>2.0</v>
      </c>
      <c r="Z246" s="16" t="str">
        <f>IF(OR(AA246=$C246,AA246=$D246,AA246=$E246),IFNA(VLOOKUP($A246&amp;Z$1,Data!$C:$E,3,0),"Ø"),"-")</f>
        <v>-</v>
      </c>
      <c r="AA246" s="16">
        <v>2.0</v>
      </c>
      <c r="AB246" s="16" t="str">
        <f>IF(OR(AC246=$C246,AC246=$D246,AC246=$E246),IFNA(VLOOKUP($A246&amp;AB$1,Data!$C:$E,3,0),"Ø"),"-")</f>
        <v>-</v>
      </c>
      <c r="AC246" s="16">
        <v>2.0</v>
      </c>
      <c r="AD246" s="16" t="str">
        <f>IF(OR(AE246=$C246,AE246=$D246,AE246=$E246),IFNA(VLOOKUP($A246&amp;AD$1,Data!$C:$E,3,0),"Ø"),"-")</f>
        <v>-</v>
      </c>
      <c r="AE246" s="16">
        <v>2.0</v>
      </c>
      <c r="AF246" s="16" t="str">
        <f>IF(OR(AG246=$C246,AG246=$D246,AG246=$E246),IFNA(VLOOKUP($A246&amp;AF$1,Data!$C:$E,3,0),"Ø"),"-")</f>
        <v>-</v>
      </c>
      <c r="AG246" s="16">
        <v>2.0</v>
      </c>
      <c r="AH246" s="16" t="str">
        <f>IF(OR(AI246=$C246,AI246=$D246,AI246=$E246),IFNA(VLOOKUP($A246&amp;AH$1,Data!$C:$E,3,0),"Ø"),"-")</f>
        <v>-</v>
      </c>
      <c r="AI246" s="16">
        <v>2.0</v>
      </c>
      <c r="AJ246" s="16" t="str">
        <f>IF(OR(AK246=$C246,AK246=$D246,AK246=$E246),IFNA(VLOOKUP($A246&amp;AJ$1,Data!$C:$E,3,0),"Ø"),"-")</f>
        <v>-</v>
      </c>
      <c r="AK246" s="16">
        <v>2.0</v>
      </c>
      <c r="AL246" s="16" t="str">
        <f>IF(OR(AM246=$C246,AM246=$D246,AM246=$E246),IFNA(VLOOKUP($A246&amp;AL$1,Data!$C:$E,3,0),"Ø"),"-")</f>
        <v>-</v>
      </c>
      <c r="AM246" s="16">
        <v>2.0</v>
      </c>
      <c r="AN246" s="16" t="str">
        <f>IF(OR(AO246=$C246,AO246=$D246,AO246=$E246),IFNA(VLOOKUP($A246&amp;AN$1,Data!$C:$E,3,0),"Ø"),"-")</f>
        <v>-</v>
      </c>
      <c r="AO246" s="16">
        <v>2.0</v>
      </c>
      <c r="AP246" s="16" t="str">
        <f>IF(OR(AQ246=$C246,AQ246=$D246,AQ246=$E246),IFNA(VLOOKUP($A246&amp;AP$1,Data!$C:$E,3,0),"Ø"),"-")</f>
        <v>-</v>
      </c>
      <c r="AQ246" s="16">
        <v>2.0</v>
      </c>
      <c r="AR246" s="16" t="str">
        <f>IF(OR(AS246=$C246,AS246=$D246,AS246=$E246),IFNA(VLOOKUP($A246&amp;AR$1,Data!$C:$E,3,0),"Ø"),"-")</f>
        <v>-</v>
      </c>
      <c r="AS246" s="16">
        <v>2.0</v>
      </c>
      <c r="AT246" s="16" t="str">
        <f>IF(OR(AU246=$C246,AU246=$D246,AU246=$E246),IFNA(VLOOKUP($A246&amp;AT$1,Data!$C:$E,3,0),"Ø"),"-")</f>
        <v>-</v>
      </c>
      <c r="AU246" s="16">
        <v>3.0</v>
      </c>
    </row>
    <row r="247" ht="14.25" hidden="1" customHeight="1">
      <c r="A247" s="16" t="s">
        <v>991</v>
      </c>
      <c r="B247" s="9"/>
      <c r="C247" s="9" t="str">
        <f>IF(COUNTIF(Dails!A:A,Sheet1DATA!$A247)=1,1,"N")</f>
        <v>N</v>
      </c>
      <c r="D247" s="9" t="str">
        <f>IF(COUNTIF(Dails!D:D,Sheet1DATA!$A247)=1,2,"N")</f>
        <v>N</v>
      </c>
      <c r="E247" s="9" t="str">
        <f>IF(COUNTIF(Dails!G:G,Sheet1DATA!$A247)=1,3,"N")</f>
        <v>N</v>
      </c>
      <c r="F247" s="16" t="str">
        <f>IF(OR(G247=$C247,G247=$D247,G247=$E247),IFNA(VLOOKUP($A247&amp;F$1,Data!$C:$E,3,0),"Ø"),"-")</f>
        <v>-</v>
      </c>
      <c r="G247" s="16">
        <v>1.0</v>
      </c>
      <c r="H247" s="16" t="str">
        <f>IF(OR(I247=$C247,I247=$D247,I247=$E247),IFNA(VLOOKUP($A247&amp;H$1,Data!$C:$E,3,0),"Ø"),"-")</f>
        <v>-</v>
      </c>
      <c r="I247" s="16">
        <v>1.0</v>
      </c>
      <c r="J247" s="16" t="str">
        <f>IF(OR(K247=$C247,K247=$D247,K247=$E247),IFNA(VLOOKUP($A247&amp;J$1,Data!$C:$E,3,0),"Ø"),"-")</f>
        <v>-</v>
      </c>
      <c r="K247" s="16">
        <v>1.0</v>
      </c>
      <c r="L247" s="16" t="str">
        <f>IF(OR(M247=$C247,M247=$D247,M247=$E247),IFNA(VLOOKUP($A247&amp;L$1,Data!$C:$E,3,0),"Ø"),"-")</f>
        <v>-</v>
      </c>
      <c r="M247" s="16">
        <v>1.0</v>
      </c>
      <c r="N247" s="16" t="str">
        <f>IF(OR(O247=$C247,O247=$D247,O247=$E247),IFNA(VLOOKUP($A247&amp;N$1,Data!$C:$E,3,0),"Ø"),"-")</f>
        <v>-</v>
      </c>
      <c r="O247" s="16">
        <v>1.0</v>
      </c>
      <c r="P247" s="16" t="str">
        <f>IF(OR(Q247=$C247,Q247=$D247,Q247=$E247),IFNA(VLOOKUP($A247&amp;P$1,Data!$C:$E,3,0),"Ø"),"-")</f>
        <v>-</v>
      </c>
      <c r="Q247" s="16">
        <v>1.0</v>
      </c>
      <c r="R247" s="16" t="str">
        <f>IF(OR(S247=$C247,S247=$D247,S247=$E247),IFNA(VLOOKUP($A247&amp;R$1,Data!$C:$E,3,0),"Ø"),"-")</f>
        <v>-</v>
      </c>
      <c r="S247" s="16">
        <v>1.0</v>
      </c>
      <c r="T247" s="16" t="str">
        <f>IF(OR(U247=$C247,U247=$D247,U247=$E247),IFNA(VLOOKUP($A247&amp;T$1,Data!$C:$E,3,0),"Ø"),"-")</f>
        <v>-</v>
      </c>
      <c r="U247" s="16">
        <v>2.0</v>
      </c>
      <c r="V247" s="16" t="str">
        <f>IF(OR(W247=$C247,W247=$D247,W247=$E247),IFNA(VLOOKUP($A247&amp;V$1,Data!$C:$E,3,0),"Ø"),"-")</f>
        <v>-</v>
      </c>
      <c r="W247" s="16">
        <v>2.0</v>
      </c>
      <c r="X247" s="16" t="str">
        <f>IF(OR(Y247=$C247,Y247=$D247,Y247=$E247),IFNA(VLOOKUP($A247&amp;X$1,Data!$C:$E,3,0),"Ø"),"-")</f>
        <v>-</v>
      </c>
      <c r="Y247" s="16">
        <v>2.0</v>
      </c>
      <c r="Z247" s="16" t="str">
        <f>IF(OR(AA247=$C247,AA247=$D247,AA247=$E247),IFNA(VLOOKUP($A247&amp;Z$1,Data!$C:$E,3,0),"Ø"),"-")</f>
        <v>-</v>
      </c>
      <c r="AA247" s="16">
        <v>2.0</v>
      </c>
      <c r="AB247" s="16" t="str">
        <f>IF(OR(AC247=$C247,AC247=$D247,AC247=$E247),IFNA(VLOOKUP($A247&amp;AB$1,Data!$C:$E,3,0),"Ø"),"-")</f>
        <v>-</v>
      </c>
      <c r="AC247" s="16">
        <v>2.0</v>
      </c>
      <c r="AD247" s="16" t="str">
        <f>IF(OR(AE247=$C247,AE247=$D247,AE247=$E247),IFNA(VLOOKUP($A247&amp;AD$1,Data!$C:$E,3,0),"Ø"),"-")</f>
        <v>-</v>
      </c>
      <c r="AE247" s="16">
        <v>2.0</v>
      </c>
      <c r="AF247" s="16" t="str">
        <f>IF(OR(AG247=$C247,AG247=$D247,AG247=$E247),IFNA(VLOOKUP($A247&amp;AF$1,Data!$C:$E,3,0),"Ø"),"-")</f>
        <v>-</v>
      </c>
      <c r="AG247" s="16">
        <v>2.0</v>
      </c>
      <c r="AH247" s="16" t="str">
        <f>IF(OR(AI247=$C247,AI247=$D247,AI247=$E247),IFNA(VLOOKUP($A247&amp;AH$1,Data!$C:$E,3,0),"Ø"),"-")</f>
        <v>-</v>
      </c>
      <c r="AI247" s="16">
        <v>2.0</v>
      </c>
      <c r="AJ247" s="16" t="str">
        <f>IF(OR(AK247=$C247,AK247=$D247,AK247=$E247),IFNA(VLOOKUP($A247&amp;AJ$1,Data!$C:$E,3,0),"Ø"),"-")</f>
        <v>-</v>
      </c>
      <c r="AK247" s="16">
        <v>2.0</v>
      </c>
      <c r="AL247" s="16" t="str">
        <f>IF(OR(AM247=$C247,AM247=$D247,AM247=$E247),IFNA(VLOOKUP($A247&amp;AL$1,Data!$C:$E,3,0),"Ø"),"-")</f>
        <v>-</v>
      </c>
      <c r="AM247" s="16">
        <v>2.0</v>
      </c>
      <c r="AN247" s="16" t="str">
        <f>IF(OR(AO247=$C247,AO247=$D247,AO247=$E247),IFNA(VLOOKUP($A247&amp;AN$1,Data!$C:$E,3,0),"Ø"),"-")</f>
        <v>-</v>
      </c>
      <c r="AO247" s="16">
        <v>2.0</v>
      </c>
      <c r="AP247" s="16" t="str">
        <f>IF(OR(AQ247=$C247,AQ247=$D247,AQ247=$E247),IFNA(VLOOKUP($A247&amp;AP$1,Data!$C:$E,3,0),"Ø"),"-")</f>
        <v>-</v>
      </c>
      <c r="AQ247" s="16">
        <v>2.0</v>
      </c>
      <c r="AR247" s="16" t="str">
        <f>IF(OR(AS247=$C247,AS247=$D247,AS247=$E247),IFNA(VLOOKUP($A247&amp;AR$1,Data!$C:$E,3,0),"Ø"),"-")</f>
        <v>-</v>
      </c>
      <c r="AS247" s="16">
        <v>2.0</v>
      </c>
      <c r="AT247" s="16" t="str">
        <f>IF(OR(AU247=$C247,AU247=$D247,AU247=$E247),IFNA(VLOOKUP($A247&amp;AT$1,Data!$C:$E,3,0),"Ø"),"-")</f>
        <v>-</v>
      </c>
      <c r="AU247" s="16">
        <v>3.0</v>
      </c>
    </row>
    <row r="248" ht="14.25" hidden="1" customHeight="1">
      <c r="A248" s="16" t="s">
        <v>983</v>
      </c>
      <c r="B248" s="9"/>
      <c r="C248" s="9" t="str">
        <f>IF(COUNTIF(Dails!A:A,Sheet1DATA!$A248)=1,1,"N")</f>
        <v>N</v>
      </c>
      <c r="D248" s="9" t="str">
        <f>IF(COUNTIF(Dails!D:D,Sheet1DATA!$A248)=1,2,"N")</f>
        <v>N</v>
      </c>
      <c r="E248" s="9" t="str">
        <f>IF(COUNTIF(Dails!G:G,Sheet1DATA!$A248)=1,3,"N")</f>
        <v>N</v>
      </c>
      <c r="F248" s="16" t="str">
        <f>IF(OR(G248=$C248,G248=$D248,G248=$E248),IFNA(VLOOKUP($A248&amp;F$1,Data!$C:$E,3,0),"Ø"),"-")</f>
        <v>-</v>
      </c>
      <c r="G248" s="16">
        <v>1.0</v>
      </c>
      <c r="H248" s="16" t="str">
        <f>IF(OR(I248=$C248,I248=$D248,I248=$E248),IFNA(VLOOKUP($A248&amp;H$1,Data!$C:$E,3,0),"Ø"),"-")</f>
        <v>-</v>
      </c>
      <c r="I248" s="16">
        <v>1.0</v>
      </c>
      <c r="J248" s="16" t="str">
        <f>IF(OR(K248=$C248,K248=$D248,K248=$E248),IFNA(VLOOKUP($A248&amp;J$1,Data!$C:$E,3,0),"Ø"),"-")</f>
        <v>-</v>
      </c>
      <c r="K248" s="16">
        <v>1.0</v>
      </c>
      <c r="L248" s="16" t="str">
        <f>IF(OR(M248=$C248,M248=$D248,M248=$E248),IFNA(VLOOKUP($A248&amp;L$1,Data!$C:$E,3,0),"Ø"),"-")</f>
        <v>-</v>
      </c>
      <c r="M248" s="16">
        <v>1.0</v>
      </c>
      <c r="N248" s="16" t="str">
        <f>IF(OR(O248=$C248,O248=$D248,O248=$E248),IFNA(VLOOKUP($A248&amp;N$1,Data!$C:$E,3,0),"Ø"),"-")</f>
        <v>-</v>
      </c>
      <c r="O248" s="16">
        <v>1.0</v>
      </c>
      <c r="P248" s="16" t="str">
        <f>IF(OR(Q248=$C248,Q248=$D248,Q248=$E248),IFNA(VLOOKUP($A248&amp;P$1,Data!$C:$E,3,0),"Ø"),"-")</f>
        <v>-</v>
      </c>
      <c r="Q248" s="16">
        <v>1.0</v>
      </c>
      <c r="R248" s="16" t="str">
        <f>IF(OR(S248=$C248,S248=$D248,S248=$E248),IFNA(VLOOKUP($A248&amp;R$1,Data!$C:$E,3,0),"Ø"),"-")</f>
        <v>-</v>
      </c>
      <c r="S248" s="16">
        <v>1.0</v>
      </c>
      <c r="T248" s="16" t="str">
        <f>IF(OR(U248=$C248,U248=$D248,U248=$E248),IFNA(VLOOKUP($A248&amp;T$1,Data!$C:$E,3,0),"Ø"),"-")</f>
        <v>-</v>
      </c>
      <c r="U248" s="16">
        <v>2.0</v>
      </c>
      <c r="V248" s="16" t="str">
        <f>IF(OR(W248=$C248,W248=$D248,W248=$E248),IFNA(VLOOKUP($A248&amp;V$1,Data!$C:$E,3,0),"Ø"),"-")</f>
        <v>-</v>
      </c>
      <c r="W248" s="16">
        <v>2.0</v>
      </c>
      <c r="X248" s="16" t="str">
        <f>IF(OR(Y248=$C248,Y248=$D248,Y248=$E248),IFNA(VLOOKUP($A248&amp;X$1,Data!$C:$E,3,0),"Ø"),"-")</f>
        <v>-</v>
      </c>
      <c r="Y248" s="16">
        <v>2.0</v>
      </c>
      <c r="Z248" s="16" t="str">
        <f>IF(OR(AA248=$C248,AA248=$D248,AA248=$E248),IFNA(VLOOKUP($A248&amp;Z$1,Data!$C:$E,3,0),"Ø"),"-")</f>
        <v>-</v>
      </c>
      <c r="AA248" s="16">
        <v>2.0</v>
      </c>
      <c r="AB248" s="16" t="str">
        <f>IF(OR(AC248=$C248,AC248=$D248,AC248=$E248),IFNA(VLOOKUP($A248&amp;AB$1,Data!$C:$E,3,0),"Ø"),"-")</f>
        <v>-</v>
      </c>
      <c r="AC248" s="16">
        <v>2.0</v>
      </c>
      <c r="AD248" s="16" t="str">
        <f>IF(OR(AE248=$C248,AE248=$D248,AE248=$E248),IFNA(VLOOKUP($A248&amp;AD$1,Data!$C:$E,3,0),"Ø"),"-")</f>
        <v>-</v>
      </c>
      <c r="AE248" s="16">
        <v>2.0</v>
      </c>
      <c r="AF248" s="16" t="str">
        <f>IF(OR(AG248=$C248,AG248=$D248,AG248=$E248),IFNA(VLOOKUP($A248&amp;AF$1,Data!$C:$E,3,0),"Ø"),"-")</f>
        <v>-</v>
      </c>
      <c r="AG248" s="16">
        <v>2.0</v>
      </c>
      <c r="AH248" s="16" t="str">
        <f>IF(OR(AI248=$C248,AI248=$D248,AI248=$E248),IFNA(VLOOKUP($A248&amp;AH$1,Data!$C:$E,3,0),"Ø"),"-")</f>
        <v>-</v>
      </c>
      <c r="AI248" s="16">
        <v>2.0</v>
      </c>
      <c r="AJ248" s="16" t="str">
        <f>IF(OR(AK248=$C248,AK248=$D248,AK248=$E248),IFNA(VLOOKUP($A248&amp;AJ$1,Data!$C:$E,3,0),"Ø"),"-")</f>
        <v>-</v>
      </c>
      <c r="AK248" s="16">
        <v>2.0</v>
      </c>
      <c r="AL248" s="16" t="str">
        <f>IF(OR(AM248=$C248,AM248=$D248,AM248=$E248),IFNA(VLOOKUP($A248&amp;AL$1,Data!$C:$E,3,0),"Ø"),"-")</f>
        <v>-</v>
      </c>
      <c r="AM248" s="16">
        <v>2.0</v>
      </c>
      <c r="AN248" s="16" t="str">
        <f>IF(OR(AO248=$C248,AO248=$D248,AO248=$E248),IFNA(VLOOKUP($A248&amp;AN$1,Data!$C:$E,3,0),"Ø"),"-")</f>
        <v>-</v>
      </c>
      <c r="AO248" s="16">
        <v>2.0</v>
      </c>
      <c r="AP248" s="16" t="str">
        <f>IF(OR(AQ248=$C248,AQ248=$D248,AQ248=$E248),IFNA(VLOOKUP($A248&amp;AP$1,Data!$C:$E,3,0),"Ø"),"-")</f>
        <v>-</v>
      </c>
      <c r="AQ248" s="16">
        <v>2.0</v>
      </c>
      <c r="AR248" s="16" t="str">
        <f>IF(OR(AS248=$C248,AS248=$D248,AS248=$E248),IFNA(VLOOKUP($A248&amp;AR$1,Data!$C:$E,3,0),"Ø"),"-")</f>
        <v>-</v>
      </c>
      <c r="AS248" s="16">
        <v>2.0</v>
      </c>
      <c r="AT248" s="16" t="str">
        <f>IF(OR(AU248=$C248,AU248=$D248,AU248=$E248),IFNA(VLOOKUP($A248&amp;AT$1,Data!$C:$E,3,0),"Ø"),"-")</f>
        <v>-</v>
      </c>
      <c r="AU248" s="16">
        <v>3.0</v>
      </c>
    </row>
    <row r="249" ht="14.25" hidden="1" customHeight="1">
      <c r="A249" s="16" t="s">
        <v>998</v>
      </c>
      <c r="B249" s="9"/>
      <c r="C249" s="9" t="str">
        <f>IF(COUNTIF(Dails!A:A,Sheet1DATA!$A249)=1,1,"N")</f>
        <v>N</v>
      </c>
      <c r="D249" s="9" t="str">
        <f>IF(COUNTIF(Dails!D:D,Sheet1DATA!$A249)=1,2,"N")</f>
        <v>N</v>
      </c>
      <c r="E249" s="9" t="str">
        <f>IF(COUNTIF(Dails!G:G,Sheet1DATA!$A249)=1,3,"N")</f>
        <v>N</v>
      </c>
      <c r="F249" s="16" t="str">
        <f>IF(OR(G249=$C249,G249=$D249,G249=$E249),IFNA(VLOOKUP($A249&amp;F$1,Data!$C:$E,3,0),"Ø"),"-")</f>
        <v>-</v>
      </c>
      <c r="G249" s="16">
        <v>1.0</v>
      </c>
      <c r="H249" s="16" t="str">
        <f>IF(OR(I249=$C249,I249=$D249,I249=$E249),IFNA(VLOOKUP($A249&amp;H$1,Data!$C:$E,3,0),"Ø"),"-")</f>
        <v>-</v>
      </c>
      <c r="I249" s="16">
        <v>1.0</v>
      </c>
      <c r="J249" s="16" t="str">
        <f>IF(OR(K249=$C249,K249=$D249,K249=$E249),IFNA(VLOOKUP($A249&amp;J$1,Data!$C:$E,3,0),"Ø"),"-")</f>
        <v>-</v>
      </c>
      <c r="K249" s="16">
        <v>1.0</v>
      </c>
      <c r="L249" s="16" t="str">
        <f>IF(OR(M249=$C249,M249=$D249,M249=$E249),IFNA(VLOOKUP($A249&amp;L$1,Data!$C:$E,3,0),"Ø"),"-")</f>
        <v>-</v>
      </c>
      <c r="M249" s="16">
        <v>1.0</v>
      </c>
      <c r="N249" s="16" t="str">
        <f>IF(OR(O249=$C249,O249=$D249,O249=$E249),IFNA(VLOOKUP($A249&amp;N$1,Data!$C:$E,3,0),"Ø"),"-")</f>
        <v>-</v>
      </c>
      <c r="O249" s="16">
        <v>1.0</v>
      </c>
      <c r="P249" s="16" t="str">
        <f>IF(OR(Q249=$C249,Q249=$D249,Q249=$E249),IFNA(VLOOKUP($A249&amp;P$1,Data!$C:$E,3,0),"Ø"),"-")</f>
        <v>-</v>
      </c>
      <c r="Q249" s="16">
        <v>1.0</v>
      </c>
      <c r="R249" s="16" t="str">
        <f>IF(OR(S249=$C249,S249=$D249,S249=$E249),IFNA(VLOOKUP($A249&amp;R$1,Data!$C:$E,3,0),"Ø"),"-")</f>
        <v>-</v>
      </c>
      <c r="S249" s="16">
        <v>1.0</v>
      </c>
      <c r="T249" s="16" t="str">
        <f>IF(OR(U249=$C249,U249=$D249,U249=$E249),IFNA(VLOOKUP($A249&amp;T$1,Data!$C:$E,3,0),"Ø"),"-")</f>
        <v>-</v>
      </c>
      <c r="U249" s="16">
        <v>2.0</v>
      </c>
      <c r="V249" s="16" t="str">
        <f>IF(OR(W249=$C249,W249=$D249,W249=$E249),IFNA(VLOOKUP($A249&amp;V$1,Data!$C:$E,3,0),"Ø"),"-")</f>
        <v>-</v>
      </c>
      <c r="W249" s="16">
        <v>2.0</v>
      </c>
      <c r="X249" s="16" t="str">
        <f>IF(OR(Y249=$C249,Y249=$D249,Y249=$E249),IFNA(VLOOKUP($A249&amp;X$1,Data!$C:$E,3,0),"Ø"),"-")</f>
        <v>-</v>
      </c>
      <c r="Y249" s="16">
        <v>2.0</v>
      </c>
      <c r="Z249" s="16" t="str">
        <f>IF(OR(AA249=$C249,AA249=$D249,AA249=$E249),IFNA(VLOOKUP($A249&amp;Z$1,Data!$C:$E,3,0),"Ø"),"-")</f>
        <v>-</v>
      </c>
      <c r="AA249" s="16">
        <v>2.0</v>
      </c>
      <c r="AB249" s="16" t="str">
        <f>IF(OR(AC249=$C249,AC249=$D249,AC249=$E249),IFNA(VLOOKUP($A249&amp;AB$1,Data!$C:$E,3,0),"Ø"),"-")</f>
        <v>-</v>
      </c>
      <c r="AC249" s="16">
        <v>2.0</v>
      </c>
      <c r="AD249" s="16" t="str">
        <f>IF(OR(AE249=$C249,AE249=$D249,AE249=$E249),IFNA(VLOOKUP($A249&amp;AD$1,Data!$C:$E,3,0),"Ø"),"-")</f>
        <v>-</v>
      </c>
      <c r="AE249" s="16">
        <v>2.0</v>
      </c>
      <c r="AF249" s="16" t="str">
        <f>IF(OR(AG249=$C249,AG249=$D249,AG249=$E249),IFNA(VLOOKUP($A249&amp;AF$1,Data!$C:$E,3,0),"Ø"),"-")</f>
        <v>-</v>
      </c>
      <c r="AG249" s="16">
        <v>2.0</v>
      </c>
      <c r="AH249" s="16" t="str">
        <f>IF(OR(AI249=$C249,AI249=$D249,AI249=$E249),IFNA(VLOOKUP($A249&amp;AH$1,Data!$C:$E,3,0),"Ø"),"-")</f>
        <v>-</v>
      </c>
      <c r="AI249" s="16">
        <v>2.0</v>
      </c>
      <c r="AJ249" s="16" t="str">
        <f>IF(OR(AK249=$C249,AK249=$D249,AK249=$E249),IFNA(VLOOKUP($A249&amp;AJ$1,Data!$C:$E,3,0),"Ø"),"-")</f>
        <v>-</v>
      </c>
      <c r="AK249" s="16">
        <v>2.0</v>
      </c>
      <c r="AL249" s="16" t="str">
        <f>IF(OR(AM249=$C249,AM249=$D249,AM249=$E249),IFNA(VLOOKUP($A249&amp;AL$1,Data!$C:$E,3,0),"Ø"),"-")</f>
        <v>-</v>
      </c>
      <c r="AM249" s="16">
        <v>2.0</v>
      </c>
      <c r="AN249" s="16" t="str">
        <f>IF(OR(AO249=$C249,AO249=$D249,AO249=$E249),IFNA(VLOOKUP($A249&amp;AN$1,Data!$C:$E,3,0),"Ø"),"-")</f>
        <v>-</v>
      </c>
      <c r="AO249" s="16">
        <v>2.0</v>
      </c>
      <c r="AP249" s="16" t="str">
        <f>IF(OR(AQ249=$C249,AQ249=$D249,AQ249=$E249),IFNA(VLOOKUP($A249&amp;AP$1,Data!$C:$E,3,0),"Ø"),"-")</f>
        <v>-</v>
      </c>
      <c r="AQ249" s="16">
        <v>2.0</v>
      </c>
      <c r="AR249" s="16" t="str">
        <f>IF(OR(AS249=$C249,AS249=$D249,AS249=$E249),IFNA(VLOOKUP($A249&amp;AR$1,Data!$C:$E,3,0),"Ø"),"-")</f>
        <v>-</v>
      </c>
      <c r="AS249" s="16">
        <v>2.0</v>
      </c>
      <c r="AT249" s="16" t="str">
        <f>IF(OR(AU249=$C249,AU249=$D249,AU249=$E249),IFNA(VLOOKUP($A249&amp;AT$1,Data!$C:$E,3,0),"Ø"),"-")</f>
        <v>-</v>
      </c>
      <c r="AU249" s="16">
        <v>3.0</v>
      </c>
    </row>
    <row r="250" ht="14.25" hidden="1" customHeight="1">
      <c r="A250" s="16" t="s">
        <v>1043</v>
      </c>
      <c r="B250" s="9"/>
      <c r="C250" s="9" t="str">
        <f>IF(COUNTIF(Dails!A:A,Sheet1DATA!$A250)=1,1,"N")</f>
        <v>N</v>
      </c>
      <c r="D250" s="9">
        <f>IF(COUNTIF(Dails!D:D,Sheet1DATA!$A250)=1,2,"N")</f>
        <v>2</v>
      </c>
      <c r="E250" s="9" t="str">
        <f>IF(COUNTIF(Dails!G:G,Sheet1DATA!$A250)=1,3,"N")</f>
        <v>N</v>
      </c>
      <c r="F250" s="16" t="str">
        <f>IF(OR(G250=$C250,G250=$D250,G250=$E250),IFNA(VLOOKUP($A250&amp;F$1,Data!$C:$E,3,0),"Ø"),"-")</f>
        <v>-</v>
      </c>
      <c r="G250" s="16">
        <v>1.0</v>
      </c>
      <c r="H250" s="16" t="str">
        <f>IF(OR(I250=$C250,I250=$D250,I250=$E250),IFNA(VLOOKUP($A250&amp;H$1,Data!$C:$E,3,0),"Ø"),"-")</f>
        <v>-</v>
      </c>
      <c r="I250" s="16">
        <v>1.0</v>
      </c>
      <c r="J250" s="16" t="str">
        <f>IF(OR(K250=$C250,K250=$D250,K250=$E250),IFNA(VLOOKUP($A250&amp;J$1,Data!$C:$E,3,0),"Ø"),"-")</f>
        <v>-</v>
      </c>
      <c r="K250" s="16">
        <v>1.0</v>
      </c>
      <c r="L250" s="16" t="str">
        <f>IF(OR(M250=$C250,M250=$D250,M250=$E250),IFNA(VLOOKUP($A250&amp;L$1,Data!$C:$E,3,0),"Ø"),"-")</f>
        <v>-</v>
      </c>
      <c r="M250" s="16">
        <v>1.0</v>
      </c>
      <c r="N250" s="16" t="str">
        <f>IF(OR(O250=$C250,O250=$D250,O250=$E250),IFNA(VLOOKUP($A250&amp;N$1,Data!$C:$E,3,0),"Ø"),"-")</f>
        <v>-</v>
      </c>
      <c r="O250" s="16">
        <v>1.0</v>
      </c>
      <c r="P250" s="16" t="str">
        <f>IF(OR(Q250=$C250,Q250=$D250,Q250=$E250),IFNA(VLOOKUP($A250&amp;P$1,Data!$C:$E,3,0),"Ø"),"-")</f>
        <v>-</v>
      </c>
      <c r="Q250" s="16">
        <v>1.0</v>
      </c>
      <c r="R250" s="16" t="str">
        <f>IF(OR(S250=$C250,S250=$D250,S250=$E250),IFNA(VLOOKUP($A250&amp;R$1,Data!$C:$E,3,0),"Ø"),"-")</f>
        <v>-</v>
      </c>
      <c r="S250" s="16">
        <v>1.0</v>
      </c>
      <c r="T250" s="16" t="str">
        <f>IF(OR(U250=$C250,U250=$D250,U250=$E250),IFNA(VLOOKUP($A250&amp;T$1,Data!$C:$E,3,0),"Ø"),"-")</f>
        <v>Ø</v>
      </c>
      <c r="U250" s="16">
        <v>2.0</v>
      </c>
      <c r="V250" s="16" t="str">
        <f>IF(OR(W250=$C250,W250=$D250,W250=$E250),IFNA(VLOOKUP($A250&amp;V$1,Data!$C:$E,3,0),"Ø"),"-")</f>
        <v>Ø</v>
      </c>
      <c r="W250" s="16">
        <v>2.0</v>
      </c>
      <c r="X250" s="16" t="str">
        <f>IF(OR(Y250=$C250,Y250=$D250,Y250=$E250),IFNA(VLOOKUP($A250&amp;X$1,Data!$C:$E,3,0),"Ø"),"-")</f>
        <v>Ø</v>
      </c>
      <c r="Y250" s="16">
        <v>2.0</v>
      </c>
      <c r="Z250" s="16" t="str">
        <f>IF(OR(AA250=$C250,AA250=$D250,AA250=$E250),IFNA(VLOOKUP($A250&amp;Z$1,Data!$C:$E,3,0),"Ø"),"-")</f>
        <v>Ø</v>
      </c>
      <c r="AA250" s="16">
        <v>2.0</v>
      </c>
      <c r="AB250" s="16" t="str">
        <f>IF(OR(AC250=$C250,AC250=$D250,AC250=$E250),IFNA(VLOOKUP($A250&amp;AB$1,Data!$C:$E,3,0),"Ø"),"-")</f>
        <v>Ø</v>
      </c>
      <c r="AC250" s="16">
        <v>2.0</v>
      </c>
      <c r="AD250" s="16" t="str">
        <f>IF(OR(AE250=$C250,AE250=$D250,AE250=$E250),IFNA(VLOOKUP($A250&amp;AD$1,Data!$C:$E,3,0),"Ø"),"-")</f>
        <v>Ø</v>
      </c>
      <c r="AE250" s="16">
        <v>2.0</v>
      </c>
      <c r="AF250" s="16" t="str">
        <f>IF(OR(AG250=$C250,AG250=$D250,AG250=$E250),IFNA(VLOOKUP($A250&amp;AF$1,Data!$C:$E,3,0),"Ø"),"-")</f>
        <v>Ø</v>
      </c>
      <c r="AG250" s="16">
        <v>2.0</v>
      </c>
      <c r="AH250" s="16" t="str">
        <f>IF(OR(AI250=$C250,AI250=$D250,AI250=$E250),IFNA(VLOOKUP($A250&amp;AH$1,Data!$C:$E,3,0),"Ø"),"-")</f>
        <v>Ø</v>
      </c>
      <c r="AI250" s="16">
        <v>2.0</v>
      </c>
      <c r="AJ250" s="16" t="str">
        <f>IF(OR(AK250=$C250,AK250=$D250,AK250=$E250),IFNA(VLOOKUP($A250&amp;AJ$1,Data!$C:$E,3,0),"Ø"),"-")</f>
        <v>Ø</v>
      </c>
      <c r="AK250" s="16">
        <v>2.0</v>
      </c>
      <c r="AL250" s="16" t="str">
        <f>IF(OR(AM250=$C250,AM250=$D250,AM250=$E250),IFNA(VLOOKUP($A250&amp;AL$1,Data!$C:$E,3,0),"Ø"),"-")</f>
        <v>Ø</v>
      </c>
      <c r="AM250" s="16">
        <v>2.0</v>
      </c>
      <c r="AN250" s="16" t="str">
        <f>IF(OR(AO250=$C250,AO250=$D250,AO250=$E250),IFNA(VLOOKUP($A250&amp;AN$1,Data!$C:$E,3,0),"Ø"),"-")</f>
        <v>Ø</v>
      </c>
      <c r="AO250" s="16">
        <v>2.0</v>
      </c>
      <c r="AP250" s="16" t="str">
        <f>IF(OR(AQ250=$C250,AQ250=$D250,AQ250=$E250),IFNA(VLOOKUP($A250&amp;AP$1,Data!$C:$E,3,0),"Ø"),"-")</f>
        <v>Ø</v>
      </c>
      <c r="AQ250" s="16">
        <v>2.0</v>
      </c>
      <c r="AR250" s="16" t="str">
        <f>IF(OR(AS250=$C250,AS250=$D250,AS250=$E250),IFNA(VLOOKUP($A250&amp;AR$1,Data!$C:$E,3,0),"Ø"),"-")</f>
        <v>×</v>
      </c>
      <c r="AS250" s="16">
        <v>2.0</v>
      </c>
      <c r="AT250" s="16" t="str">
        <f>IF(OR(AU250=$C250,AU250=$D250,AU250=$E250),IFNA(VLOOKUP($A250&amp;AT$1,Data!$C:$E,3,0),"Ø"),"-")</f>
        <v>-</v>
      </c>
      <c r="AU250" s="16">
        <v>3.0</v>
      </c>
    </row>
    <row r="251" ht="14.25" hidden="1" customHeight="1">
      <c r="A251" s="16" t="s">
        <v>1150</v>
      </c>
      <c r="B251" s="9"/>
      <c r="C251" s="9">
        <f>IF(COUNTIF(Dails!A:A,Sheet1DATA!$A251)=1,1,"N")</f>
        <v>1</v>
      </c>
      <c r="D251" s="9">
        <f>IF(COUNTIF(Dails!D:D,Sheet1DATA!$A251)=1,2,"N")</f>
        <v>2</v>
      </c>
      <c r="E251" s="9">
        <f>IF(COUNTIF(Dails!G:G,Sheet1DATA!$A251)=1,3,"N")</f>
        <v>3</v>
      </c>
      <c r="F251" s="16" t="str">
        <f>IF(OR(G251=$C251,G251=$D251,G251=$E251),IFNA(VLOOKUP($A251&amp;F$1,Data!$C:$E,3,0),"Ø"),"-")</f>
        <v>×</v>
      </c>
      <c r="G251" s="16">
        <v>1.0</v>
      </c>
      <c r="H251" s="16" t="str">
        <f>IF(OR(I251=$C251,I251=$D251,I251=$E251),IFNA(VLOOKUP($A251&amp;H$1,Data!$C:$E,3,0),"Ø"),"-")</f>
        <v>√</v>
      </c>
      <c r="I251" s="16">
        <v>1.0</v>
      </c>
      <c r="J251" s="16" t="str">
        <f>IF(OR(K251=$C251,K251=$D251,K251=$E251),IFNA(VLOOKUP($A251&amp;J$1,Data!$C:$E,3,0),"Ø"),"-")</f>
        <v>Ø</v>
      </c>
      <c r="K251" s="16">
        <v>1.0</v>
      </c>
      <c r="L251" s="16" t="str">
        <f>IF(OR(M251=$C251,M251=$D251,M251=$E251),IFNA(VLOOKUP($A251&amp;L$1,Data!$C:$E,3,0),"Ø"),"-")</f>
        <v>×</v>
      </c>
      <c r="M251" s="16">
        <v>1.0</v>
      </c>
      <c r="N251" s="16" t="str">
        <f>IF(OR(O251=$C251,O251=$D251,O251=$E251),IFNA(VLOOKUP($A251&amp;N$1,Data!$C:$E,3,0),"Ø"),"-")</f>
        <v>×</v>
      </c>
      <c r="O251" s="16">
        <v>1.0</v>
      </c>
      <c r="P251" s="16" t="str">
        <f>IF(OR(Q251=$C251,Q251=$D251,Q251=$E251),IFNA(VLOOKUP($A251&amp;P$1,Data!$C:$E,3,0),"Ø"),"-")</f>
        <v>×</v>
      </c>
      <c r="Q251" s="16">
        <v>1.0</v>
      </c>
      <c r="R251" s="16" t="str">
        <f>IF(OR(S251=$C251,S251=$D251,S251=$E251),IFNA(VLOOKUP($A251&amp;R$1,Data!$C:$E,3,0),"Ø"),"-")</f>
        <v>×</v>
      </c>
      <c r="S251" s="16">
        <v>1.0</v>
      </c>
      <c r="T251" s="16" t="str">
        <f>IF(OR(U251=$C251,U251=$D251,U251=$E251),IFNA(VLOOKUP($A251&amp;T$1,Data!$C:$E,3,0),"Ø"),"-")</f>
        <v>√</v>
      </c>
      <c r="U251" s="16">
        <v>2.0</v>
      </c>
      <c r="V251" s="16" t="str">
        <f>IF(OR(W251=$C251,W251=$D251,W251=$E251),IFNA(VLOOKUP($A251&amp;V$1,Data!$C:$E,3,0),"Ø"),"-")</f>
        <v>√</v>
      </c>
      <c r="W251" s="16">
        <v>2.0</v>
      </c>
      <c r="X251" s="16" t="str">
        <f>IF(OR(Y251=$C251,Y251=$D251,Y251=$E251),IFNA(VLOOKUP($A251&amp;X$1,Data!$C:$E,3,0),"Ø"),"-")</f>
        <v>×</v>
      </c>
      <c r="Y251" s="16">
        <v>2.0</v>
      </c>
      <c r="Z251" s="16" t="str">
        <f>IF(OR(AA251=$C251,AA251=$D251,AA251=$E251),IFNA(VLOOKUP($A251&amp;Z$1,Data!$C:$E,3,0),"Ø"),"-")</f>
        <v>Ø</v>
      </c>
      <c r="AA251" s="16">
        <v>2.0</v>
      </c>
      <c r="AB251" s="16" t="str">
        <f>IF(OR(AC251=$C251,AC251=$D251,AC251=$E251),IFNA(VLOOKUP($A251&amp;AB$1,Data!$C:$E,3,0),"Ø"),"-")</f>
        <v>Ø</v>
      </c>
      <c r="AC251" s="16">
        <v>2.0</v>
      </c>
      <c r="AD251" s="16" t="str">
        <f>IF(OR(AE251=$C251,AE251=$D251,AE251=$E251),IFNA(VLOOKUP($A251&amp;AD$1,Data!$C:$E,3,0),"Ø"),"-")</f>
        <v>√</v>
      </c>
      <c r="AE251" s="16">
        <v>2.0</v>
      </c>
      <c r="AF251" s="16" t="str">
        <f>IF(OR(AG251=$C251,AG251=$D251,AG251=$E251),IFNA(VLOOKUP($A251&amp;AF$1,Data!$C:$E,3,0),"Ø"),"-")</f>
        <v>√</v>
      </c>
      <c r="AG251" s="16">
        <v>2.0</v>
      </c>
      <c r="AH251" s="16" t="str">
        <f>IF(OR(AI251=$C251,AI251=$D251,AI251=$E251),IFNA(VLOOKUP($A251&amp;AH$1,Data!$C:$E,3,0),"Ø"),"-")</f>
        <v>×</v>
      </c>
      <c r="AI251" s="16">
        <v>2.0</v>
      </c>
      <c r="AJ251" s="16" t="str">
        <f>IF(OR(AK251=$C251,AK251=$D251,AK251=$E251),IFNA(VLOOKUP($A251&amp;AJ$1,Data!$C:$E,3,0),"Ø"),"-")</f>
        <v>×</v>
      </c>
      <c r="AK251" s="16">
        <v>2.0</v>
      </c>
      <c r="AL251" s="16" t="str">
        <f>IF(OR(AM251=$C251,AM251=$D251,AM251=$E251),IFNA(VLOOKUP($A251&amp;AL$1,Data!$C:$E,3,0),"Ø"),"-")</f>
        <v>√</v>
      </c>
      <c r="AM251" s="16">
        <v>2.0</v>
      </c>
      <c r="AN251" s="16" t="str">
        <f>IF(OR(AO251=$C251,AO251=$D251,AO251=$E251),IFNA(VLOOKUP($A251&amp;AN$1,Data!$C:$E,3,0),"Ø"),"-")</f>
        <v>√</v>
      </c>
      <c r="AO251" s="16">
        <v>2.0</v>
      </c>
      <c r="AP251" s="16" t="str">
        <f>IF(OR(AQ251=$C251,AQ251=$D251,AQ251=$E251),IFNA(VLOOKUP($A251&amp;AP$1,Data!$C:$E,3,0),"Ø"),"-")</f>
        <v>×</v>
      </c>
      <c r="AQ251" s="16">
        <v>2.0</v>
      </c>
      <c r="AR251" s="16" t="str">
        <f>IF(OR(AS251=$C251,AS251=$D251,AS251=$E251),IFNA(VLOOKUP($A251&amp;AR$1,Data!$C:$E,3,0),"Ø"),"-")</f>
        <v>Ø</v>
      </c>
      <c r="AS251" s="16">
        <v>2.0</v>
      </c>
      <c r="AT251" s="16" t="str">
        <f>IF(OR(AU251=$C251,AU251=$D251,AU251=$E251),IFNA(VLOOKUP($A251&amp;AT$1,Data!$C:$E,3,0),"Ø"),"-")</f>
        <v>√</v>
      </c>
      <c r="AU251" s="16">
        <v>3.0</v>
      </c>
    </row>
    <row r="252" ht="14.25" hidden="1" customHeight="1">
      <c r="A252" s="16" t="s">
        <v>785</v>
      </c>
      <c r="B252" s="9"/>
      <c r="C252" s="9">
        <f>IF(COUNTIF(Dails!A:A,Sheet1DATA!$A252)=1,1,"N")</f>
        <v>1</v>
      </c>
      <c r="D252" s="9" t="str">
        <f>IF(COUNTIF(Dails!D:D,Sheet1DATA!$A252)=1,2,"N")</f>
        <v>N</v>
      </c>
      <c r="E252" s="9" t="str">
        <f>IF(COUNTIF(Dails!G:G,Sheet1DATA!$A252)=1,3,"N")</f>
        <v>N</v>
      </c>
      <c r="F252" s="16" t="str">
        <f>IF(OR(G252=$C252,G252=$D252,G252=$E252),IFNA(VLOOKUP($A252&amp;F$1,Data!$C:$E,3,0),"Ø"),"-")</f>
        <v>×</v>
      </c>
      <c r="G252" s="16">
        <v>1.0</v>
      </c>
      <c r="H252" s="16" t="str">
        <f>IF(OR(I252=$C252,I252=$D252,I252=$E252),IFNA(VLOOKUP($A252&amp;H$1,Data!$C:$E,3,0),"Ø"),"-")</f>
        <v>×</v>
      </c>
      <c r="I252" s="16">
        <v>1.0</v>
      </c>
      <c r="J252" s="16" t="str">
        <f>IF(OR(K252=$C252,K252=$D252,K252=$E252),IFNA(VLOOKUP($A252&amp;J$1,Data!$C:$E,3,0),"Ø"),"-")</f>
        <v>×</v>
      </c>
      <c r="K252" s="16">
        <v>1.0</v>
      </c>
      <c r="L252" s="16" t="str">
        <f>IF(OR(M252=$C252,M252=$D252,M252=$E252),IFNA(VLOOKUP($A252&amp;L$1,Data!$C:$E,3,0),"Ø"),"-")</f>
        <v>×</v>
      </c>
      <c r="M252" s="16">
        <v>1.0</v>
      </c>
      <c r="N252" s="16" t="str">
        <f>IF(OR(O252=$C252,O252=$D252,O252=$E252),IFNA(VLOOKUP($A252&amp;N$1,Data!$C:$E,3,0),"Ø"),"-")</f>
        <v>×</v>
      </c>
      <c r="O252" s="16">
        <v>1.0</v>
      </c>
      <c r="P252" s="16" t="str">
        <f>IF(OR(Q252=$C252,Q252=$D252,Q252=$E252),IFNA(VLOOKUP($A252&amp;P$1,Data!$C:$E,3,0),"Ø"),"-")</f>
        <v>×</v>
      </c>
      <c r="Q252" s="16">
        <v>1.0</v>
      </c>
      <c r="R252" s="16" t="str">
        <f>IF(OR(S252=$C252,S252=$D252,S252=$E252),IFNA(VLOOKUP($A252&amp;R$1,Data!$C:$E,3,0),"Ø"),"-")</f>
        <v>×</v>
      </c>
      <c r="S252" s="16">
        <v>1.0</v>
      </c>
      <c r="T252" s="16" t="str">
        <f>IF(OR(U252=$C252,U252=$D252,U252=$E252),IFNA(VLOOKUP($A252&amp;T$1,Data!$C:$E,3,0),"Ø"),"-")</f>
        <v>-</v>
      </c>
      <c r="U252" s="16">
        <v>2.0</v>
      </c>
      <c r="V252" s="16" t="str">
        <f>IF(OR(W252=$C252,W252=$D252,W252=$E252),IFNA(VLOOKUP($A252&amp;V$1,Data!$C:$E,3,0),"Ø"),"-")</f>
        <v>-</v>
      </c>
      <c r="W252" s="16">
        <v>2.0</v>
      </c>
      <c r="X252" s="16" t="str">
        <f>IF(OR(Y252=$C252,Y252=$D252,Y252=$E252),IFNA(VLOOKUP($A252&amp;X$1,Data!$C:$E,3,0),"Ø"),"-")</f>
        <v>-</v>
      </c>
      <c r="Y252" s="16">
        <v>2.0</v>
      </c>
      <c r="Z252" s="16" t="str">
        <f>IF(OR(AA252=$C252,AA252=$D252,AA252=$E252),IFNA(VLOOKUP($A252&amp;Z$1,Data!$C:$E,3,0),"Ø"),"-")</f>
        <v>-</v>
      </c>
      <c r="AA252" s="16">
        <v>2.0</v>
      </c>
      <c r="AB252" s="16" t="str">
        <f>IF(OR(AC252=$C252,AC252=$D252,AC252=$E252),IFNA(VLOOKUP($A252&amp;AB$1,Data!$C:$E,3,0),"Ø"),"-")</f>
        <v>-</v>
      </c>
      <c r="AC252" s="16">
        <v>2.0</v>
      </c>
      <c r="AD252" s="16" t="str">
        <f>IF(OR(AE252=$C252,AE252=$D252,AE252=$E252),IFNA(VLOOKUP($A252&amp;AD$1,Data!$C:$E,3,0),"Ø"),"-")</f>
        <v>-</v>
      </c>
      <c r="AE252" s="16">
        <v>2.0</v>
      </c>
      <c r="AF252" s="16" t="str">
        <f>IF(OR(AG252=$C252,AG252=$D252,AG252=$E252),IFNA(VLOOKUP($A252&amp;AF$1,Data!$C:$E,3,0),"Ø"),"-")</f>
        <v>-</v>
      </c>
      <c r="AG252" s="16">
        <v>2.0</v>
      </c>
      <c r="AH252" s="16" t="str">
        <f>IF(OR(AI252=$C252,AI252=$D252,AI252=$E252),IFNA(VLOOKUP($A252&amp;AH$1,Data!$C:$E,3,0),"Ø"),"-")</f>
        <v>-</v>
      </c>
      <c r="AI252" s="16">
        <v>2.0</v>
      </c>
      <c r="AJ252" s="16" t="str">
        <f>IF(OR(AK252=$C252,AK252=$D252,AK252=$E252),IFNA(VLOOKUP($A252&amp;AJ$1,Data!$C:$E,3,0),"Ø"),"-")</f>
        <v>-</v>
      </c>
      <c r="AK252" s="16">
        <v>2.0</v>
      </c>
      <c r="AL252" s="16" t="str">
        <f>IF(OR(AM252=$C252,AM252=$D252,AM252=$E252),IFNA(VLOOKUP($A252&amp;AL$1,Data!$C:$E,3,0),"Ø"),"-")</f>
        <v>-</v>
      </c>
      <c r="AM252" s="16">
        <v>2.0</v>
      </c>
      <c r="AN252" s="16" t="str">
        <f>IF(OR(AO252=$C252,AO252=$D252,AO252=$E252),IFNA(VLOOKUP($A252&amp;AN$1,Data!$C:$E,3,0),"Ø"),"-")</f>
        <v>-</v>
      </c>
      <c r="AO252" s="16">
        <v>2.0</v>
      </c>
      <c r="AP252" s="16" t="str">
        <f>IF(OR(AQ252=$C252,AQ252=$D252,AQ252=$E252),IFNA(VLOOKUP($A252&amp;AP$1,Data!$C:$E,3,0),"Ø"),"-")</f>
        <v>-</v>
      </c>
      <c r="AQ252" s="16">
        <v>2.0</v>
      </c>
      <c r="AR252" s="16" t="str">
        <f>IF(OR(AS252=$C252,AS252=$D252,AS252=$E252),IFNA(VLOOKUP($A252&amp;AR$1,Data!$C:$E,3,0),"Ø"),"-")</f>
        <v>-</v>
      </c>
      <c r="AS252" s="16">
        <v>2.0</v>
      </c>
      <c r="AT252" s="16" t="str">
        <f>IF(OR(AU252=$C252,AU252=$D252,AU252=$E252),IFNA(VLOOKUP($A252&amp;AT$1,Data!$C:$E,3,0),"Ø"),"-")</f>
        <v>-</v>
      </c>
      <c r="AU252" s="16">
        <v>3.0</v>
      </c>
    </row>
    <row r="253" ht="14.25" hidden="1" customHeight="1">
      <c r="A253" s="16" t="s">
        <v>968</v>
      </c>
      <c r="B253" s="9"/>
      <c r="C253" s="9">
        <f>IF(COUNTIF(Dails!A:A,Sheet1DATA!$A253)=1,1,"N")</f>
        <v>1</v>
      </c>
      <c r="D253" s="9" t="str">
        <f>IF(COUNTIF(Dails!D:D,Sheet1DATA!$A253)=1,2,"N")</f>
        <v>N</v>
      </c>
      <c r="E253" s="9" t="str">
        <f>IF(COUNTIF(Dails!G:G,Sheet1DATA!$A253)=1,3,"N")</f>
        <v>N</v>
      </c>
      <c r="F253" s="16" t="str">
        <f>IF(OR(G253=$C253,G253=$D253,G253=$E253),IFNA(VLOOKUP($A253&amp;F$1,Data!$C:$E,3,0),"Ø"),"-")</f>
        <v>×</v>
      </c>
      <c r="G253" s="16">
        <v>1.0</v>
      </c>
      <c r="H253" s="16" t="str">
        <f>IF(OR(I253=$C253,I253=$D253,I253=$E253),IFNA(VLOOKUP($A253&amp;H$1,Data!$C:$E,3,0),"Ø"),"-")</f>
        <v>×</v>
      </c>
      <c r="I253" s="16">
        <v>1.0</v>
      </c>
      <c r="J253" s="16" t="str">
        <f>IF(OR(K253=$C253,K253=$D253,K253=$E253),IFNA(VLOOKUP($A253&amp;J$1,Data!$C:$E,3,0),"Ø"),"-")</f>
        <v>×</v>
      </c>
      <c r="K253" s="16">
        <v>1.0</v>
      </c>
      <c r="L253" s="16" t="str">
        <f>IF(OR(M253=$C253,M253=$D253,M253=$E253),IFNA(VLOOKUP($A253&amp;L$1,Data!$C:$E,3,0),"Ø"),"-")</f>
        <v>×</v>
      </c>
      <c r="M253" s="16">
        <v>1.0</v>
      </c>
      <c r="N253" s="16" t="str">
        <f>IF(OR(O253=$C253,O253=$D253,O253=$E253),IFNA(VLOOKUP($A253&amp;N$1,Data!$C:$E,3,0),"Ø"),"-")</f>
        <v>×</v>
      </c>
      <c r="O253" s="16">
        <v>1.0</v>
      </c>
      <c r="P253" s="16" t="str">
        <f>IF(OR(Q253=$C253,Q253=$D253,Q253=$E253),IFNA(VLOOKUP($A253&amp;P$1,Data!$C:$E,3,0),"Ø"),"-")</f>
        <v>×</v>
      </c>
      <c r="Q253" s="16">
        <v>1.0</v>
      </c>
      <c r="R253" s="16" t="str">
        <f>IF(OR(S253=$C253,S253=$D253,S253=$E253),IFNA(VLOOKUP($A253&amp;R$1,Data!$C:$E,3,0),"Ø"),"-")</f>
        <v>×</v>
      </c>
      <c r="S253" s="16">
        <v>1.0</v>
      </c>
      <c r="T253" s="16" t="str">
        <f>IF(OR(U253=$C253,U253=$D253,U253=$E253),IFNA(VLOOKUP($A253&amp;T$1,Data!$C:$E,3,0),"Ø"),"-")</f>
        <v>-</v>
      </c>
      <c r="U253" s="16">
        <v>2.0</v>
      </c>
      <c r="V253" s="16" t="str">
        <f>IF(OR(W253=$C253,W253=$D253,W253=$E253),IFNA(VLOOKUP($A253&amp;V$1,Data!$C:$E,3,0),"Ø"),"-")</f>
        <v>-</v>
      </c>
      <c r="W253" s="16">
        <v>2.0</v>
      </c>
      <c r="X253" s="16" t="str">
        <f>IF(OR(Y253=$C253,Y253=$D253,Y253=$E253),IFNA(VLOOKUP($A253&amp;X$1,Data!$C:$E,3,0),"Ø"),"-")</f>
        <v>-</v>
      </c>
      <c r="Y253" s="16">
        <v>2.0</v>
      </c>
      <c r="Z253" s="16" t="str">
        <f>IF(OR(AA253=$C253,AA253=$D253,AA253=$E253),IFNA(VLOOKUP($A253&amp;Z$1,Data!$C:$E,3,0),"Ø"),"-")</f>
        <v>-</v>
      </c>
      <c r="AA253" s="16">
        <v>2.0</v>
      </c>
      <c r="AB253" s="16" t="str">
        <f>IF(OR(AC253=$C253,AC253=$D253,AC253=$E253),IFNA(VLOOKUP($A253&amp;AB$1,Data!$C:$E,3,0),"Ø"),"-")</f>
        <v>-</v>
      </c>
      <c r="AC253" s="16">
        <v>2.0</v>
      </c>
      <c r="AD253" s="16" t="str">
        <f>IF(OR(AE253=$C253,AE253=$D253,AE253=$E253),IFNA(VLOOKUP($A253&amp;AD$1,Data!$C:$E,3,0),"Ø"),"-")</f>
        <v>-</v>
      </c>
      <c r="AE253" s="16">
        <v>2.0</v>
      </c>
      <c r="AF253" s="16" t="str">
        <f>IF(OR(AG253=$C253,AG253=$D253,AG253=$E253),IFNA(VLOOKUP($A253&amp;AF$1,Data!$C:$E,3,0),"Ø"),"-")</f>
        <v>-</v>
      </c>
      <c r="AG253" s="16">
        <v>2.0</v>
      </c>
      <c r="AH253" s="16" t="str">
        <f>IF(OR(AI253=$C253,AI253=$D253,AI253=$E253),IFNA(VLOOKUP($A253&amp;AH$1,Data!$C:$E,3,0),"Ø"),"-")</f>
        <v>-</v>
      </c>
      <c r="AI253" s="16">
        <v>2.0</v>
      </c>
      <c r="AJ253" s="16" t="str">
        <f>IF(OR(AK253=$C253,AK253=$D253,AK253=$E253),IFNA(VLOOKUP($A253&amp;AJ$1,Data!$C:$E,3,0),"Ø"),"-")</f>
        <v>-</v>
      </c>
      <c r="AK253" s="16">
        <v>2.0</v>
      </c>
      <c r="AL253" s="16" t="str">
        <f>IF(OR(AM253=$C253,AM253=$D253,AM253=$E253),IFNA(VLOOKUP($A253&amp;AL$1,Data!$C:$E,3,0),"Ø"),"-")</f>
        <v>-</v>
      </c>
      <c r="AM253" s="16">
        <v>2.0</v>
      </c>
      <c r="AN253" s="16" t="str">
        <f>IF(OR(AO253=$C253,AO253=$D253,AO253=$E253),IFNA(VLOOKUP($A253&amp;AN$1,Data!$C:$E,3,0),"Ø"),"-")</f>
        <v>-</v>
      </c>
      <c r="AO253" s="16">
        <v>2.0</v>
      </c>
      <c r="AP253" s="16" t="str">
        <f>IF(OR(AQ253=$C253,AQ253=$D253,AQ253=$E253),IFNA(VLOOKUP($A253&amp;AP$1,Data!$C:$E,3,0),"Ø"),"-")</f>
        <v>-</v>
      </c>
      <c r="AQ253" s="16">
        <v>2.0</v>
      </c>
      <c r="AR253" s="16" t="str">
        <f>IF(OR(AS253=$C253,AS253=$D253,AS253=$E253),IFNA(VLOOKUP($A253&amp;AR$1,Data!$C:$E,3,0),"Ø"),"-")</f>
        <v>-</v>
      </c>
      <c r="AS253" s="16">
        <v>2.0</v>
      </c>
      <c r="AT253" s="16" t="str">
        <f>IF(OR(AU253=$C253,AU253=$D253,AU253=$E253),IFNA(VLOOKUP($A253&amp;AT$1,Data!$C:$E,3,0),"Ø"),"-")</f>
        <v>-</v>
      </c>
      <c r="AU253" s="16">
        <v>3.0</v>
      </c>
    </row>
    <row r="254" ht="14.25" hidden="1" customHeight="1">
      <c r="A254" s="16" t="s">
        <v>1001</v>
      </c>
      <c r="B254" s="9"/>
      <c r="C254" s="9" t="str">
        <f>IF(COUNTIF(Dails!A:A,Sheet1DATA!$A254)=1,1,"N")</f>
        <v>N</v>
      </c>
      <c r="D254" s="9" t="str">
        <f>IF(COUNTIF(Dails!D:D,Sheet1DATA!$A254)=1,2,"N")</f>
        <v>N</v>
      </c>
      <c r="E254" s="9" t="str">
        <f>IF(COUNTIF(Dails!G:G,Sheet1DATA!$A254)=1,3,"N")</f>
        <v>N</v>
      </c>
      <c r="F254" s="16" t="str">
        <f>IF(OR(G254=$C254,G254=$D254,G254=$E254),IFNA(VLOOKUP($A254&amp;F$1,Data!$C:$E,3,0),"Ø"),"-")</f>
        <v>-</v>
      </c>
      <c r="G254" s="16">
        <v>1.0</v>
      </c>
      <c r="H254" s="16" t="str">
        <f>IF(OR(I254=$C254,I254=$D254,I254=$E254),IFNA(VLOOKUP($A254&amp;H$1,Data!$C:$E,3,0),"Ø"),"-")</f>
        <v>-</v>
      </c>
      <c r="I254" s="16">
        <v>1.0</v>
      </c>
      <c r="J254" s="16" t="str">
        <f>IF(OR(K254=$C254,K254=$D254,K254=$E254),IFNA(VLOOKUP($A254&amp;J$1,Data!$C:$E,3,0),"Ø"),"-")</f>
        <v>-</v>
      </c>
      <c r="K254" s="16">
        <v>1.0</v>
      </c>
      <c r="L254" s="16" t="str">
        <f>IF(OR(M254=$C254,M254=$D254,M254=$E254),IFNA(VLOOKUP($A254&amp;L$1,Data!$C:$E,3,0),"Ø"),"-")</f>
        <v>-</v>
      </c>
      <c r="M254" s="16">
        <v>1.0</v>
      </c>
      <c r="N254" s="16" t="str">
        <f>IF(OR(O254=$C254,O254=$D254,O254=$E254),IFNA(VLOOKUP($A254&amp;N$1,Data!$C:$E,3,0),"Ø"),"-")</f>
        <v>-</v>
      </c>
      <c r="O254" s="16">
        <v>1.0</v>
      </c>
      <c r="P254" s="16" t="str">
        <f>IF(OR(Q254=$C254,Q254=$D254,Q254=$E254),IFNA(VLOOKUP($A254&amp;P$1,Data!$C:$E,3,0),"Ø"),"-")</f>
        <v>-</v>
      </c>
      <c r="Q254" s="16">
        <v>1.0</v>
      </c>
      <c r="R254" s="16" t="str">
        <f>IF(OR(S254=$C254,S254=$D254,S254=$E254),IFNA(VLOOKUP($A254&amp;R$1,Data!$C:$E,3,0),"Ø"),"-")</f>
        <v>-</v>
      </c>
      <c r="S254" s="16">
        <v>1.0</v>
      </c>
      <c r="T254" s="16" t="str">
        <f>IF(OR(U254=$C254,U254=$D254,U254=$E254),IFNA(VLOOKUP($A254&amp;T$1,Data!$C:$E,3,0),"Ø"),"-")</f>
        <v>-</v>
      </c>
      <c r="U254" s="16">
        <v>2.0</v>
      </c>
      <c r="V254" s="16" t="str">
        <f>IF(OR(W254=$C254,W254=$D254,W254=$E254),IFNA(VLOOKUP($A254&amp;V$1,Data!$C:$E,3,0),"Ø"),"-")</f>
        <v>-</v>
      </c>
      <c r="W254" s="16">
        <v>2.0</v>
      </c>
      <c r="X254" s="16" t="str">
        <f>IF(OR(Y254=$C254,Y254=$D254,Y254=$E254),IFNA(VLOOKUP($A254&amp;X$1,Data!$C:$E,3,0),"Ø"),"-")</f>
        <v>-</v>
      </c>
      <c r="Y254" s="16">
        <v>2.0</v>
      </c>
      <c r="Z254" s="16" t="str">
        <f>IF(OR(AA254=$C254,AA254=$D254,AA254=$E254),IFNA(VLOOKUP($A254&amp;Z$1,Data!$C:$E,3,0),"Ø"),"-")</f>
        <v>-</v>
      </c>
      <c r="AA254" s="16">
        <v>2.0</v>
      </c>
      <c r="AB254" s="16" t="str">
        <f>IF(OR(AC254=$C254,AC254=$D254,AC254=$E254),IFNA(VLOOKUP($A254&amp;AB$1,Data!$C:$E,3,0),"Ø"),"-")</f>
        <v>-</v>
      </c>
      <c r="AC254" s="16">
        <v>2.0</v>
      </c>
      <c r="AD254" s="16" t="str">
        <f>IF(OR(AE254=$C254,AE254=$D254,AE254=$E254),IFNA(VLOOKUP($A254&amp;AD$1,Data!$C:$E,3,0),"Ø"),"-")</f>
        <v>-</v>
      </c>
      <c r="AE254" s="16">
        <v>2.0</v>
      </c>
      <c r="AF254" s="16" t="str">
        <f>IF(OR(AG254=$C254,AG254=$D254,AG254=$E254),IFNA(VLOOKUP($A254&amp;AF$1,Data!$C:$E,3,0),"Ø"),"-")</f>
        <v>-</v>
      </c>
      <c r="AG254" s="16">
        <v>2.0</v>
      </c>
      <c r="AH254" s="16" t="str">
        <f>IF(OR(AI254=$C254,AI254=$D254,AI254=$E254),IFNA(VLOOKUP($A254&amp;AH$1,Data!$C:$E,3,0),"Ø"),"-")</f>
        <v>-</v>
      </c>
      <c r="AI254" s="16">
        <v>2.0</v>
      </c>
      <c r="AJ254" s="16" t="str">
        <f>IF(OR(AK254=$C254,AK254=$D254,AK254=$E254),IFNA(VLOOKUP($A254&amp;AJ$1,Data!$C:$E,3,0),"Ø"),"-")</f>
        <v>-</v>
      </c>
      <c r="AK254" s="16">
        <v>2.0</v>
      </c>
      <c r="AL254" s="16" t="str">
        <f>IF(OR(AM254=$C254,AM254=$D254,AM254=$E254),IFNA(VLOOKUP($A254&amp;AL$1,Data!$C:$E,3,0),"Ø"),"-")</f>
        <v>-</v>
      </c>
      <c r="AM254" s="16">
        <v>2.0</v>
      </c>
      <c r="AN254" s="16" t="str">
        <f>IF(OR(AO254=$C254,AO254=$D254,AO254=$E254),IFNA(VLOOKUP($A254&amp;AN$1,Data!$C:$E,3,0),"Ø"),"-")</f>
        <v>-</v>
      </c>
      <c r="AO254" s="16">
        <v>2.0</v>
      </c>
      <c r="AP254" s="16" t="str">
        <f>IF(OR(AQ254=$C254,AQ254=$D254,AQ254=$E254),IFNA(VLOOKUP($A254&amp;AP$1,Data!$C:$E,3,0),"Ø"),"-")</f>
        <v>-</v>
      </c>
      <c r="AQ254" s="16">
        <v>2.0</v>
      </c>
      <c r="AR254" s="16" t="str">
        <f>IF(OR(AS254=$C254,AS254=$D254,AS254=$E254),IFNA(VLOOKUP($A254&amp;AR$1,Data!$C:$E,3,0),"Ø"),"-")</f>
        <v>-</v>
      </c>
      <c r="AS254" s="16">
        <v>2.0</v>
      </c>
      <c r="AT254" s="16" t="str">
        <f>IF(OR(AU254=$C254,AU254=$D254,AU254=$E254),IFNA(VLOOKUP($A254&amp;AT$1,Data!$C:$E,3,0),"Ø"),"-")</f>
        <v>-</v>
      </c>
      <c r="AU254" s="16">
        <v>3.0</v>
      </c>
    </row>
    <row r="255" ht="14.25" hidden="1" customHeight="1">
      <c r="A255" s="16" t="s">
        <v>1005</v>
      </c>
      <c r="B255" s="9"/>
      <c r="C255" s="9" t="str">
        <f>IF(COUNTIF(Dails!A:A,Sheet1DATA!$A255)=1,1,"N")</f>
        <v>N</v>
      </c>
      <c r="D255" s="9" t="str">
        <f>IF(COUNTIF(Dails!D:D,Sheet1DATA!$A255)=1,2,"N")</f>
        <v>N</v>
      </c>
      <c r="E255" s="9" t="str">
        <f>IF(COUNTIF(Dails!G:G,Sheet1DATA!$A255)=1,3,"N")</f>
        <v>N</v>
      </c>
      <c r="F255" s="16" t="str">
        <f>IF(OR(G255=$C255,G255=$D255,G255=$E255),IFNA(VLOOKUP($A255&amp;F$1,Data!$C:$E,3,0),"Ø"),"-")</f>
        <v>-</v>
      </c>
      <c r="G255" s="16">
        <v>1.0</v>
      </c>
      <c r="H255" s="16" t="str">
        <f>IF(OR(I255=$C255,I255=$D255,I255=$E255),IFNA(VLOOKUP($A255&amp;H$1,Data!$C:$E,3,0),"Ø"),"-")</f>
        <v>-</v>
      </c>
      <c r="I255" s="16">
        <v>1.0</v>
      </c>
      <c r="J255" s="16" t="str">
        <f>IF(OR(K255=$C255,K255=$D255,K255=$E255),IFNA(VLOOKUP($A255&amp;J$1,Data!$C:$E,3,0),"Ø"),"-")</f>
        <v>-</v>
      </c>
      <c r="K255" s="16">
        <v>1.0</v>
      </c>
      <c r="L255" s="16" t="str">
        <f>IF(OR(M255=$C255,M255=$D255,M255=$E255),IFNA(VLOOKUP($A255&amp;L$1,Data!$C:$E,3,0),"Ø"),"-")</f>
        <v>-</v>
      </c>
      <c r="M255" s="16">
        <v>1.0</v>
      </c>
      <c r="N255" s="16" t="str">
        <f>IF(OR(O255=$C255,O255=$D255,O255=$E255),IFNA(VLOOKUP($A255&amp;N$1,Data!$C:$E,3,0),"Ø"),"-")</f>
        <v>-</v>
      </c>
      <c r="O255" s="16">
        <v>1.0</v>
      </c>
      <c r="P255" s="16" t="str">
        <f>IF(OR(Q255=$C255,Q255=$D255,Q255=$E255),IFNA(VLOOKUP($A255&amp;P$1,Data!$C:$E,3,0),"Ø"),"-")</f>
        <v>-</v>
      </c>
      <c r="Q255" s="16">
        <v>1.0</v>
      </c>
      <c r="R255" s="16" t="str">
        <f>IF(OR(S255=$C255,S255=$D255,S255=$E255),IFNA(VLOOKUP($A255&amp;R$1,Data!$C:$E,3,0),"Ø"),"-")</f>
        <v>-</v>
      </c>
      <c r="S255" s="16">
        <v>1.0</v>
      </c>
      <c r="T255" s="16" t="str">
        <f>IF(OR(U255=$C255,U255=$D255,U255=$E255),IFNA(VLOOKUP($A255&amp;T$1,Data!$C:$E,3,0),"Ø"),"-")</f>
        <v>-</v>
      </c>
      <c r="U255" s="16">
        <v>2.0</v>
      </c>
      <c r="V255" s="16" t="str">
        <f>IF(OR(W255=$C255,W255=$D255,W255=$E255),IFNA(VLOOKUP($A255&amp;V$1,Data!$C:$E,3,0),"Ø"),"-")</f>
        <v>-</v>
      </c>
      <c r="W255" s="16">
        <v>2.0</v>
      </c>
      <c r="X255" s="16" t="str">
        <f>IF(OR(Y255=$C255,Y255=$D255,Y255=$E255),IFNA(VLOOKUP($A255&amp;X$1,Data!$C:$E,3,0),"Ø"),"-")</f>
        <v>-</v>
      </c>
      <c r="Y255" s="16">
        <v>2.0</v>
      </c>
      <c r="Z255" s="16" t="str">
        <f>IF(OR(AA255=$C255,AA255=$D255,AA255=$E255),IFNA(VLOOKUP($A255&amp;Z$1,Data!$C:$E,3,0),"Ø"),"-")</f>
        <v>-</v>
      </c>
      <c r="AA255" s="16">
        <v>2.0</v>
      </c>
      <c r="AB255" s="16" t="str">
        <f>IF(OR(AC255=$C255,AC255=$D255,AC255=$E255),IFNA(VLOOKUP($A255&amp;AB$1,Data!$C:$E,3,0),"Ø"),"-")</f>
        <v>-</v>
      </c>
      <c r="AC255" s="16">
        <v>2.0</v>
      </c>
      <c r="AD255" s="16" t="str">
        <f>IF(OR(AE255=$C255,AE255=$D255,AE255=$E255),IFNA(VLOOKUP($A255&amp;AD$1,Data!$C:$E,3,0),"Ø"),"-")</f>
        <v>-</v>
      </c>
      <c r="AE255" s="16">
        <v>2.0</v>
      </c>
      <c r="AF255" s="16" t="str">
        <f>IF(OR(AG255=$C255,AG255=$D255,AG255=$E255),IFNA(VLOOKUP($A255&amp;AF$1,Data!$C:$E,3,0),"Ø"),"-")</f>
        <v>-</v>
      </c>
      <c r="AG255" s="16">
        <v>2.0</v>
      </c>
      <c r="AH255" s="16" t="str">
        <f>IF(OR(AI255=$C255,AI255=$D255,AI255=$E255),IFNA(VLOOKUP($A255&amp;AH$1,Data!$C:$E,3,0),"Ø"),"-")</f>
        <v>-</v>
      </c>
      <c r="AI255" s="16">
        <v>2.0</v>
      </c>
      <c r="AJ255" s="16" t="str">
        <f>IF(OR(AK255=$C255,AK255=$D255,AK255=$E255),IFNA(VLOOKUP($A255&amp;AJ$1,Data!$C:$E,3,0),"Ø"),"-")</f>
        <v>-</v>
      </c>
      <c r="AK255" s="16">
        <v>2.0</v>
      </c>
      <c r="AL255" s="16" t="str">
        <f>IF(OR(AM255=$C255,AM255=$D255,AM255=$E255),IFNA(VLOOKUP($A255&amp;AL$1,Data!$C:$E,3,0),"Ø"),"-")</f>
        <v>-</v>
      </c>
      <c r="AM255" s="16">
        <v>2.0</v>
      </c>
      <c r="AN255" s="16" t="str">
        <f>IF(OR(AO255=$C255,AO255=$D255,AO255=$E255),IFNA(VLOOKUP($A255&amp;AN$1,Data!$C:$E,3,0),"Ø"),"-")</f>
        <v>-</v>
      </c>
      <c r="AO255" s="16">
        <v>2.0</v>
      </c>
      <c r="AP255" s="16" t="str">
        <f>IF(OR(AQ255=$C255,AQ255=$D255,AQ255=$E255),IFNA(VLOOKUP($A255&amp;AP$1,Data!$C:$E,3,0),"Ø"),"-")</f>
        <v>-</v>
      </c>
      <c r="AQ255" s="16">
        <v>2.0</v>
      </c>
      <c r="AR255" s="16" t="str">
        <f>IF(OR(AS255=$C255,AS255=$D255,AS255=$E255),IFNA(VLOOKUP($A255&amp;AR$1,Data!$C:$E,3,0),"Ø"),"-")</f>
        <v>-</v>
      </c>
      <c r="AS255" s="16">
        <v>2.0</v>
      </c>
      <c r="AT255" s="16" t="str">
        <f>IF(OR(AU255=$C255,AU255=$D255,AU255=$E255),IFNA(VLOOKUP($A255&amp;AT$1,Data!$C:$E,3,0),"Ø"),"-")</f>
        <v>-</v>
      </c>
      <c r="AU255" s="16">
        <v>3.0</v>
      </c>
    </row>
    <row r="256" ht="14.25" hidden="1" customHeight="1">
      <c r="A256" s="16" t="s">
        <v>928</v>
      </c>
      <c r="B256" s="9"/>
      <c r="C256" s="9">
        <f>IF(COUNTIF(Dails!A:A,Sheet1DATA!$A256)=1,1,"N")</f>
        <v>1</v>
      </c>
      <c r="D256" s="9" t="str">
        <f>IF(COUNTIF(Dails!D:D,Sheet1DATA!$A256)=1,2,"N")</f>
        <v>N</v>
      </c>
      <c r="E256" s="9" t="str">
        <f>IF(COUNTIF(Dails!G:G,Sheet1DATA!$A256)=1,3,"N")</f>
        <v>N</v>
      </c>
      <c r="F256" s="16" t="str">
        <f>IF(OR(G256=$C256,G256=$D256,G256=$E256),IFNA(VLOOKUP($A256&amp;F$1,Data!$C:$E,3,0),"Ø"),"-")</f>
        <v>√</v>
      </c>
      <c r="G256" s="16">
        <v>1.0</v>
      </c>
      <c r="H256" s="16" t="str">
        <f>IF(OR(I256=$C256,I256=$D256,I256=$E256),IFNA(VLOOKUP($A256&amp;H$1,Data!$C:$E,3,0),"Ø"),"-")</f>
        <v>×</v>
      </c>
      <c r="I256" s="16">
        <v>1.0</v>
      </c>
      <c r="J256" s="16" t="str">
        <f>IF(OR(K256=$C256,K256=$D256,K256=$E256),IFNA(VLOOKUP($A256&amp;J$1,Data!$C:$E,3,0),"Ø"),"-")</f>
        <v>√</v>
      </c>
      <c r="K256" s="16">
        <v>1.0</v>
      </c>
      <c r="L256" s="16" t="str">
        <f>IF(OR(M256=$C256,M256=$D256,M256=$E256),IFNA(VLOOKUP($A256&amp;L$1,Data!$C:$E,3,0),"Ø"),"-")</f>
        <v>Ø</v>
      </c>
      <c r="M256" s="16">
        <v>1.0</v>
      </c>
      <c r="N256" s="16" t="str">
        <f>IF(OR(O256=$C256,O256=$D256,O256=$E256),IFNA(VLOOKUP($A256&amp;N$1,Data!$C:$E,3,0),"Ø"),"-")</f>
        <v>Ø</v>
      </c>
      <c r="O256" s="16">
        <v>1.0</v>
      </c>
      <c r="P256" s="16" t="str">
        <f>IF(OR(Q256=$C256,Q256=$D256,Q256=$E256),IFNA(VLOOKUP($A256&amp;P$1,Data!$C:$E,3,0),"Ø"),"-")</f>
        <v>Ø</v>
      </c>
      <c r="Q256" s="16">
        <v>1.0</v>
      </c>
      <c r="R256" s="16" t="str">
        <f>IF(OR(S256=$C256,S256=$D256,S256=$E256),IFNA(VLOOKUP($A256&amp;R$1,Data!$C:$E,3,0),"Ø"),"-")</f>
        <v>Ø</v>
      </c>
      <c r="S256" s="16">
        <v>1.0</v>
      </c>
      <c r="T256" s="16" t="str">
        <f>IF(OR(U256=$C256,U256=$D256,U256=$E256),IFNA(VLOOKUP($A256&amp;T$1,Data!$C:$E,3,0),"Ø"),"-")</f>
        <v>-</v>
      </c>
      <c r="U256" s="16">
        <v>2.0</v>
      </c>
      <c r="V256" s="16" t="str">
        <f>IF(OR(W256=$C256,W256=$D256,W256=$E256),IFNA(VLOOKUP($A256&amp;V$1,Data!$C:$E,3,0),"Ø"),"-")</f>
        <v>-</v>
      </c>
      <c r="W256" s="16">
        <v>2.0</v>
      </c>
      <c r="X256" s="16" t="str">
        <f>IF(OR(Y256=$C256,Y256=$D256,Y256=$E256),IFNA(VLOOKUP($A256&amp;X$1,Data!$C:$E,3,0),"Ø"),"-")</f>
        <v>-</v>
      </c>
      <c r="Y256" s="16">
        <v>2.0</v>
      </c>
      <c r="Z256" s="16" t="str">
        <f>IF(OR(AA256=$C256,AA256=$D256,AA256=$E256),IFNA(VLOOKUP($A256&amp;Z$1,Data!$C:$E,3,0),"Ø"),"-")</f>
        <v>-</v>
      </c>
      <c r="AA256" s="16">
        <v>2.0</v>
      </c>
      <c r="AB256" s="16" t="str">
        <f>IF(OR(AC256=$C256,AC256=$D256,AC256=$E256),IFNA(VLOOKUP($A256&amp;AB$1,Data!$C:$E,3,0),"Ø"),"-")</f>
        <v>-</v>
      </c>
      <c r="AC256" s="16">
        <v>2.0</v>
      </c>
      <c r="AD256" s="16" t="str">
        <f>IF(OR(AE256=$C256,AE256=$D256,AE256=$E256),IFNA(VLOOKUP($A256&amp;AD$1,Data!$C:$E,3,0),"Ø"),"-")</f>
        <v>-</v>
      </c>
      <c r="AE256" s="16">
        <v>2.0</v>
      </c>
      <c r="AF256" s="16" t="str">
        <f>IF(OR(AG256=$C256,AG256=$D256,AG256=$E256),IFNA(VLOOKUP($A256&amp;AF$1,Data!$C:$E,3,0),"Ø"),"-")</f>
        <v>-</v>
      </c>
      <c r="AG256" s="16">
        <v>2.0</v>
      </c>
      <c r="AH256" s="16" t="str">
        <f>IF(OR(AI256=$C256,AI256=$D256,AI256=$E256),IFNA(VLOOKUP($A256&amp;AH$1,Data!$C:$E,3,0),"Ø"),"-")</f>
        <v>-</v>
      </c>
      <c r="AI256" s="16">
        <v>2.0</v>
      </c>
      <c r="AJ256" s="16" t="str">
        <f>IF(OR(AK256=$C256,AK256=$D256,AK256=$E256),IFNA(VLOOKUP($A256&amp;AJ$1,Data!$C:$E,3,0),"Ø"),"-")</f>
        <v>-</v>
      </c>
      <c r="AK256" s="16">
        <v>2.0</v>
      </c>
      <c r="AL256" s="16" t="str">
        <f>IF(OR(AM256=$C256,AM256=$D256,AM256=$E256),IFNA(VLOOKUP($A256&amp;AL$1,Data!$C:$E,3,0),"Ø"),"-")</f>
        <v>-</v>
      </c>
      <c r="AM256" s="16">
        <v>2.0</v>
      </c>
      <c r="AN256" s="16" t="str">
        <f>IF(OR(AO256=$C256,AO256=$D256,AO256=$E256),IFNA(VLOOKUP($A256&amp;AN$1,Data!$C:$E,3,0),"Ø"),"-")</f>
        <v>-</v>
      </c>
      <c r="AO256" s="16">
        <v>2.0</v>
      </c>
      <c r="AP256" s="16" t="str">
        <f>IF(OR(AQ256=$C256,AQ256=$D256,AQ256=$E256),IFNA(VLOOKUP($A256&amp;AP$1,Data!$C:$E,3,0),"Ø"),"-")</f>
        <v>-</v>
      </c>
      <c r="AQ256" s="16">
        <v>2.0</v>
      </c>
      <c r="AR256" s="16" t="str">
        <f>IF(OR(AS256=$C256,AS256=$D256,AS256=$E256),IFNA(VLOOKUP($A256&amp;AR$1,Data!$C:$E,3,0),"Ø"),"-")</f>
        <v>-</v>
      </c>
      <c r="AS256" s="16">
        <v>2.0</v>
      </c>
      <c r="AT256" s="16" t="str">
        <f>IF(OR(AU256=$C256,AU256=$D256,AU256=$E256),IFNA(VLOOKUP($A256&amp;AT$1,Data!$C:$E,3,0),"Ø"),"-")</f>
        <v>-</v>
      </c>
      <c r="AU256" s="16">
        <v>3.0</v>
      </c>
    </row>
    <row r="257" ht="14.25" hidden="1" customHeight="1">
      <c r="A257" s="16" t="s">
        <v>1008</v>
      </c>
      <c r="B257" s="9"/>
      <c r="C257" s="9" t="str">
        <f>IF(COUNTIF(Dails!A:A,Sheet1DATA!$A257)=1,1,"N")</f>
        <v>N</v>
      </c>
      <c r="D257" s="9" t="str">
        <f>IF(COUNTIF(Dails!D:D,Sheet1DATA!$A257)=1,2,"N")</f>
        <v>N</v>
      </c>
      <c r="E257" s="9" t="str">
        <f>IF(COUNTIF(Dails!G:G,Sheet1DATA!$A257)=1,3,"N")</f>
        <v>N</v>
      </c>
      <c r="F257" s="16" t="str">
        <f>IF(OR(G257=$C257,G257=$D257,G257=$E257),IFNA(VLOOKUP($A257&amp;F$1,Data!$C:$E,3,0),"Ø"),"-")</f>
        <v>-</v>
      </c>
      <c r="G257" s="16">
        <v>1.0</v>
      </c>
      <c r="H257" s="16" t="str">
        <f>IF(OR(I257=$C257,I257=$D257,I257=$E257),IFNA(VLOOKUP($A257&amp;H$1,Data!$C:$E,3,0),"Ø"),"-")</f>
        <v>-</v>
      </c>
      <c r="I257" s="16">
        <v>1.0</v>
      </c>
      <c r="J257" s="16" t="str">
        <f>IF(OR(K257=$C257,K257=$D257,K257=$E257),IFNA(VLOOKUP($A257&amp;J$1,Data!$C:$E,3,0),"Ø"),"-")</f>
        <v>-</v>
      </c>
      <c r="K257" s="16">
        <v>1.0</v>
      </c>
      <c r="L257" s="16" t="str">
        <f>IF(OR(M257=$C257,M257=$D257,M257=$E257),IFNA(VLOOKUP($A257&amp;L$1,Data!$C:$E,3,0),"Ø"),"-")</f>
        <v>-</v>
      </c>
      <c r="M257" s="16">
        <v>1.0</v>
      </c>
      <c r="N257" s="16" t="str">
        <f>IF(OR(O257=$C257,O257=$D257,O257=$E257),IFNA(VLOOKUP($A257&amp;N$1,Data!$C:$E,3,0),"Ø"),"-")</f>
        <v>-</v>
      </c>
      <c r="O257" s="16">
        <v>1.0</v>
      </c>
      <c r="P257" s="16" t="str">
        <f>IF(OR(Q257=$C257,Q257=$D257,Q257=$E257),IFNA(VLOOKUP($A257&amp;P$1,Data!$C:$E,3,0),"Ø"),"-")</f>
        <v>-</v>
      </c>
      <c r="Q257" s="16">
        <v>1.0</v>
      </c>
      <c r="R257" s="16" t="str">
        <f>IF(OR(S257=$C257,S257=$D257,S257=$E257),IFNA(VLOOKUP($A257&amp;R$1,Data!$C:$E,3,0),"Ø"),"-")</f>
        <v>-</v>
      </c>
      <c r="S257" s="16">
        <v>1.0</v>
      </c>
      <c r="T257" s="16" t="str">
        <f>IF(OR(U257=$C257,U257=$D257,U257=$E257),IFNA(VLOOKUP($A257&amp;T$1,Data!$C:$E,3,0),"Ø"),"-")</f>
        <v>-</v>
      </c>
      <c r="U257" s="16">
        <v>2.0</v>
      </c>
      <c r="V257" s="16" t="str">
        <f>IF(OR(W257=$C257,W257=$D257,W257=$E257),IFNA(VLOOKUP($A257&amp;V$1,Data!$C:$E,3,0),"Ø"),"-")</f>
        <v>-</v>
      </c>
      <c r="W257" s="16">
        <v>2.0</v>
      </c>
      <c r="X257" s="16" t="str">
        <f>IF(OR(Y257=$C257,Y257=$D257,Y257=$E257),IFNA(VLOOKUP($A257&amp;X$1,Data!$C:$E,3,0),"Ø"),"-")</f>
        <v>-</v>
      </c>
      <c r="Y257" s="16">
        <v>2.0</v>
      </c>
      <c r="Z257" s="16" t="str">
        <f>IF(OR(AA257=$C257,AA257=$D257,AA257=$E257),IFNA(VLOOKUP($A257&amp;Z$1,Data!$C:$E,3,0),"Ø"),"-")</f>
        <v>-</v>
      </c>
      <c r="AA257" s="16">
        <v>2.0</v>
      </c>
      <c r="AB257" s="16" t="str">
        <f>IF(OR(AC257=$C257,AC257=$D257,AC257=$E257),IFNA(VLOOKUP($A257&amp;AB$1,Data!$C:$E,3,0),"Ø"),"-")</f>
        <v>-</v>
      </c>
      <c r="AC257" s="16">
        <v>2.0</v>
      </c>
      <c r="AD257" s="16" t="str">
        <f>IF(OR(AE257=$C257,AE257=$D257,AE257=$E257),IFNA(VLOOKUP($A257&amp;AD$1,Data!$C:$E,3,0),"Ø"),"-")</f>
        <v>-</v>
      </c>
      <c r="AE257" s="16">
        <v>2.0</v>
      </c>
      <c r="AF257" s="16" t="str">
        <f>IF(OR(AG257=$C257,AG257=$D257,AG257=$E257),IFNA(VLOOKUP($A257&amp;AF$1,Data!$C:$E,3,0),"Ø"),"-")</f>
        <v>-</v>
      </c>
      <c r="AG257" s="16">
        <v>2.0</v>
      </c>
      <c r="AH257" s="16" t="str">
        <f>IF(OR(AI257=$C257,AI257=$D257,AI257=$E257),IFNA(VLOOKUP($A257&amp;AH$1,Data!$C:$E,3,0),"Ø"),"-")</f>
        <v>-</v>
      </c>
      <c r="AI257" s="16">
        <v>2.0</v>
      </c>
      <c r="AJ257" s="16" t="str">
        <f>IF(OR(AK257=$C257,AK257=$D257,AK257=$E257),IFNA(VLOOKUP($A257&amp;AJ$1,Data!$C:$E,3,0),"Ø"),"-")</f>
        <v>-</v>
      </c>
      <c r="AK257" s="16">
        <v>2.0</v>
      </c>
      <c r="AL257" s="16" t="str">
        <f>IF(OR(AM257=$C257,AM257=$D257,AM257=$E257),IFNA(VLOOKUP($A257&amp;AL$1,Data!$C:$E,3,0),"Ø"),"-")</f>
        <v>-</v>
      </c>
      <c r="AM257" s="16">
        <v>2.0</v>
      </c>
      <c r="AN257" s="16" t="str">
        <f>IF(OR(AO257=$C257,AO257=$D257,AO257=$E257),IFNA(VLOOKUP($A257&amp;AN$1,Data!$C:$E,3,0),"Ø"),"-")</f>
        <v>-</v>
      </c>
      <c r="AO257" s="16">
        <v>2.0</v>
      </c>
      <c r="AP257" s="16" t="str">
        <f>IF(OR(AQ257=$C257,AQ257=$D257,AQ257=$E257),IFNA(VLOOKUP($A257&amp;AP$1,Data!$C:$E,3,0),"Ø"),"-")</f>
        <v>-</v>
      </c>
      <c r="AQ257" s="16">
        <v>2.0</v>
      </c>
      <c r="AR257" s="16" t="str">
        <f>IF(OR(AS257=$C257,AS257=$D257,AS257=$E257),IFNA(VLOOKUP($A257&amp;AR$1,Data!$C:$E,3,0),"Ø"),"-")</f>
        <v>-</v>
      </c>
      <c r="AS257" s="16">
        <v>2.0</v>
      </c>
      <c r="AT257" s="16" t="str">
        <f>IF(OR(AU257=$C257,AU257=$D257,AU257=$E257),IFNA(VLOOKUP($A257&amp;AT$1,Data!$C:$E,3,0),"Ø"),"-")</f>
        <v>-</v>
      </c>
      <c r="AU257" s="16">
        <v>3.0</v>
      </c>
    </row>
    <row r="258" ht="14.25" hidden="1" customHeight="1">
      <c r="A258" s="16" t="s">
        <v>1014</v>
      </c>
      <c r="B258" s="9"/>
      <c r="C258" s="9" t="str">
        <f>IF(COUNTIF(Dails!A:A,Sheet1DATA!$A258)=1,1,"N")</f>
        <v>N</v>
      </c>
      <c r="D258" s="9" t="str">
        <f>IF(COUNTIF(Dails!D:D,Sheet1DATA!$A258)=1,2,"N")</f>
        <v>N</v>
      </c>
      <c r="E258" s="9" t="str">
        <f>IF(COUNTIF(Dails!G:G,Sheet1DATA!$A258)=1,3,"N")</f>
        <v>N</v>
      </c>
      <c r="F258" s="16" t="str">
        <f>IF(OR(G258=$C258,G258=$D258,G258=$E258),IFNA(VLOOKUP($A258&amp;F$1,Data!$C:$E,3,0),"Ø"),"-")</f>
        <v>-</v>
      </c>
      <c r="G258" s="16">
        <v>1.0</v>
      </c>
      <c r="H258" s="16" t="str">
        <f>IF(OR(I258=$C258,I258=$D258,I258=$E258),IFNA(VLOOKUP($A258&amp;H$1,Data!$C:$E,3,0),"Ø"),"-")</f>
        <v>-</v>
      </c>
      <c r="I258" s="16">
        <v>1.0</v>
      </c>
      <c r="J258" s="16" t="str">
        <f>IF(OR(K258=$C258,K258=$D258,K258=$E258),IFNA(VLOOKUP($A258&amp;J$1,Data!$C:$E,3,0),"Ø"),"-")</f>
        <v>-</v>
      </c>
      <c r="K258" s="16">
        <v>1.0</v>
      </c>
      <c r="L258" s="16" t="str">
        <f>IF(OR(M258=$C258,M258=$D258,M258=$E258),IFNA(VLOOKUP($A258&amp;L$1,Data!$C:$E,3,0),"Ø"),"-")</f>
        <v>-</v>
      </c>
      <c r="M258" s="16">
        <v>1.0</v>
      </c>
      <c r="N258" s="16" t="str">
        <f>IF(OR(O258=$C258,O258=$D258,O258=$E258),IFNA(VLOOKUP($A258&amp;N$1,Data!$C:$E,3,0),"Ø"),"-")</f>
        <v>-</v>
      </c>
      <c r="O258" s="16">
        <v>1.0</v>
      </c>
      <c r="P258" s="16" t="str">
        <f>IF(OR(Q258=$C258,Q258=$D258,Q258=$E258),IFNA(VLOOKUP($A258&amp;P$1,Data!$C:$E,3,0),"Ø"),"-")</f>
        <v>-</v>
      </c>
      <c r="Q258" s="16">
        <v>1.0</v>
      </c>
      <c r="R258" s="16" t="str">
        <f>IF(OR(S258=$C258,S258=$D258,S258=$E258),IFNA(VLOOKUP($A258&amp;R$1,Data!$C:$E,3,0),"Ø"),"-")</f>
        <v>-</v>
      </c>
      <c r="S258" s="16">
        <v>1.0</v>
      </c>
      <c r="T258" s="16" t="str">
        <f>IF(OR(U258=$C258,U258=$D258,U258=$E258),IFNA(VLOOKUP($A258&amp;T$1,Data!$C:$E,3,0),"Ø"),"-")</f>
        <v>-</v>
      </c>
      <c r="U258" s="16">
        <v>2.0</v>
      </c>
      <c r="V258" s="16" t="str">
        <f>IF(OR(W258=$C258,W258=$D258,W258=$E258),IFNA(VLOOKUP($A258&amp;V$1,Data!$C:$E,3,0),"Ø"),"-")</f>
        <v>-</v>
      </c>
      <c r="W258" s="16">
        <v>2.0</v>
      </c>
      <c r="X258" s="16" t="str">
        <f>IF(OR(Y258=$C258,Y258=$D258,Y258=$E258),IFNA(VLOOKUP($A258&amp;X$1,Data!$C:$E,3,0),"Ø"),"-")</f>
        <v>-</v>
      </c>
      <c r="Y258" s="16">
        <v>2.0</v>
      </c>
      <c r="Z258" s="16" t="str">
        <f>IF(OR(AA258=$C258,AA258=$D258,AA258=$E258),IFNA(VLOOKUP($A258&amp;Z$1,Data!$C:$E,3,0),"Ø"),"-")</f>
        <v>-</v>
      </c>
      <c r="AA258" s="16">
        <v>2.0</v>
      </c>
      <c r="AB258" s="16" t="str">
        <f>IF(OR(AC258=$C258,AC258=$D258,AC258=$E258),IFNA(VLOOKUP($A258&amp;AB$1,Data!$C:$E,3,0),"Ø"),"-")</f>
        <v>-</v>
      </c>
      <c r="AC258" s="16">
        <v>2.0</v>
      </c>
      <c r="AD258" s="16" t="str">
        <f>IF(OR(AE258=$C258,AE258=$D258,AE258=$E258),IFNA(VLOOKUP($A258&amp;AD$1,Data!$C:$E,3,0),"Ø"),"-")</f>
        <v>-</v>
      </c>
      <c r="AE258" s="16">
        <v>2.0</v>
      </c>
      <c r="AF258" s="16" t="str">
        <f>IF(OR(AG258=$C258,AG258=$D258,AG258=$E258),IFNA(VLOOKUP($A258&amp;AF$1,Data!$C:$E,3,0),"Ø"),"-")</f>
        <v>-</v>
      </c>
      <c r="AG258" s="16">
        <v>2.0</v>
      </c>
      <c r="AH258" s="16" t="str">
        <f>IF(OR(AI258=$C258,AI258=$D258,AI258=$E258),IFNA(VLOOKUP($A258&amp;AH$1,Data!$C:$E,3,0),"Ø"),"-")</f>
        <v>-</v>
      </c>
      <c r="AI258" s="16">
        <v>2.0</v>
      </c>
      <c r="AJ258" s="16" t="str">
        <f>IF(OR(AK258=$C258,AK258=$D258,AK258=$E258),IFNA(VLOOKUP($A258&amp;AJ$1,Data!$C:$E,3,0),"Ø"),"-")</f>
        <v>-</v>
      </c>
      <c r="AK258" s="16">
        <v>2.0</v>
      </c>
      <c r="AL258" s="16" t="str">
        <f>IF(OR(AM258=$C258,AM258=$D258,AM258=$E258),IFNA(VLOOKUP($A258&amp;AL$1,Data!$C:$E,3,0),"Ø"),"-")</f>
        <v>-</v>
      </c>
      <c r="AM258" s="16">
        <v>2.0</v>
      </c>
      <c r="AN258" s="16" t="str">
        <f>IF(OR(AO258=$C258,AO258=$D258,AO258=$E258),IFNA(VLOOKUP($A258&amp;AN$1,Data!$C:$E,3,0),"Ø"),"-")</f>
        <v>-</v>
      </c>
      <c r="AO258" s="16">
        <v>2.0</v>
      </c>
      <c r="AP258" s="16" t="str">
        <f>IF(OR(AQ258=$C258,AQ258=$D258,AQ258=$E258),IFNA(VLOOKUP($A258&amp;AP$1,Data!$C:$E,3,0),"Ø"),"-")</f>
        <v>-</v>
      </c>
      <c r="AQ258" s="16">
        <v>2.0</v>
      </c>
      <c r="AR258" s="16" t="str">
        <f>IF(OR(AS258=$C258,AS258=$D258,AS258=$E258),IFNA(VLOOKUP($A258&amp;AR$1,Data!$C:$E,3,0),"Ø"),"-")</f>
        <v>-</v>
      </c>
      <c r="AS258" s="16">
        <v>2.0</v>
      </c>
      <c r="AT258" s="16" t="str">
        <f>IF(OR(AU258=$C258,AU258=$D258,AU258=$E258),IFNA(VLOOKUP($A258&amp;AT$1,Data!$C:$E,3,0),"Ø"),"-")</f>
        <v>-</v>
      </c>
      <c r="AU258" s="16">
        <v>3.0</v>
      </c>
    </row>
    <row r="259" ht="14.25" hidden="1" customHeight="1">
      <c r="A259" s="16" t="s">
        <v>1017</v>
      </c>
      <c r="B259" s="9"/>
      <c r="C259" s="9" t="str">
        <f>IF(COUNTIF(Dails!A:A,Sheet1DATA!$A259)=1,1,"N")</f>
        <v>N</v>
      </c>
      <c r="D259" s="9" t="str">
        <f>IF(COUNTIF(Dails!D:D,Sheet1DATA!$A259)=1,2,"N")</f>
        <v>N</v>
      </c>
      <c r="E259" s="9" t="str">
        <f>IF(COUNTIF(Dails!G:G,Sheet1DATA!$A259)=1,3,"N")</f>
        <v>N</v>
      </c>
      <c r="F259" s="16" t="str">
        <f>IF(OR(G259=$C259,G259=$D259,G259=$E259),IFNA(VLOOKUP($A259&amp;F$1,Data!$C:$E,3,0),"Ø"),"-")</f>
        <v>-</v>
      </c>
      <c r="G259" s="16">
        <v>1.0</v>
      </c>
      <c r="H259" s="16" t="str">
        <f>IF(OR(I259=$C259,I259=$D259,I259=$E259),IFNA(VLOOKUP($A259&amp;H$1,Data!$C:$E,3,0),"Ø"),"-")</f>
        <v>-</v>
      </c>
      <c r="I259" s="16">
        <v>1.0</v>
      </c>
      <c r="J259" s="16" t="str">
        <f>IF(OR(K259=$C259,K259=$D259,K259=$E259),IFNA(VLOOKUP($A259&amp;J$1,Data!$C:$E,3,0),"Ø"),"-")</f>
        <v>-</v>
      </c>
      <c r="K259" s="16">
        <v>1.0</v>
      </c>
      <c r="L259" s="16" t="str">
        <f>IF(OR(M259=$C259,M259=$D259,M259=$E259),IFNA(VLOOKUP($A259&amp;L$1,Data!$C:$E,3,0),"Ø"),"-")</f>
        <v>-</v>
      </c>
      <c r="M259" s="16">
        <v>1.0</v>
      </c>
      <c r="N259" s="16" t="str">
        <f>IF(OR(O259=$C259,O259=$D259,O259=$E259),IFNA(VLOOKUP($A259&amp;N$1,Data!$C:$E,3,0),"Ø"),"-")</f>
        <v>-</v>
      </c>
      <c r="O259" s="16">
        <v>1.0</v>
      </c>
      <c r="P259" s="16" t="str">
        <f>IF(OR(Q259=$C259,Q259=$D259,Q259=$E259),IFNA(VLOOKUP($A259&amp;P$1,Data!$C:$E,3,0),"Ø"),"-")</f>
        <v>-</v>
      </c>
      <c r="Q259" s="16">
        <v>1.0</v>
      </c>
      <c r="R259" s="16" t="str">
        <f>IF(OR(S259=$C259,S259=$D259,S259=$E259),IFNA(VLOOKUP($A259&amp;R$1,Data!$C:$E,3,0),"Ø"),"-")</f>
        <v>-</v>
      </c>
      <c r="S259" s="16">
        <v>1.0</v>
      </c>
      <c r="T259" s="16" t="str">
        <f>IF(OR(U259=$C259,U259=$D259,U259=$E259),IFNA(VLOOKUP($A259&amp;T$1,Data!$C:$E,3,0),"Ø"),"-")</f>
        <v>-</v>
      </c>
      <c r="U259" s="16">
        <v>2.0</v>
      </c>
      <c r="V259" s="16" t="str">
        <f>IF(OR(W259=$C259,W259=$D259,W259=$E259),IFNA(VLOOKUP($A259&amp;V$1,Data!$C:$E,3,0),"Ø"),"-")</f>
        <v>-</v>
      </c>
      <c r="W259" s="16">
        <v>2.0</v>
      </c>
      <c r="X259" s="16" t="str">
        <f>IF(OR(Y259=$C259,Y259=$D259,Y259=$E259),IFNA(VLOOKUP($A259&amp;X$1,Data!$C:$E,3,0),"Ø"),"-")</f>
        <v>-</v>
      </c>
      <c r="Y259" s="16">
        <v>2.0</v>
      </c>
      <c r="Z259" s="16" t="str">
        <f>IF(OR(AA259=$C259,AA259=$D259,AA259=$E259),IFNA(VLOOKUP($A259&amp;Z$1,Data!$C:$E,3,0),"Ø"),"-")</f>
        <v>-</v>
      </c>
      <c r="AA259" s="16">
        <v>2.0</v>
      </c>
      <c r="AB259" s="16" t="str">
        <f>IF(OR(AC259=$C259,AC259=$D259,AC259=$E259),IFNA(VLOOKUP($A259&amp;AB$1,Data!$C:$E,3,0),"Ø"),"-")</f>
        <v>-</v>
      </c>
      <c r="AC259" s="16">
        <v>2.0</v>
      </c>
      <c r="AD259" s="16" t="str">
        <f>IF(OR(AE259=$C259,AE259=$D259,AE259=$E259),IFNA(VLOOKUP($A259&amp;AD$1,Data!$C:$E,3,0),"Ø"),"-")</f>
        <v>-</v>
      </c>
      <c r="AE259" s="16">
        <v>2.0</v>
      </c>
      <c r="AF259" s="16" t="str">
        <f>IF(OR(AG259=$C259,AG259=$D259,AG259=$E259),IFNA(VLOOKUP($A259&amp;AF$1,Data!$C:$E,3,0),"Ø"),"-")</f>
        <v>-</v>
      </c>
      <c r="AG259" s="16">
        <v>2.0</v>
      </c>
      <c r="AH259" s="16" t="str">
        <f>IF(OR(AI259=$C259,AI259=$D259,AI259=$E259),IFNA(VLOOKUP($A259&amp;AH$1,Data!$C:$E,3,0),"Ø"),"-")</f>
        <v>-</v>
      </c>
      <c r="AI259" s="16">
        <v>2.0</v>
      </c>
      <c r="AJ259" s="16" t="str">
        <f>IF(OR(AK259=$C259,AK259=$D259,AK259=$E259),IFNA(VLOOKUP($A259&amp;AJ$1,Data!$C:$E,3,0),"Ø"),"-")</f>
        <v>-</v>
      </c>
      <c r="AK259" s="16">
        <v>2.0</v>
      </c>
      <c r="AL259" s="16" t="str">
        <f>IF(OR(AM259=$C259,AM259=$D259,AM259=$E259),IFNA(VLOOKUP($A259&amp;AL$1,Data!$C:$E,3,0),"Ø"),"-")</f>
        <v>-</v>
      </c>
      <c r="AM259" s="16">
        <v>2.0</v>
      </c>
      <c r="AN259" s="16" t="str">
        <f>IF(OR(AO259=$C259,AO259=$D259,AO259=$E259),IFNA(VLOOKUP($A259&amp;AN$1,Data!$C:$E,3,0),"Ø"),"-")</f>
        <v>-</v>
      </c>
      <c r="AO259" s="16">
        <v>2.0</v>
      </c>
      <c r="AP259" s="16" t="str">
        <f>IF(OR(AQ259=$C259,AQ259=$D259,AQ259=$E259),IFNA(VLOOKUP($A259&amp;AP$1,Data!$C:$E,3,0),"Ø"),"-")</f>
        <v>-</v>
      </c>
      <c r="AQ259" s="16">
        <v>2.0</v>
      </c>
      <c r="AR259" s="16" t="str">
        <f>IF(OR(AS259=$C259,AS259=$D259,AS259=$E259),IFNA(VLOOKUP($A259&amp;AR$1,Data!$C:$E,3,0),"Ø"),"-")</f>
        <v>-</v>
      </c>
      <c r="AS259" s="16">
        <v>2.0</v>
      </c>
      <c r="AT259" s="16" t="str">
        <f>IF(OR(AU259=$C259,AU259=$D259,AU259=$E259),IFNA(VLOOKUP($A259&amp;AT$1,Data!$C:$E,3,0),"Ø"),"-")</f>
        <v>-</v>
      </c>
      <c r="AU259" s="16">
        <v>3.0</v>
      </c>
    </row>
    <row r="260" ht="14.25" hidden="1" customHeight="1">
      <c r="A260" s="16" t="s">
        <v>1825</v>
      </c>
      <c r="B260" s="9"/>
      <c r="C260" s="9">
        <f>IF(COUNTIF(Dails!A:A,Sheet1DATA!$A260)=1,1,"N")</f>
        <v>1</v>
      </c>
      <c r="D260" s="9" t="str">
        <f>IF(COUNTIF(Dails!D:D,Sheet1DATA!$A260)=1,2,"N")</f>
        <v>N</v>
      </c>
      <c r="E260" s="9" t="str">
        <f>IF(COUNTIF(Dails!G:G,Sheet1DATA!$A260)=1,3,"N")</f>
        <v>N</v>
      </c>
      <c r="F260" s="16" t="str">
        <f>IF(OR(G260=$C260,G260=$D260,G260=$E260),IFNA(VLOOKUP($A260&amp;F$1,Data!$C:$E,3,0),"Ø"),"-")</f>
        <v>√</v>
      </c>
      <c r="G260" s="16">
        <v>1.0</v>
      </c>
      <c r="H260" s="16" t="str">
        <f>IF(OR(I260=$C260,I260=$D260,I260=$E260),IFNA(VLOOKUP($A260&amp;H$1,Data!$C:$E,3,0),"Ø"),"-")</f>
        <v>√</v>
      </c>
      <c r="I260" s="16">
        <v>1.0</v>
      </c>
      <c r="J260" s="16" t="str">
        <f>IF(OR(K260=$C260,K260=$D260,K260=$E260),IFNA(VLOOKUP($A260&amp;J$1,Data!$C:$E,3,0),"Ø"),"-")</f>
        <v>√</v>
      </c>
      <c r="K260" s="16">
        <v>1.0</v>
      </c>
      <c r="L260" s="16" t="str">
        <f>IF(OR(M260=$C260,M260=$D260,M260=$E260),IFNA(VLOOKUP($A260&amp;L$1,Data!$C:$E,3,0),"Ø"),"-")</f>
        <v>Ø</v>
      </c>
      <c r="M260" s="16">
        <v>1.0</v>
      </c>
      <c r="N260" s="16" t="str">
        <f>IF(OR(O260=$C260,O260=$D260,O260=$E260),IFNA(VLOOKUP($A260&amp;N$1,Data!$C:$E,3,0),"Ø"),"-")</f>
        <v>Ø</v>
      </c>
      <c r="O260" s="16">
        <v>1.0</v>
      </c>
      <c r="P260" s="16" t="str">
        <f>IF(OR(Q260=$C260,Q260=$D260,Q260=$E260),IFNA(VLOOKUP($A260&amp;P$1,Data!$C:$E,3,0),"Ø"),"-")</f>
        <v>Ø</v>
      </c>
      <c r="Q260" s="16">
        <v>1.0</v>
      </c>
      <c r="R260" s="16" t="str">
        <f>IF(OR(S260=$C260,S260=$D260,S260=$E260),IFNA(VLOOKUP($A260&amp;R$1,Data!$C:$E,3,0),"Ø"),"-")</f>
        <v>Ø</v>
      </c>
      <c r="S260" s="16">
        <v>1.0</v>
      </c>
      <c r="T260" s="16" t="str">
        <f>IF(OR(U260=$C260,U260=$D260,U260=$E260),IFNA(VLOOKUP($A260&amp;T$1,Data!$C:$E,3,0),"Ø"),"-")</f>
        <v>-</v>
      </c>
      <c r="U260" s="16">
        <v>2.0</v>
      </c>
      <c r="V260" s="16" t="str">
        <f>IF(OR(W260=$C260,W260=$D260,W260=$E260),IFNA(VLOOKUP($A260&amp;V$1,Data!$C:$E,3,0),"Ø"),"-")</f>
        <v>-</v>
      </c>
      <c r="W260" s="16">
        <v>2.0</v>
      </c>
      <c r="X260" s="16" t="str">
        <f>IF(OR(Y260=$C260,Y260=$D260,Y260=$E260),IFNA(VLOOKUP($A260&amp;X$1,Data!$C:$E,3,0),"Ø"),"-")</f>
        <v>-</v>
      </c>
      <c r="Y260" s="16">
        <v>2.0</v>
      </c>
      <c r="Z260" s="16" t="str">
        <f>IF(OR(AA260=$C260,AA260=$D260,AA260=$E260),IFNA(VLOOKUP($A260&amp;Z$1,Data!$C:$E,3,0),"Ø"),"-")</f>
        <v>-</v>
      </c>
      <c r="AA260" s="16">
        <v>2.0</v>
      </c>
      <c r="AB260" s="16" t="str">
        <f>IF(OR(AC260=$C260,AC260=$D260,AC260=$E260),IFNA(VLOOKUP($A260&amp;AB$1,Data!$C:$E,3,0),"Ø"),"-")</f>
        <v>-</v>
      </c>
      <c r="AC260" s="16">
        <v>2.0</v>
      </c>
      <c r="AD260" s="16" t="str">
        <f>IF(OR(AE260=$C260,AE260=$D260,AE260=$E260),IFNA(VLOOKUP($A260&amp;AD$1,Data!$C:$E,3,0),"Ø"),"-")</f>
        <v>-</v>
      </c>
      <c r="AE260" s="16">
        <v>2.0</v>
      </c>
      <c r="AF260" s="16" t="str">
        <f>IF(OR(AG260=$C260,AG260=$D260,AG260=$E260),IFNA(VLOOKUP($A260&amp;AF$1,Data!$C:$E,3,0),"Ø"),"-")</f>
        <v>-</v>
      </c>
      <c r="AG260" s="16">
        <v>2.0</v>
      </c>
      <c r="AH260" s="16" t="str">
        <f>IF(OR(AI260=$C260,AI260=$D260,AI260=$E260),IFNA(VLOOKUP($A260&amp;AH$1,Data!$C:$E,3,0),"Ø"),"-")</f>
        <v>-</v>
      </c>
      <c r="AI260" s="16">
        <v>2.0</v>
      </c>
      <c r="AJ260" s="16" t="str">
        <f>IF(OR(AK260=$C260,AK260=$D260,AK260=$E260),IFNA(VLOOKUP($A260&amp;AJ$1,Data!$C:$E,3,0),"Ø"),"-")</f>
        <v>-</v>
      </c>
      <c r="AK260" s="16">
        <v>2.0</v>
      </c>
      <c r="AL260" s="16" t="str">
        <f>IF(OR(AM260=$C260,AM260=$D260,AM260=$E260),IFNA(VLOOKUP($A260&amp;AL$1,Data!$C:$E,3,0),"Ø"),"-")</f>
        <v>-</v>
      </c>
      <c r="AM260" s="16">
        <v>2.0</v>
      </c>
      <c r="AN260" s="16" t="str">
        <f>IF(OR(AO260=$C260,AO260=$D260,AO260=$E260),IFNA(VLOOKUP($A260&amp;AN$1,Data!$C:$E,3,0),"Ø"),"-")</f>
        <v>-</v>
      </c>
      <c r="AO260" s="16">
        <v>2.0</v>
      </c>
      <c r="AP260" s="16" t="str">
        <f>IF(OR(AQ260=$C260,AQ260=$D260,AQ260=$E260),IFNA(VLOOKUP($A260&amp;AP$1,Data!$C:$E,3,0),"Ø"),"-")</f>
        <v>-</v>
      </c>
      <c r="AQ260" s="16">
        <v>2.0</v>
      </c>
      <c r="AR260" s="16" t="str">
        <f>IF(OR(AS260=$C260,AS260=$D260,AS260=$E260),IFNA(VLOOKUP($A260&amp;AR$1,Data!$C:$E,3,0),"Ø"),"-")</f>
        <v>-</v>
      </c>
      <c r="AS260" s="16">
        <v>2.0</v>
      </c>
      <c r="AT260" s="16" t="str">
        <f>IF(OR(AU260=$C260,AU260=$D260,AU260=$E260),IFNA(VLOOKUP($A260&amp;AT$1,Data!$C:$E,3,0),"Ø"),"-")</f>
        <v>-</v>
      </c>
      <c r="AU260" s="16">
        <v>3.0</v>
      </c>
    </row>
    <row r="261" ht="14.25" hidden="1" customHeight="1">
      <c r="A261" s="16" t="s">
        <v>1025</v>
      </c>
      <c r="B261" s="9"/>
      <c r="C261" s="9" t="str">
        <f>IF(COUNTIF(Dails!A:A,Sheet1DATA!$A261)=1,1,"N")</f>
        <v>N</v>
      </c>
      <c r="D261" s="9" t="str">
        <f>IF(COUNTIF(Dails!D:D,Sheet1DATA!$A261)=1,2,"N")</f>
        <v>N</v>
      </c>
      <c r="E261" s="9" t="str">
        <f>IF(COUNTIF(Dails!G:G,Sheet1DATA!$A261)=1,3,"N")</f>
        <v>N</v>
      </c>
      <c r="F261" s="16" t="str">
        <f>IF(OR(G261=$C261,G261=$D261,G261=$E261),IFNA(VLOOKUP($A261&amp;F$1,Data!$C:$E,3,0),"Ø"),"-")</f>
        <v>-</v>
      </c>
      <c r="G261" s="16">
        <v>1.0</v>
      </c>
      <c r="H261" s="16" t="str">
        <f>IF(OR(I261=$C261,I261=$D261,I261=$E261),IFNA(VLOOKUP($A261&amp;H$1,Data!$C:$E,3,0),"Ø"),"-")</f>
        <v>-</v>
      </c>
      <c r="I261" s="16">
        <v>1.0</v>
      </c>
      <c r="J261" s="16" t="str">
        <f>IF(OR(K261=$C261,K261=$D261,K261=$E261),IFNA(VLOOKUP($A261&amp;J$1,Data!$C:$E,3,0),"Ø"),"-")</f>
        <v>-</v>
      </c>
      <c r="K261" s="16">
        <v>1.0</v>
      </c>
      <c r="L261" s="16" t="str">
        <f>IF(OR(M261=$C261,M261=$D261,M261=$E261),IFNA(VLOOKUP($A261&amp;L$1,Data!$C:$E,3,0),"Ø"),"-")</f>
        <v>-</v>
      </c>
      <c r="M261" s="16">
        <v>1.0</v>
      </c>
      <c r="N261" s="16" t="str">
        <f>IF(OR(O261=$C261,O261=$D261,O261=$E261),IFNA(VLOOKUP($A261&amp;N$1,Data!$C:$E,3,0),"Ø"),"-")</f>
        <v>-</v>
      </c>
      <c r="O261" s="16">
        <v>1.0</v>
      </c>
      <c r="P261" s="16" t="str">
        <f>IF(OR(Q261=$C261,Q261=$D261,Q261=$E261),IFNA(VLOOKUP($A261&amp;P$1,Data!$C:$E,3,0),"Ø"),"-")</f>
        <v>-</v>
      </c>
      <c r="Q261" s="16">
        <v>1.0</v>
      </c>
      <c r="R261" s="16" t="str">
        <f>IF(OR(S261=$C261,S261=$D261,S261=$E261),IFNA(VLOOKUP($A261&amp;R$1,Data!$C:$E,3,0),"Ø"),"-")</f>
        <v>-</v>
      </c>
      <c r="S261" s="16">
        <v>1.0</v>
      </c>
      <c r="T261" s="16" t="str">
        <f>IF(OR(U261=$C261,U261=$D261,U261=$E261),IFNA(VLOOKUP($A261&amp;T$1,Data!$C:$E,3,0),"Ø"),"-")</f>
        <v>-</v>
      </c>
      <c r="U261" s="16">
        <v>2.0</v>
      </c>
      <c r="V261" s="16" t="str">
        <f>IF(OR(W261=$C261,W261=$D261,W261=$E261),IFNA(VLOOKUP($A261&amp;V$1,Data!$C:$E,3,0),"Ø"),"-")</f>
        <v>-</v>
      </c>
      <c r="W261" s="16">
        <v>2.0</v>
      </c>
      <c r="X261" s="16" t="str">
        <f>IF(OR(Y261=$C261,Y261=$D261,Y261=$E261),IFNA(VLOOKUP($A261&amp;X$1,Data!$C:$E,3,0),"Ø"),"-")</f>
        <v>-</v>
      </c>
      <c r="Y261" s="16">
        <v>2.0</v>
      </c>
      <c r="Z261" s="16" t="str">
        <f>IF(OR(AA261=$C261,AA261=$D261,AA261=$E261),IFNA(VLOOKUP($A261&amp;Z$1,Data!$C:$E,3,0),"Ø"),"-")</f>
        <v>-</v>
      </c>
      <c r="AA261" s="16">
        <v>2.0</v>
      </c>
      <c r="AB261" s="16" t="str">
        <f>IF(OR(AC261=$C261,AC261=$D261,AC261=$E261),IFNA(VLOOKUP($A261&amp;AB$1,Data!$C:$E,3,0),"Ø"),"-")</f>
        <v>-</v>
      </c>
      <c r="AC261" s="16">
        <v>2.0</v>
      </c>
      <c r="AD261" s="16" t="str">
        <f>IF(OR(AE261=$C261,AE261=$D261,AE261=$E261),IFNA(VLOOKUP($A261&amp;AD$1,Data!$C:$E,3,0),"Ø"),"-")</f>
        <v>-</v>
      </c>
      <c r="AE261" s="16">
        <v>2.0</v>
      </c>
      <c r="AF261" s="16" t="str">
        <f>IF(OR(AG261=$C261,AG261=$D261,AG261=$E261),IFNA(VLOOKUP($A261&amp;AF$1,Data!$C:$E,3,0),"Ø"),"-")</f>
        <v>-</v>
      </c>
      <c r="AG261" s="16">
        <v>2.0</v>
      </c>
      <c r="AH261" s="16" t="str">
        <f>IF(OR(AI261=$C261,AI261=$D261,AI261=$E261),IFNA(VLOOKUP($A261&amp;AH$1,Data!$C:$E,3,0),"Ø"),"-")</f>
        <v>-</v>
      </c>
      <c r="AI261" s="16">
        <v>2.0</v>
      </c>
      <c r="AJ261" s="16" t="str">
        <f>IF(OR(AK261=$C261,AK261=$D261,AK261=$E261),IFNA(VLOOKUP($A261&amp;AJ$1,Data!$C:$E,3,0),"Ø"),"-")</f>
        <v>-</v>
      </c>
      <c r="AK261" s="16">
        <v>2.0</v>
      </c>
      <c r="AL261" s="16" t="str">
        <f>IF(OR(AM261=$C261,AM261=$D261,AM261=$E261),IFNA(VLOOKUP($A261&amp;AL$1,Data!$C:$E,3,0),"Ø"),"-")</f>
        <v>-</v>
      </c>
      <c r="AM261" s="16">
        <v>2.0</v>
      </c>
      <c r="AN261" s="16" t="str">
        <f>IF(OR(AO261=$C261,AO261=$D261,AO261=$E261),IFNA(VLOOKUP($A261&amp;AN$1,Data!$C:$E,3,0),"Ø"),"-")</f>
        <v>-</v>
      </c>
      <c r="AO261" s="16">
        <v>2.0</v>
      </c>
      <c r="AP261" s="16" t="str">
        <f>IF(OR(AQ261=$C261,AQ261=$D261,AQ261=$E261),IFNA(VLOOKUP($A261&amp;AP$1,Data!$C:$E,3,0),"Ø"),"-")</f>
        <v>-</v>
      </c>
      <c r="AQ261" s="16">
        <v>2.0</v>
      </c>
      <c r="AR261" s="16" t="str">
        <f>IF(OR(AS261=$C261,AS261=$D261,AS261=$E261),IFNA(VLOOKUP($A261&amp;AR$1,Data!$C:$E,3,0),"Ø"),"-")</f>
        <v>-</v>
      </c>
      <c r="AS261" s="16">
        <v>2.0</v>
      </c>
      <c r="AT261" s="16" t="str">
        <f>IF(OR(AU261=$C261,AU261=$D261,AU261=$E261),IFNA(VLOOKUP($A261&amp;AT$1,Data!$C:$E,3,0),"Ø"),"-")</f>
        <v>-</v>
      </c>
      <c r="AU261" s="16">
        <v>3.0</v>
      </c>
    </row>
    <row r="262" ht="14.25" hidden="1" customHeight="1">
      <c r="A262" s="16" t="s">
        <v>3284</v>
      </c>
      <c r="B262" s="9"/>
      <c r="C262" s="9">
        <f>IF(COUNTIF(Dails!A:A,Sheet1DATA!$A262)=1,1,"N")</f>
        <v>1</v>
      </c>
      <c r="D262" s="9">
        <f>IF(COUNTIF(Dails!D:D,Sheet1DATA!$A262)=1,2,"N")</f>
        <v>2</v>
      </c>
      <c r="E262" s="9">
        <f>IF(COUNTIF(Dails!G:G,Sheet1DATA!$A262)=1,3,"N")</f>
        <v>3</v>
      </c>
      <c r="F262" s="16" t="str">
        <f>IF(OR(G262=$C262,G262=$D262,G262=$E262),IFNA(VLOOKUP($A262&amp;F$1,Data!$C:$E,3,0),"Ø"),"-")</f>
        <v>√</v>
      </c>
      <c r="G262" s="16">
        <v>1.0</v>
      </c>
      <c r="H262" s="16" t="str">
        <f>IF(OR(I262=$C262,I262=$D262,I262=$E262),IFNA(VLOOKUP($A262&amp;H$1,Data!$C:$E,3,0),"Ø"),"-")</f>
        <v>√</v>
      </c>
      <c r="I262" s="16">
        <v>1.0</v>
      </c>
      <c r="J262" s="16" t="str">
        <f>IF(OR(K262=$C262,K262=$D262,K262=$E262),IFNA(VLOOKUP($A262&amp;J$1,Data!$C:$E,3,0),"Ø"),"-")</f>
        <v>√</v>
      </c>
      <c r="K262" s="16">
        <v>1.0</v>
      </c>
      <c r="L262" s="16" t="str">
        <f>IF(OR(M262=$C262,M262=$D262,M262=$E262),IFNA(VLOOKUP($A262&amp;L$1,Data!$C:$E,3,0),"Ø"),"-")</f>
        <v>Ø</v>
      </c>
      <c r="M262" s="16">
        <v>1.0</v>
      </c>
      <c r="N262" s="16" t="str">
        <f>IF(OR(O262=$C262,O262=$D262,O262=$E262),IFNA(VLOOKUP($A262&amp;N$1,Data!$C:$E,3,0),"Ø"),"-")</f>
        <v>Ø</v>
      </c>
      <c r="O262" s="16">
        <v>1.0</v>
      </c>
      <c r="P262" s="16" t="str">
        <f>IF(OR(Q262=$C262,Q262=$D262,Q262=$E262),IFNA(VLOOKUP($A262&amp;P$1,Data!$C:$E,3,0),"Ø"),"-")</f>
        <v>Ø</v>
      </c>
      <c r="Q262" s="16">
        <v>1.0</v>
      </c>
      <c r="R262" s="16" t="str">
        <f>IF(OR(S262=$C262,S262=$D262,S262=$E262),IFNA(VLOOKUP($A262&amp;R$1,Data!$C:$E,3,0),"Ø"),"-")</f>
        <v>Ø</v>
      </c>
      <c r="S262" s="16">
        <v>1.0</v>
      </c>
      <c r="T262" s="16" t="str">
        <f>IF(OR(U262=$C262,U262=$D262,U262=$E262),IFNA(VLOOKUP($A262&amp;T$1,Data!$C:$E,3,0),"Ø"),"-")</f>
        <v>√</v>
      </c>
      <c r="U262" s="16">
        <v>2.0</v>
      </c>
      <c r="V262" s="16" t="str">
        <f>IF(OR(W262=$C262,W262=$D262,W262=$E262),IFNA(VLOOKUP($A262&amp;V$1,Data!$C:$E,3,0),"Ø"),"-")</f>
        <v>Ø</v>
      </c>
      <c r="W262" s="16">
        <v>2.0</v>
      </c>
      <c r="X262" s="16" t="str">
        <f>IF(OR(Y262=$C262,Y262=$D262,Y262=$E262),IFNA(VLOOKUP($A262&amp;X$1,Data!$C:$E,3,0),"Ø"),"-")</f>
        <v>Ø</v>
      </c>
      <c r="Y262" s="16">
        <v>2.0</v>
      </c>
      <c r="Z262" s="16" t="str">
        <f>IF(OR(AA262=$C262,AA262=$D262,AA262=$E262),IFNA(VLOOKUP($A262&amp;Z$1,Data!$C:$E,3,0),"Ø"),"-")</f>
        <v>Ø</v>
      </c>
      <c r="AA262" s="16">
        <v>2.0</v>
      </c>
      <c r="AB262" s="16" t="str">
        <f>IF(OR(AC262=$C262,AC262=$D262,AC262=$E262),IFNA(VLOOKUP($A262&amp;AB$1,Data!$C:$E,3,0),"Ø"),"-")</f>
        <v>Ø</v>
      </c>
      <c r="AC262" s="16">
        <v>2.0</v>
      </c>
      <c r="AD262" s="16" t="str">
        <f>IF(OR(AE262=$C262,AE262=$D262,AE262=$E262),IFNA(VLOOKUP($A262&amp;AD$1,Data!$C:$E,3,0),"Ø"),"-")</f>
        <v>Ø</v>
      </c>
      <c r="AE262" s="16">
        <v>2.0</v>
      </c>
      <c r="AF262" s="16" t="str">
        <f>IF(OR(AG262=$C262,AG262=$D262,AG262=$E262),IFNA(VLOOKUP($A262&amp;AF$1,Data!$C:$E,3,0),"Ø"),"-")</f>
        <v>Ø</v>
      </c>
      <c r="AG262" s="16">
        <v>2.0</v>
      </c>
      <c r="AH262" s="16" t="str">
        <f>IF(OR(AI262=$C262,AI262=$D262,AI262=$E262),IFNA(VLOOKUP($A262&amp;AH$1,Data!$C:$E,3,0),"Ø"),"-")</f>
        <v>√</v>
      </c>
      <c r="AI262" s="16">
        <v>2.0</v>
      </c>
      <c r="AJ262" s="16" t="str">
        <f>IF(OR(AK262=$C262,AK262=$D262,AK262=$E262),IFNA(VLOOKUP($A262&amp;AJ$1,Data!$C:$E,3,0),"Ø"),"-")</f>
        <v>√</v>
      </c>
      <c r="AK262" s="16">
        <v>2.0</v>
      </c>
      <c r="AL262" s="16" t="str">
        <f>IF(OR(AM262=$C262,AM262=$D262,AM262=$E262),IFNA(VLOOKUP($A262&amp;AL$1,Data!$C:$E,3,0),"Ø"),"-")</f>
        <v>Ø</v>
      </c>
      <c r="AM262" s="16">
        <v>2.0</v>
      </c>
      <c r="AN262" s="16" t="str">
        <f>IF(OR(AO262=$C262,AO262=$D262,AO262=$E262),IFNA(VLOOKUP($A262&amp;AN$1,Data!$C:$E,3,0),"Ø"),"-")</f>
        <v>√</v>
      </c>
      <c r="AO262" s="16">
        <v>2.0</v>
      </c>
      <c r="AP262" s="16" t="str">
        <f>IF(OR(AQ262=$C262,AQ262=$D262,AQ262=$E262),IFNA(VLOOKUP($A262&amp;AP$1,Data!$C:$E,3,0),"Ø"),"-")</f>
        <v>Ø</v>
      </c>
      <c r="AQ262" s="16">
        <v>2.0</v>
      </c>
      <c r="AR262" s="16" t="str">
        <f>IF(OR(AS262=$C262,AS262=$D262,AS262=$E262),IFNA(VLOOKUP($A262&amp;AR$1,Data!$C:$E,3,0),"Ø"),"-")</f>
        <v>√</v>
      </c>
      <c r="AS262" s="16">
        <v>2.0</v>
      </c>
      <c r="AT262" s="16" t="str">
        <f>IF(OR(AU262=$C262,AU262=$D262,AU262=$E262),IFNA(VLOOKUP($A262&amp;AT$1,Data!$C:$E,3,0),"Ø"),"-")</f>
        <v>Ø</v>
      </c>
      <c r="AU262" s="16">
        <v>3.0</v>
      </c>
    </row>
    <row r="263" ht="14.25" customHeight="1">
      <c r="A263" s="16" t="s">
        <v>1829</v>
      </c>
      <c r="B263" s="9"/>
      <c r="C263" s="9">
        <f>IF(COUNTIF(Dails!A:A,Sheet1DATA!$A263)=1,1,"N")</f>
        <v>1</v>
      </c>
      <c r="D263" s="9" t="str">
        <f>IF(COUNTIF(Dails!D:D,Sheet1DATA!$A263)=1,2,"N")</f>
        <v>N</v>
      </c>
      <c r="E263" s="9" t="str">
        <f>IF(COUNTIF(Dails!G:G,Sheet1DATA!$A263)=1,3,"N")</f>
        <v>N</v>
      </c>
      <c r="F263" s="16" t="str">
        <f>IF(OR(G263=$C263,G263=$D263,G263=$E263),IFNA(VLOOKUP($A263&amp;F$1,Data!$C:$E,3,0),"Ø"),"-")</f>
        <v>√</v>
      </c>
      <c r="G263" s="16">
        <v>1.0</v>
      </c>
      <c r="H263" s="16" t="str">
        <f>IF(OR(I263=$C263,I263=$D263,I263=$E263),IFNA(VLOOKUP($A263&amp;H$1,Data!$C:$E,3,0),"Ø"),"-")</f>
        <v>Ø</v>
      </c>
      <c r="I263" s="16">
        <v>1.0</v>
      </c>
      <c r="J263" s="16" t="str">
        <f>IF(OR(K263=$C263,K263=$D263,K263=$E263),IFNA(VLOOKUP($A263&amp;J$1,Data!$C:$E,3,0),"Ø"),"-")</f>
        <v>√</v>
      </c>
      <c r="K263" s="16">
        <v>1.0</v>
      </c>
      <c r="L263" s="16" t="str">
        <f>IF(OR(M263=$C263,M263=$D263,M263=$E263),IFNA(VLOOKUP($A263&amp;L$1,Data!$C:$E,3,0),"Ø"),"-")</f>
        <v>×</v>
      </c>
      <c r="M263" s="16">
        <v>1.0</v>
      </c>
      <c r="N263" s="16" t="str">
        <f>IF(OR(O263=$C263,O263=$D263,O263=$E263),IFNA(VLOOKUP($A263&amp;N$1,Data!$C:$E,3,0),"Ø"),"-")</f>
        <v>×</v>
      </c>
      <c r="O263" s="16">
        <v>1.0</v>
      </c>
      <c r="P263" s="16" t="str">
        <f>IF(OR(Q263=$C263,Q263=$D263,Q263=$E263),IFNA(VLOOKUP($A263&amp;P$1,Data!$C:$E,3,0),"Ø"),"-")</f>
        <v>×</v>
      </c>
      <c r="Q263" s="16">
        <v>1.0</v>
      </c>
      <c r="R263" s="16" t="str">
        <f>IF(OR(S263=$C263,S263=$D263,S263=$E263),IFNA(VLOOKUP($A263&amp;R$1,Data!$C:$E,3,0),"Ø"),"-")</f>
        <v>×</v>
      </c>
      <c r="S263" s="16">
        <v>1.0</v>
      </c>
      <c r="T263" s="16" t="str">
        <f>IF(OR(U263=$C263,U263=$D263,U263=$E263),IFNA(VLOOKUP($A263&amp;T$1,Data!$C:$E,3,0),"Ø"),"-")</f>
        <v>-</v>
      </c>
      <c r="U263" s="16">
        <v>2.0</v>
      </c>
      <c r="V263" s="16" t="str">
        <f>IF(OR(W263=$C263,W263=$D263,W263=$E263),IFNA(VLOOKUP($A263&amp;V$1,Data!$C:$E,3,0),"Ø"),"-")</f>
        <v>-</v>
      </c>
      <c r="W263" s="16">
        <v>2.0</v>
      </c>
      <c r="X263" s="16" t="str">
        <f>IF(OR(Y263=$C263,Y263=$D263,Y263=$E263),IFNA(VLOOKUP($A263&amp;X$1,Data!$C:$E,3,0),"Ø"),"-")</f>
        <v>-</v>
      </c>
      <c r="Y263" s="16">
        <v>2.0</v>
      </c>
      <c r="Z263" s="16" t="str">
        <f>IF(OR(AA263=$C263,AA263=$D263,AA263=$E263),IFNA(VLOOKUP($A263&amp;Z$1,Data!$C:$E,3,0),"Ø"),"-")</f>
        <v>-</v>
      </c>
      <c r="AA263" s="16">
        <v>2.0</v>
      </c>
      <c r="AB263" s="16" t="str">
        <f>IF(OR(AC263=$C263,AC263=$D263,AC263=$E263),IFNA(VLOOKUP($A263&amp;AB$1,Data!$C:$E,3,0),"Ø"),"-")</f>
        <v>-</v>
      </c>
      <c r="AC263" s="16">
        <v>2.0</v>
      </c>
      <c r="AD263" s="16" t="str">
        <f>IF(OR(AE263=$C263,AE263=$D263,AE263=$E263),IFNA(VLOOKUP($A263&amp;AD$1,Data!$C:$E,3,0),"Ø"),"-")</f>
        <v>-</v>
      </c>
      <c r="AE263" s="16">
        <v>2.0</v>
      </c>
      <c r="AF263" s="16" t="str">
        <f>IF(OR(AG263=$C263,AG263=$D263,AG263=$E263),IFNA(VLOOKUP($A263&amp;AF$1,Data!$C:$E,3,0),"Ø"),"-")</f>
        <v>-</v>
      </c>
      <c r="AG263" s="16">
        <v>2.0</v>
      </c>
      <c r="AH263" s="16" t="str">
        <f>IF(OR(AI263=$C263,AI263=$D263,AI263=$E263),IFNA(VLOOKUP($A263&amp;AH$1,Data!$C:$E,3,0),"Ø"),"-")</f>
        <v>-</v>
      </c>
      <c r="AI263" s="16">
        <v>2.0</v>
      </c>
      <c r="AJ263" s="16" t="str">
        <f>IF(OR(AK263=$C263,AK263=$D263,AK263=$E263),IFNA(VLOOKUP($A263&amp;AJ$1,Data!$C:$E,3,0),"Ø"),"-")</f>
        <v>-</v>
      </c>
      <c r="AK263" s="16">
        <v>2.0</v>
      </c>
      <c r="AL263" s="16" t="str">
        <f>IF(OR(AM263=$C263,AM263=$D263,AM263=$E263),IFNA(VLOOKUP($A263&amp;AL$1,Data!$C:$E,3,0),"Ø"),"-")</f>
        <v>-</v>
      </c>
      <c r="AM263" s="16">
        <v>2.0</v>
      </c>
      <c r="AN263" s="16" t="str">
        <f>IF(OR(AO263=$C263,AO263=$D263,AO263=$E263),IFNA(VLOOKUP($A263&amp;AN$1,Data!$C:$E,3,0),"Ø"),"-")</f>
        <v>-</v>
      </c>
      <c r="AO263" s="16">
        <v>2.0</v>
      </c>
      <c r="AP263" s="16" t="str">
        <f>IF(OR(AQ263=$C263,AQ263=$D263,AQ263=$E263),IFNA(VLOOKUP($A263&amp;AP$1,Data!$C:$E,3,0),"Ø"),"-")</f>
        <v>-</v>
      </c>
      <c r="AQ263" s="16">
        <v>2.0</v>
      </c>
      <c r="AR263" s="16" t="str">
        <f>IF(OR(AS263=$C263,AS263=$D263,AS263=$E263),IFNA(VLOOKUP($A263&amp;AR$1,Data!$C:$E,3,0),"Ø"),"-")</f>
        <v>-</v>
      </c>
      <c r="AS263" s="16">
        <v>2.0</v>
      </c>
      <c r="AT263" s="16" t="str">
        <f>IF(OR(AU263=$C263,AU263=$D263,AU263=$E263),IFNA(VLOOKUP($A263&amp;AT$1,Data!$C:$E,3,0),"Ø"),"-")</f>
        <v>-</v>
      </c>
      <c r="AU263" s="16">
        <v>3.0</v>
      </c>
    </row>
    <row r="264" ht="14.25" hidden="1" customHeight="1">
      <c r="A264" s="16" t="s">
        <v>1032</v>
      </c>
      <c r="B264" s="9"/>
      <c r="C264" s="9" t="str">
        <f>IF(COUNTIF(Dails!A:A,Sheet1DATA!$A264)=1,1,"N")</f>
        <v>N</v>
      </c>
      <c r="D264" s="9" t="str">
        <f>IF(COUNTIF(Dails!D:D,Sheet1DATA!$A264)=1,2,"N")</f>
        <v>N</v>
      </c>
      <c r="E264" s="9" t="str">
        <f>IF(COUNTIF(Dails!G:G,Sheet1DATA!$A264)=1,3,"N")</f>
        <v>N</v>
      </c>
      <c r="F264" s="16" t="str">
        <f>IF(OR(G264=$C264,G264=$D264,G264=$E264),IFNA(VLOOKUP($A264&amp;F$1,Data!$C:$E,3,0),"Ø"),"-")</f>
        <v>-</v>
      </c>
      <c r="G264" s="16">
        <v>1.0</v>
      </c>
      <c r="H264" s="16" t="str">
        <f>IF(OR(I264=$C264,I264=$D264,I264=$E264),IFNA(VLOOKUP($A264&amp;H$1,Data!$C:$E,3,0),"Ø"),"-")</f>
        <v>-</v>
      </c>
      <c r="I264" s="16">
        <v>1.0</v>
      </c>
      <c r="J264" s="16" t="str">
        <f>IF(OR(K264=$C264,K264=$D264,K264=$E264),IFNA(VLOOKUP($A264&amp;J$1,Data!$C:$E,3,0),"Ø"),"-")</f>
        <v>-</v>
      </c>
      <c r="K264" s="16">
        <v>1.0</v>
      </c>
      <c r="L264" s="16" t="str">
        <f>IF(OR(M264=$C264,M264=$D264,M264=$E264),IFNA(VLOOKUP($A264&amp;L$1,Data!$C:$E,3,0),"Ø"),"-")</f>
        <v>-</v>
      </c>
      <c r="M264" s="16">
        <v>1.0</v>
      </c>
      <c r="N264" s="16" t="str">
        <f>IF(OR(O264=$C264,O264=$D264,O264=$E264),IFNA(VLOOKUP($A264&amp;N$1,Data!$C:$E,3,0),"Ø"),"-")</f>
        <v>-</v>
      </c>
      <c r="O264" s="16">
        <v>1.0</v>
      </c>
      <c r="P264" s="16" t="str">
        <f>IF(OR(Q264=$C264,Q264=$D264,Q264=$E264),IFNA(VLOOKUP($A264&amp;P$1,Data!$C:$E,3,0),"Ø"),"-")</f>
        <v>-</v>
      </c>
      <c r="Q264" s="16">
        <v>1.0</v>
      </c>
      <c r="R264" s="16" t="str">
        <f>IF(OR(S264=$C264,S264=$D264,S264=$E264),IFNA(VLOOKUP($A264&amp;R$1,Data!$C:$E,3,0),"Ø"),"-")</f>
        <v>-</v>
      </c>
      <c r="S264" s="16">
        <v>1.0</v>
      </c>
      <c r="T264" s="16" t="str">
        <f>IF(OR(U264=$C264,U264=$D264,U264=$E264),IFNA(VLOOKUP($A264&amp;T$1,Data!$C:$E,3,0),"Ø"),"-")</f>
        <v>-</v>
      </c>
      <c r="U264" s="16">
        <v>2.0</v>
      </c>
      <c r="V264" s="16" t="str">
        <f>IF(OR(W264=$C264,W264=$D264,W264=$E264),IFNA(VLOOKUP($A264&amp;V$1,Data!$C:$E,3,0),"Ø"),"-")</f>
        <v>-</v>
      </c>
      <c r="W264" s="16">
        <v>2.0</v>
      </c>
      <c r="X264" s="16" t="str">
        <f>IF(OR(Y264=$C264,Y264=$D264,Y264=$E264),IFNA(VLOOKUP($A264&amp;X$1,Data!$C:$E,3,0),"Ø"),"-")</f>
        <v>-</v>
      </c>
      <c r="Y264" s="16">
        <v>2.0</v>
      </c>
      <c r="Z264" s="16" t="str">
        <f>IF(OR(AA264=$C264,AA264=$D264,AA264=$E264),IFNA(VLOOKUP($A264&amp;Z$1,Data!$C:$E,3,0),"Ø"),"-")</f>
        <v>-</v>
      </c>
      <c r="AA264" s="16">
        <v>2.0</v>
      </c>
      <c r="AB264" s="16" t="str">
        <f>IF(OR(AC264=$C264,AC264=$D264,AC264=$E264),IFNA(VLOOKUP($A264&amp;AB$1,Data!$C:$E,3,0),"Ø"),"-")</f>
        <v>-</v>
      </c>
      <c r="AC264" s="16">
        <v>2.0</v>
      </c>
      <c r="AD264" s="16" t="str">
        <f>IF(OR(AE264=$C264,AE264=$D264,AE264=$E264),IFNA(VLOOKUP($A264&amp;AD$1,Data!$C:$E,3,0),"Ø"),"-")</f>
        <v>-</v>
      </c>
      <c r="AE264" s="16">
        <v>2.0</v>
      </c>
      <c r="AF264" s="16" t="str">
        <f>IF(OR(AG264=$C264,AG264=$D264,AG264=$E264),IFNA(VLOOKUP($A264&amp;AF$1,Data!$C:$E,3,0),"Ø"),"-")</f>
        <v>-</v>
      </c>
      <c r="AG264" s="16">
        <v>2.0</v>
      </c>
      <c r="AH264" s="16" t="str">
        <f>IF(OR(AI264=$C264,AI264=$D264,AI264=$E264),IFNA(VLOOKUP($A264&amp;AH$1,Data!$C:$E,3,0),"Ø"),"-")</f>
        <v>-</v>
      </c>
      <c r="AI264" s="16">
        <v>2.0</v>
      </c>
      <c r="AJ264" s="16" t="str">
        <f>IF(OR(AK264=$C264,AK264=$D264,AK264=$E264),IFNA(VLOOKUP($A264&amp;AJ$1,Data!$C:$E,3,0),"Ø"),"-")</f>
        <v>-</v>
      </c>
      <c r="AK264" s="16">
        <v>2.0</v>
      </c>
      <c r="AL264" s="16" t="str">
        <f>IF(OR(AM264=$C264,AM264=$D264,AM264=$E264),IFNA(VLOOKUP($A264&amp;AL$1,Data!$C:$E,3,0),"Ø"),"-")</f>
        <v>-</v>
      </c>
      <c r="AM264" s="16">
        <v>2.0</v>
      </c>
      <c r="AN264" s="16" t="str">
        <f>IF(OR(AO264=$C264,AO264=$D264,AO264=$E264),IFNA(VLOOKUP($A264&amp;AN$1,Data!$C:$E,3,0),"Ø"),"-")</f>
        <v>-</v>
      </c>
      <c r="AO264" s="16">
        <v>2.0</v>
      </c>
      <c r="AP264" s="16" t="str">
        <f>IF(OR(AQ264=$C264,AQ264=$D264,AQ264=$E264),IFNA(VLOOKUP($A264&amp;AP$1,Data!$C:$E,3,0),"Ø"),"-")</f>
        <v>-</v>
      </c>
      <c r="AQ264" s="16">
        <v>2.0</v>
      </c>
      <c r="AR264" s="16" t="str">
        <f>IF(OR(AS264=$C264,AS264=$D264,AS264=$E264),IFNA(VLOOKUP($A264&amp;AR$1,Data!$C:$E,3,0),"Ø"),"-")</f>
        <v>-</v>
      </c>
      <c r="AS264" s="16">
        <v>2.0</v>
      </c>
      <c r="AT264" s="16" t="str">
        <f>IF(OR(AU264=$C264,AU264=$D264,AU264=$E264),IFNA(VLOOKUP($A264&amp;AT$1,Data!$C:$E,3,0),"Ø"),"-")</f>
        <v>-</v>
      </c>
      <c r="AU264" s="16">
        <v>3.0</v>
      </c>
    </row>
    <row r="265" ht="14.25" hidden="1" customHeight="1">
      <c r="A265" s="16" t="s">
        <v>1039</v>
      </c>
      <c r="B265" s="9"/>
      <c r="C265" s="9" t="str">
        <f>IF(COUNTIF(Dails!A:A,Sheet1DATA!$A265)=1,1,"N")</f>
        <v>N</v>
      </c>
      <c r="D265" s="9" t="str">
        <f>IF(COUNTIF(Dails!D:D,Sheet1DATA!$A265)=1,2,"N")</f>
        <v>N</v>
      </c>
      <c r="E265" s="9" t="str">
        <f>IF(COUNTIF(Dails!G:G,Sheet1DATA!$A265)=1,3,"N")</f>
        <v>N</v>
      </c>
      <c r="F265" s="16" t="str">
        <f>IF(OR(G265=$C265,G265=$D265,G265=$E265),IFNA(VLOOKUP($A265&amp;F$1,Data!$C:$E,3,0),"Ø"),"-")</f>
        <v>-</v>
      </c>
      <c r="G265" s="16">
        <v>1.0</v>
      </c>
      <c r="H265" s="16" t="str">
        <f>IF(OR(I265=$C265,I265=$D265,I265=$E265),IFNA(VLOOKUP($A265&amp;H$1,Data!$C:$E,3,0),"Ø"),"-")</f>
        <v>-</v>
      </c>
      <c r="I265" s="16">
        <v>1.0</v>
      </c>
      <c r="J265" s="16" t="str">
        <f>IF(OR(K265=$C265,K265=$D265,K265=$E265),IFNA(VLOOKUP($A265&amp;J$1,Data!$C:$E,3,0),"Ø"),"-")</f>
        <v>-</v>
      </c>
      <c r="K265" s="16">
        <v>1.0</v>
      </c>
      <c r="L265" s="16" t="str">
        <f>IF(OR(M265=$C265,M265=$D265,M265=$E265),IFNA(VLOOKUP($A265&amp;L$1,Data!$C:$E,3,0),"Ø"),"-")</f>
        <v>-</v>
      </c>
      <c r="M265" s="16">
        <v>1.0</v>
      </c>
      <c r="N265" s="16" t="str">
        <f>IF(OR(O265=$C265,O265=$D265,O265=$E265),IFNA(VLOOKUP($A265&amp;N$1,Data!$C:$E,3,0),"Ø"),"-")</f>
        <v>-</v>
      </c>
      <c r="O265" s="16">
        <v>1.0</v>
      </c>
      <c r="P265" s="16" t="str">
        <f>IF(OR(Q265=$C265,Q265=$D265,Q265=$E265),IFNA(VLOOKUP($A265&amp;P$1,Data!$C:$E,3,0),"Ø"),"-")</f>
        <v>-</v>
      </c>
      <c r="Q265" s="16">
        <v>1.0</v>
      </c>
      <c r="R265" s="16" t="str">
        <f>IF(OR(S265=$C265,S265=$D265,S265=$E265),IFNA(VLOOKUP($A265&amp;R$1,Data!$C:$E,3,0),"Ø"),"-")</f>
        <v>-</v>
      </c>
      <c r="S265" s="16">
        <v>1.0</v>
      </c>
      <c r="T265" s="16" t="str">
        <f>IF(OR(U265=$C265,U265=$D265,U265=$E265),IFNA(VLOOKUP($A265&amp;T$1,Data!$C:$E,3,0),"Ø"),"-")</f>
        <v>-</v>
      </c>
      <c r="U265" s="16">
        <v>2.0</v>
      </c>
      <c r="V265" s="16" t="str">
        <f>IF(OR(W265=$C265,W265=$D265,W265=$E265),IFNA(VLOOKUP($A265&amp;V$1,Data!$C:$E,3,0),"Ø"),"-")</f>
        <v>-</v>
      </c>
      <c r="W265" s="16">
        <v>2.0</v>
      </c>
      <c r="X265" s="16" t="str">
        <f>IF(OR(Y265=$C265,Y265=$D265,Y265=$E265),IFNA(VLOOKUP($A265&amp;X$1,Data!$C:$E,3,0),"Ø"),"-")</f>
        <v>-</v>
      </c>
      <c r="Y265" s="16">
        <v>2.0</v>
      </c>
      <c r="Z265" s="16" t="str">
        <f>IF(OR(AA265=$C265,AA265=$D265,AA265=$E265),IFNA(VLOOKUP($A265&amp;Z$1,Data!$C:$E,3,0),"Ø"),"-")</f>
        <v>-</v>
      </c>
      <c r="AA265" s="16">
        <v>2.0</v>
      </c>
      <c r="AB265" s="16" t="str">
        <f>IF(OR(AC265=$C265,AC265=$D265,AC265=$E265),IFNA(VLOOKUP($A265&amp;AB$1,Data!$C:$E,3,0),"Ø"),"-")</f>
        <v>-</v>
      </c>
      <c r="AC265" s="16">
        <v>2.0</v>
      </c>
      <c r="AD265" s="16" t="str">
        <f>IF(OR(AE265=$C265,AE265=$D265,AE265=$E265),IFNA(VLOOKUP($A265&amp;AD$1,Data!$C:$E,3,0),"Ø"),"-")</f>
        <v>-</v>
      </c>
      <c r="AE265" s="16">
        <v>2.0</v>
      </c>
      <c r="AF265" s="16" t="str">
        <f>IF(OR(AG265=$C265,AG265=$D265,AG265=$E265),IFNA(VLOOKUP($A265&amp;AF$1,Data!$C:$E,3,0),"Ø"),"-")</f>
        <v>-</v>
      </c>
      <c r="AG265" s="16">
        <v>2.0</v>
      </c>
      <c r="AH265" s="16" t="str">
        <f>IF(OR(AI265=$C265,AI265=$D265,AI265=$E265),IFNA(VLOOKUP($A265&amp;AH$1,Data!$C:$E,3,0),"Ø"),"-")</f>
        <v>-</v>
      </c>
      <c r="AI265" s="16">
        <v>2.0</v>
      </c>
      <c r="AJ265" s="16" t="str">
        <f>IF(OR(AK265=$C265,AK265=$D265,AK265=$E265),IFNA(VLOOKUP($A265&amp;AJ$1,Data!$C:$E,3,0),"Ø"),"-")</f>
        <v>-</v>
      </c>
      <c r="AK265" s="16">
        <v>2.0</v>
      </c>
      <c r="AL265" s="16" t="str">
        <f>IF(OR(AM265=$C265,AM265=$D265,AM265=$E265),IFNA(VLOOKUP($A265&amp;AL$1,Data!$C:$E,3,0),"Ø"),"-")</f>
        <v>-</v>
      </c>
      <c r="AM265" s="16">
        <v>2.0</v>
      </c>
      <c r="AN265" s="16" t="str">
        <f>IF(OR(AO265=$C265,AO265=$D265,AO265=$E265),IFNA(VLOOKUP($A265&amp;AN$1,Data!$C:$E,3,0),"Ø"),"-")</f>
        <v>-</v>
      </c>
      <c r="AO265" s="16">
        <v>2.0</v>
      </c>
      <c r="AP265" s="16" t="str">
        <f>IF(OR(AQ265=$C265,AQ265=$D265,AQ265=$E265),IFNA(VLOOKUP($A265&amp;AP$1,Data!$C:$E,3,0),"Ø"),"-")</f>
        <v>-</v>
      </c>
      <c r="AQ265" s="16">
        <v>2.0</v>
      </c>
      <c r="AR265" s="16" t="str">
        <f>IF(OR(AS265=$C265,AS265=$D265,AS265=$E265),IFNA(VLOOKUP($A265&amp;AR$1,Data!$C:$E,3,0),"Ø"),"-")</f>
        <v>-</v>
      </c>
      <c r="AS265" s="16">
        <v>2.0</v>
      </c>
      <c r="AT265" s="16" t="str">
        <f>IF(OR(AU265=$C265,AU265=$D265,AU265=$E265),IFNA(VLOOKUP($A265&amp;AT$1,Data!$C:$E,3,0),"Ø"),"-")</f>
        <v>-</v>
      </c>
      <c r="AU265" s="16">
        <v>3.0</v>
      </c>
    </row>
    <row r="266" ht="14.25" hidden="1" customHeight="1">
      <c r="A266" s="16" t="s">
        <v>1670</v>
      </c>
      <c r="B266" s="9"/>
      <c r="C266" s="9" t="str">
        <f>IF(COUNTIF(Dails!A:A,Sheet1DATA!$A266)=1,1,"N")</f>
        <v>N</v>
      </c>
      <c r="D266" s="9">
        <f>IF(COUNTIF(Dails!D:D,Sheet1DATA!$A266)=1,2,"N")</f>
        <v>2</v>
      </c>
      <c r="E266" s="9" t="str">
        <f>IF(COUNTIF(Dails!G:G,Sheet1DATA!$A266)=1,3,"N")</f>
        <v>N</v>
      </c>
      <c r="F266" s="16" t="str">
        <f>IF(OR(G266=$C266,G266=$D266,G266=$E266),IFNA(VLOOKUP($A266&amp;F$1,Data!$C:$E,3,0),"Ø"),"-")</f>
        <v>-</v>
      </c>
      <c r="G266" s="16">
        <v>1.0</v>
      </c>
      <c r="H266" s="16" t="str">
        <f>IF(OR(I266=$C266,I266=$D266,I266=$E266),IFNA(VLOOKUP($A266&amp;H$1,Data!$C:$E,3,0),"Ø"),"-")</f>
        <v>-</v>
      </c>
      <c r="I266" s="16">
        <v>1.0</v>
      </c>
      <c r="J266" s="16" t="str">
        <f>IF(OR(K266=$C266,K266=$D266,K266=$E266),IFNA(VLOOKUP($A266&amp;J$1,Data!$C:$E,3,0),"Ø"),"-")</f>
        <v>-</v>
      </c>
      <c r="K266" s="16">
        <v>1.0</v>
      </c>
      <c r="L266" s="16" t="str">
        <f>IF(OR(M266=$C266,M266=$D266,M266=$E266),IFNA(VLOOKUP($A266&amp;L$1,Data!$C:$E,3,0),"Ø"),"-")</f>
        <v>-</v>
      </c>
      <c r="M266" s="16">
        <v>1.0</v>
      </c>
      <c r="N266" s="16" t="str">
        <f>IF(OR(O266=$C266,O266=$D266,O266=$E266),IFNA(VLOOKUP($A266&amp;N$1,Data!$C:$E,3,0),"Ø"),"-")</f>
        <v>-</v>
      </c>
      <c r="O266" s="16">
        <v>1.0</v>
      </c>
      <c r="P266" s="16" t="str">
        <f>IF(OR(Q266=$C266,Q266=$D266,Q266=$E266),IFNA(VLOOKUP($A266&amp;P$1,Data!$C:$E,3,0),"Ø"),"-")</f>
        <v>-</v>
      </c>
      <c r="Q266" s="16">
        <v>1.0</v>
      </c>
      <c r="R266" s="16" t="str">
        <f>IF(OR(S266=$C266,S266=$D266,S266=$E266),IFNA(VLOOKUP($A266&amp;R$1,Data!$C:$E,3,0),"Ø"),"-")</f>
        <v>-</v>
      </c>
      <c r="S266" s="16">
        <v>1.0</v>
      </c>
      <c r="T266" s="16" t="str">
        <f>IF(OR(U266=$C266,U266=$D266,U266=$E266),IFNA(VLOOKUP($A266&amp;T$1,Data!$C:$E,3,0),"Ø"),"-")</f>
        <v>Ø</v>
      </c>
      <c r="U266" s="16">
        <v>2.0</v>
      </c>
      <c r="V266" s="16" t="str">
        <f>IF(OR(W266=$C266,W266=$D266,W266=$E266),IFNA(VLOOKUP($A266&amp;V$1,Data!$C:$E,3,0),"Ø"),"-")</f>
        <v>Ø</v>
      </c>
      <c r="W266" s="16">
        <v>2.0</v>
      </c>
      <c r="X266" s="16" t="str">
        <f>IF(OR(Y266=$C266,Y266=$D266,Y266=$E266),IFNA(VLOOKUP($A266&amp;X$1,Data!$C:$E,3,0),"Ø"),"-")</f>
        <v>Ø</v>
      </c>
      <c r="Y266" s="16">
        <v>2.0</v>
      </c>
      <c r="Z266" s="16" t="str">
        <f>IF(OR(AA266=$C266,AA266=$D266,AA266=$E266),IFNA(VLOOKUP($A266&amp;Z$1,Data!$C:$E,3,0),"Ø"),"-")</f>
        <v>Ø</v>
      </c>
      <c r="AA266" s="16">
        <v>2.0</v>
      </c>
      <c r="AB266" s="16" t="str">
        <f>IF(OR(AC266=$C266,AC266=$D266,AC266=$E266),IFNA(VLOOKUP($A266&amp;AB$1,Data!$C:$E,3,0),"Ø"),"-")</f>
        <v>Ø</v>
      </c>
      <c r="AC266" s="16">
        <v>2.0</v>
      </c>
      <c r="AD266" s="16" t="str">
        <f>IF(OR(AE266=$C266,AE266=$D266,AE266=$E266),IFNA(VLOOKUP($A266&amp;AD$1,Data!$C:$E,3,0),"Ø"),"-")</f>
        <v>Ø</v>
      </c>
      <c r="AE266" s="16">
        <v>2.0</v>
      </c>
      <c r="AF266" s="16" t="str">
        <f>IF(OR(AG266=$C266,AG266=$D266,AG266=$E266),IFNA(VLOOKUP($A266&amp;AF$1,Data!$C:$E,3,0),"Ø"),"-")</f>
        <v>Ø</v>
      </c>
      <c r="AG266" s="16">
        <v>2.0</v>
      </c>
      <c r="AH266" s="16" t="str">
        <f>IF(OR(AI266=$C266,AI266=$D266,AI266=$E266),IFNA(VLOOKUP($A266&amp;AH$1,Data!$C:$E,3,0),"Ø"),"-")</f>
        <v>Ø</v>
      </c>
      <c r="AI266" s="16">
        <v>2.0</v>
      </c>
      <c r="AJ266" s="16" t="str">
        <f>IF(OR(AK266=$C266,AK266=$D266,AK266=$E266),IFNA(VLOOKUP($A266&amp;AJ$1,Data!$C:$E,3,0),"Ø"),"-")</f>
        <v>Ø</v>
      </c>
      <c r="AK266" s="16">
        <v>2.0</v>
      </c>
      <c r="AL266" s="16" t="str">
        <f>IF(OR(AM266=$C266,AM266=$D266,AM266=$E266),IFNA(VLOOKUP($A266&amp;AL$1,Data!$C:$E,3,0),"Ø"),"-")</f>
        <v>×</v>
      </c>
      <c r="AM266" s="16">
        <v>2.0</v>
      </c>
      <c r="AN266" s="16" t="str">
        <f>IF(OR(AO266=$C266,AO266=$D266,AO266=$E266),IFNA(VLOOKUP($A266&amp;AN$1,Data!$C:$E,3,0),"Ø"),"-")</f>
        <v>Ø</v>
      </c>
      <c r="AO266" s="16">
        <v>2.0</v>
      </c>
      <c r="AP266" s="16" t="str">
        <f>IF(OR(AQ266=$C266,AQ266=$D266,AQ266=$E266),IFNA(VLOOKUP($A266&amp;AP$1,Data!$C:$E,3,0),"Ø"),"-")</f>
        <v>Ø</v>
      </c>
      <c r="AQ266" s="16">
        <v>2.0</v>
      </c>
      <c r="AR266" s="16" t="str">
        <f>IF(OR(AS266=$C266,AS266=$D266,AS266=$E266),IFNA(VLOOKUP($A266&amp;AR$1,Data!$C:$E,3,0),"Ø"),"-")</f>
        <v>×</v>
      </c>
      <c r="AS266" s="16">
        <v>2.0</v>
      </c>
      <c r="AT266" s="16" t="str">
        <f>IF(OR(AU266=$C266,AU266=$D266,AU266=$E266),IFNA(VLOOKUP($A266&amp;AT$1,Data!$C:$E,3,0),"Ø"),"-")</f>
        <v>-</v>
      </c>
      <c r="AU266" s="16">
        <v>3.0</v>
      </c>
    </row>
    <row r="267" ht="14.25" hidden="1" customHeight="1">
      <c r="A267" s="16" t="s">
        <v>611</v>
      </c>
      <c r="B267" s="9"/>
      <c r="C267" s="9">
        <f>IF(COUNTIF(Dails!A:A,Sheet1DATA!$A267)=1,1,"N")</f>
        <v>1</v>
      </c>
      <c r="D267" s="9">
        <f>IF(COUNTIF(Dails!D:D,Sheet1DATA!$A267)=1,2,"N")</f>
        <v>2</v>
      </c>
      <c r="E267" s="9">
        <f>IF(COUNTIF(Dails!G:G,Sheet1DATA!$A267)=1,3,"N")</f>
        <v>3</v>
      </c>
      <c r="F267" s="16" t="str">
        <f>IF(OR(G267=$C267,G267=$D267,G267=$E267),IFNA(VLOOKUP($A267&amp;F$1,Data!$C:$E,3,0),"Ø"),"-")</f>
        <v>√</v>
      </c>
      <c r="G267" s="16">
        <v>1.0</v>
      </c>
      <c r="H267" s="16" t="str">
        <f>IF(OR(I267=$C267,I267=$D267,I267=$E267),IFNA(VLOOKUP($A267&amp;H$1,Data!$C:$E,3,0),"Ø"),"-")</f>
        <v>√</v>
      </c>
      <c r="I267" s="16">
        <v>1.0</v>
      </c>
      <c r="J267" s="16" t="str">
        <f>IF(OR(K267=$C267,K267=$D267,K267=$E267),IFNA(VLOOKUP($A267&amp;J$1,Data!$C:$E,3,0),"Ø"),"-")</f>
        <v>√</v>
      </c>
      <c r="K267" s="16">
        <v>1.0</v>
      </c>
      <c r="L267" s="16" t="str">
        <f>IF(OR(M267=$C267,M267=$D267,M267=$E267),IFNA(VLOOKUP($A267&amp;L$1,Data!$C:$E,3,0),"Ø"),"-")</f>
        <v>×</v>
      </c>
      <c r="M267" s="16">
        <v>1.0</v>
      </c>
      <c r="N267" s="16" t="str">
        <f>IF(OR(O267=$C267,O267=$D267,O267=$E267),IFNA(VLOOKUP($A267&amp;N$1,Data!$C:$E,3,0),"Ø"),"-")</f>
        <v>×</v>
      </c>
      <c r="O267" s="16">
        <v>1.0</v>
      </c>
      <c r="P267" s="16" t="str">
        <f>IF(OR(Q267=$C267,Q267=$D267,Q267=$E267),IFNA(VLOOKUP($A267&amp;P$1,Data!$C:$E,3,0),"Ø"),"-")</f>
        <v>×</v>
      </c>
      <c r="Q267" s="16">
        <v>1.0</v>
      </c>
      <c r="R267" s="16" t="str">
        <f>IF(OR(S267=$C267,S267=$D267,S267=$E267),IFNA(VLOOKUP($A267&amp;R$1,Data!$C:$E,3,0),"Ø"),"-")</f>
        <v>×</v>
      </c>
      <c r="S267" s="16">
        <v>1.0</v>
      </c>
      <c r="T267" s="16" t="str">
        <f>IF(OR(U267=$C267,U267=$D267,U267=$E267),IFNA(VLOOKUP($A267&amp;T$1,Data!$C:$E,3,0),"Ø"),"-")</f>
        <v>√</v>
      </c>
      <c r="U267" s="16">
        <v>2.0</v>
      </c>
      <c r="V267" s="16" t="str">
        <f>IF(OR(W267=$C267,W267=$D267,W267=$E267),IFNA(VLOOKUP($A267&amp;V$1,Data!$C:$E,3,0),"Ø"),"-")</f>
        <v>Ø</v>
      </c>
      <c r="W267" s="16">
        <v>2.0</v>
      </c>
      <c r="X267" s="16" t="str">
        <f>IF(OR(Y267=$C267,Y267=$D267,Y267=$E267),IFNA(VLOOKUP($A267&amp;X$1,Data!$C:$E,3,0),"Ø"),"-")</f>
        <v>√</v>
      </c>
      <c r="Y267" s="16">
        <v>2.0</v>
      </c>
      <c r="Z267" s="16" t="str">
        <f>IF(OR(AA267=$C267,AA267=$D267,AA267=$E267),IFNA(VLOOKUP($A267&amp;Z$1,Data!$C:$E,3,0),"Ø"),"-")</f>
        <v>√</v>
      </c>
      <c r="AA267" s="16">
        <v>2.0</v>
      </c>
      <c r="AB267" s="16" t="str">
        <f>IF(OR(AC267=$C267,AC267=$D267,AC267=$E267),IFNA(VLOOKUP($A267&amp;AB$1,Data!$C:$E,3,0),"Ø"),"-")</f>
        <v>√</v>
      </c>
      <c r="AC267" s="16">
        <v>2.0</v>
      </c>
      <c r="AD267" s="16" t="str">
        <f>IF(OR(AE267=$C267,AE267=$D267,AE267=$E267),IFNA(VLOOKUP($A267&amp;AD$1,Data!$C:$E,3,0),"Ø"),"-")</f>
        <v>√</v>
      </c>
      <c r="AE267" s="16">
        <v>2.0</v>
      </c>
      <c r="AF267" s="16" t="str">
        <f>IF(OR(AG267=$C267,AG267=$D267,AG267=$E267),IFNA(VLOOKUP($A267&amp;AF$1,Data!$C:$E,3,0),"Ø"),"-")</f>
        <v>√</v>
      </c>
      <c r="AG267" s="16">
        <v>2.0</v>
      </c>
      <c r="AH267" s="16" t="str">
        <f>IF(OR(AI267=$C267,AI267=$D267,AI267=$E267),IFNA(VLOOKUP($A267&amp;AH$1,Data!$C:$E,3,0),"Ø"),"-")</f>
        <v>√</v>
      </c>
      <c r="AI267" s="16">
        <v>2.0</v>
      </c>
      <c r="AJ267" s="16" t="str">
        <f>IF(OR(AK267=$C267,AK267=$D267,AK267=$E267),IFNA(VLOOKUP($A267&amp;AJ$1,Data!$C:$E,3,0),"Ø"),"-")</f>
        <v>Ø</v>
      </c>
      <c r="AK267" s="16">
        <v>2.0</v>
      </c>
      <c r="AL267" s="16" t="str">
        <f>IF(OR(AM267=$C267,AM267=$D267,AM267=$E267),IFNA(VLOOKUP($A267&amp;AL$1,Data!$C:$E,3,0),"Ø"),"-")</f>
        <v>√</v>
      </c>
      <c r="AM267" s="16">
        <v>2.0</v>
      </c>
      <c r="AN267" s="16" t="str">
        <f>IF(OR(AO267=$C267,AO267=$D267,AO267=$E267),IFNA(VLOOKUP($A267&amp;AN$1,Data!$C:$E,3,0),"Ø"),"-")</f>
        <v>√</v>
      </c>
      <c r="AO267" s="16">
        <v>2.0</v>
      </c>
      <c r="AP267" s="16" t="str">
        <f>IF(OR(AQ267=$C267,AQ267=$D267,AQ267=$E267),IFNA(VLOOKUP($A267&amp;AP$1,Data!$C:$E,3,0),"Ø"),"-")</f>
        <v>Ø</v>
      </c>
      <c r="AQ267" s="16">
        <v>2.0</v>
      </c>
      <c r="AR267" s="16" t="str">
        <f>IF(OR(AS267=$C267,AS267=$D267,AS267=$E267),IFNA(VLOOKUP($A267&amp;AR$1,Data!$C:$E,3,0),"Ø"),"-")</f>
        <v>√</v>
      </c>
      <c r="AS267" s="16">
        <v>2.0</v>
      </c>
      <c r="AT267" s="16" t="str">
        <f>IF(OR(AU267=$C267,AU267=$D267,AU267=$E267),IFNA(VLOOKUP($A267&amp;AT$1,Data!$C:$E,3,0),"Ø"),"-")</f>
        <v>√</v>
      </c>
      <c r="AU267" s="16">
        <v>3.0</v>
      </c>
    </row>
    <row r="268" ht="14.25" hidden="1" customHeight="1">
      <c r="A268" s="16" t="s">
        <v>1046</v>
      </c>
      <c r="B268" s="9"/>
      <c r="C268" s="9" t="str">
        <f>IF(COUNTIF(Dails!A:A,Sheet1DATA!$A268)=1,1,"N")</f>
        <v>N</v>
      </c>
      <c r="D268" s="9" t="str">
        <f>IF(COUNTIF(Dails!D:D,Sheet1DATA!$A268)=1,2,"N")</f>
        <v>N</v>
      </c>
      <c r="E268" s="9" t="str">
        <f>IF(COUNTIF(Dails!G:G,Sheet1DATA!$A268)=1,3,"N")</f>
        <v>N</v>
      </c>
      <c r="F268" s="16" t="str">
        <f>IF(OR(G268=$C268,G268=$D268,G268=$E268),IFNA(VLOOKUP($A268&amp;F$1,Data!$C:$E,3,0),"Ø"),"-")</f>
        <v>-</v>
      </c>
      <c r="G268" s="16">
        <v>1.0</v>
      </c>
      <c r="H268" s="16" t="str">
        <f>IF(OR(I268=$C268,I268=$D268,I268=$E268),IFNA(VLOOKUP($A268&amp;H$1,Data!$C:$E,3,0),"Ø"),"-")</f>
        <v>-</v>
      </c>
      <c r="I268" s="16">
        <v>1.0</v>
      </c>
      <c r="J268" s="16" t="str">
        <f>IF(OR(K268=$C268,K268=$D268,K268=$E268),IFNA(VLOOKUP($A268&amp;J$1,Data!$C:$E,3,0),"Ø"),"-")</f>
        <v>-</v>
      </c>
      <c r="K268" s="16">
        <v>1.0</v>
      </c>
      <c r="L268" s="16" t="str">
        <f>IF(OR(M268=$C268,M268=$D268,M268=$E268),IFNA(VLOOKUP($A268&amp;L$1,Data!$C:$E,3,0),"Ø"),"-")</f>
        <v>-</v>
      </c>
      <c r="M268" s="16">
        <v>1.0</v>
      </c>
      <c r="N268" s="16" t="str">
        <f>IF(OR(O268=$C268,O268=$D268,O268=$E268),IFNA(VLOOKUP($A268&amp;N$1,Data!$C:$E,3,0),"Ø"),"-")</f>
        <v>-</v>
      </c>
      <c r="O268" s="16">
        <v>1.0</v>
      </c>
      <c r="P268" s="16" t="str">
        <f>IF(OR(Q268=$C268,Q268=$D268,Q268=$E268),IFNA(VLOOKUP($A268&amp;P$1,Data!$C:$E,3,0),"Ø"),"-")</f>
        <v>-</v>
      </c>
      <c r="Q268" s="16">
        <v>1.0</v>
      </c>
      <c r="R268" s="16" t="str">
        <f>IF(OR(S268=$C268,S268=$D268,S268=$E268),IFNA(VLOOKUP($A268&amp;R$1,Data!$C:$E,3,0),"Ø"),"-")</f>
        <v>-</v>
      </c>
      <c r="S268" s="16">
        <v>1.0</v>
      </c>
      <c r="T268" s="16" t="str">
        <f>IF(OR(U268=$C268,U268=$D268,U268=$E268),IFNA(VLOOKUP($A268&amp;T$1,Data!$C:$E,3,0),"Ø"),"-")</f>
        <v>-</v>
      </c>
      <c r="U268" s="16">
        <v>2.0</v>
      </c>
      <c r="V268" s="16" t="str">
        <f>IF(OR(W268=$C268,W268=$D268,W268=$E268),IFNA(VLOOKUP($A268&amp;V$1,Data!$C:$E,3,0),"Ø"),"-")</f>
        <v>-</v>
      </c>
      <c r="W268" s="16">
        <v>2.0</v>
      </c>
      <c r="X268" s="16" t="str">
        <f>IF(OR(Y268=$C268,Y268=$D268,Y268=$E268),IFNA(VLOOKUP($A268&amp;X$1,Data!$C:$E,3,0),"Ø"),"-")</f>
        <v>-</v>
      </c>
      <c r="Y268" s="16">
        <v>2.0</v>
      </c>
      <c r="Z268" s="16" t="str">
        <f>IF(OR(AA268=$C268,AA268=$D268,AA268=$E268),IFNA(VLOOKUP($A268&amp;Z$1,Data!$C:$E,3,0),"Ø"),"-")</f>
        <v>-</v>
      </c>
      <c r="AA268" s="16">
        <v>2.0</v>
      </c>
      <c r="AB268" s="16" t="str">
        <f>IF(OR(AC268=$C268,AC268=$D268,AC268=$E268),IFNA(VLOOKUP($A268&amp;AB$1,Data!$C:$E,3,0),"Ø"),"-")</f>
        <v>-</v>
      </c>
      <c r="AC268" s="16">
        <v>2.0</v>
      </c>
      <c r="AD268" s="16" t="str">
        <f>IF(OR(AE268=$C268,AE268=$D268,AE268=$E268),IFNA(VLOOKUP($A268&amp;AD$1,Data!$C:$E,3,0),"Ø"),"-")</f>
        <v>-</v>
      </c>
      <c r="AE268" s="16">
        <v>2.0</v>
      </c>
      <c r="AF268" s="16" t="str">
        <f>IF(OR(AG268=$C268,AG268=$D268,AG268=$E268),IFNA(VLOOKUP($A268&amp;AF$1,Data!$C:$E,3,0),"Ø"),"-")</f>
        <v>-</v>
      </c>
      <c r="AG268" s="16">
        <v>2.0</v>
      </c>
      <c r="AH268" s="16" t="str">
        <f>IF(OR(AI268=$C268,AI268=$D268,AI268=$E268),IFNA(VLOOKUP($A268&amp;AH$1,Data!$C:$E,3,0),"Ø"),"-")</f>
        <v>-</v>
      </c>
      <c r="AI268" s="16">
        <v>2.0</v>
      </c>
      <c r="AJ268" s="16" t="str">
        <f>IF(OR(AK268=$C268,AK268=$D268,AK268=$E268),IFNA(VLOOKUP($A268&amp;AJ$1,Data!$C:$E,3,0),"Ø"),"-")</f>
        <v>-</v>
      </c>
      <c r="AK268" s="16">
        <v>2.0</v>
      </c>
      <c r="AL268" s="16" t="str">
        <f>IF(OR(AM268=$C268,AM268=$D268,AM268=$E268),IFNA(VLOOKUP($A268&amp;AL$1,Data!$C:$E,3,0),"Ø"),"-")</f>
        <v>-</v>
      </c>
      <c r="AM268" s="16">
        <v>2.0</v>
      </c>
      <c r="AN268" s="16" t="str">
        <f>IF(OR(AO268=$C268,AO268=$D268,AO268=$E268),IFNA(VLOOKUP($A268&amp;AN$1,Data!$C:$E,3,0),"Ø"),"-")</f>
        <v>-</v>
      </c>
      <c r="AO268" s="16">
        <v>2.0</v>
      </c>
      <c r="AP268" s="16" t="str">
        <f>IF(OR(AQ268=$C268,AQ268=$D268,AQ268=$E268),IFNA(VLOOKUP($A268&amp;AP$1,Data!$C:$E,3,0),"Ø"),"-")</f>
        <v>-</v>
      </c>
      <c r="AQ268" s="16">
        <v>2.0</v>
      </c>
      <c r="AR268" s="16" t="str">
        <f>IF(OR(AS268=$C268,AS268=$D268,AS268=$E268),IFNA(VLOOKUP($A268&amp;AR$1,Data!$C:$E,3,0),"Ø"),"-")</f>
        <v>-</v>
      </c>
      <c r="AS268" s="16">
        <v>2.0</v>
      </c>
      <c r="AT268" s="16" t="str">
        <f>IF(OR(AU268=$C268,AU268=$D268,AU268=$E268),IFNA(VLOOKUP($A268&amp;AT$1,Data!$C:$E,3,0),"Ø"),"-")</f>
        <v>-</v>
      </c>
      <c r="AU268" s="16">
        <v>3.0</v>
      </c>
    </row>
    <row r="269" ht="14.25" hidden="1" customHeight="1">
      <c r="A269" s="16" t="s">
        <v>1049</v>
      </c>
      <c r="B269" s="9"/>
      <c r="C269" s="9" t="str">
        <f>IF(COUNTIF(Dails!A:A,Sheet1DATA!$A269)=1,1,"N")</f>
        <v>N</v>
      </c>
      <c r="D269" s="9" t="str">
        <f>IF(COUNTIF(Dails!D:D,Sheet1DATA!$A269)=1,2,"N")</f>
        <v>N</v>
      </c>
      <c r="E269" s="9" t="str">
        <f>IF(COUNTIF(Dails!G:G,Sheet1DATA!$A269)=1,3,"N")</f>
        <v>N</v>
      </c>
      <c r="F269" s="16" t="str">
        <f>IF(OR(G269=$C269,G269=$D269,G269=$E269),IFNA(VLOOKUP($A269&amp;F$1,Data!$C:$E,3,0),"Ø"),"-")</f>
        <v>-</v>
      </c>
      <c r="G269" s="16">
        <v>1.0</v>
      </c>
      <c r="H269" s="16" t="str">
        <f>IF(OR(I269=$C269,I269=$D269,I269=$E269),IFNA(VLOOKUP($A269&amp;H$1,Data!$C:$E,3,0),"Ø"),"-")</f>
        <v>-</v>
      </c>
      <c r="I269" s="16">
        <v>1.0</v>
      </c>
      <c r="J269" s="16" t="str">
        <f>IF(OR(K269=$C269,K269=$D269,K269=$E269),IFNA(VLOOKUP($A269&amp;J$1,Data!$C:$E,3,0),"Ø"),"-")</f>
        <v>-</v>
      </c>
      <c r="K269" s="16">
        <v>1.0</v>
      </c>
      <c r="L269" s="16" t="str">
        <f>IF(OR(M269=$C269,M269=$D269,M269=$E269),IFNA(VLOOKUP($A269&amp;L$1,Data!$C:$E,3,0),"Ø"),"-")</f>
        <v>-</v>
      </c>
      <c r="M269" s="16">
        <v>1.0</v>
      </c>
      <c r="N269" s="16" t="str">
        <f>IF(OR(O269=$C269,O269=$D269,O269=$E269),IFNA(VLOOKUP($A269&amp;N$1,Data!$C:$E,3,0),"Ø"),"-")</f>
        <v>-</v>
      </c>
      <c r="O269" s="16">
        <v>1.0</v>
      </c>
      <c r="P269" s="16" t="str">
        <f>IF(OR(Q269=$C269,Q269=$D269,Q269=$E269),IFNA(VLOOKUP($A269&amp;P$1,Data!$C:$E,3,0),"Ø"),"-")</f>
        <v>-</v>
      </c>
      <c r="Q269" s="16">
        <v>1.0</v>
      </c>
      <c r="R269" s="16" t="str">
        <f>IF(OR(S269=$C269,S269=$D269,S269=$E269),IFNA(VLOOKUP($A269&amp;R$1,Data!$C:$E,3,0),"Ø"),"-")</f>
        <v>-</v>
      </c>
      <c r="S269" s="16">
        <v>1.0</v>
      </c>
      <c r="T269" s="16" t="str">
        <f>IF(OR(U269=$C269,U269=$D269,U269=$E269),IFNA(VLOOKUP($A269&amp;T$1,Data!$C:$E,3,0),"Ø"),"-")</f>
        <v>-</v>
      </c>
      <c r="U269" s="16">
        <v>2.0</v>
      </c>
      <c r="V269" s="16" t="str">
        <f>IF(OR(W269=$C269,W269=$D269,W269=$E269),IFNA(VLOOKUP($A269&amp;V$1,Data!$C:$E,3,0),"Ø"),"-")</f>
        <v>-</v>
      </c>
      <c r="W269" s="16">
        <v>2.0</v>
      </c>
      <c r="X269" s="16" t="str">
        <f>IF(OR(Y269=$C269,Y269=$D269,Y269=$E269),IFNA(VLOOKUP($A269&amp;X$1,Data!$C:$E,3,0),"Ø"),"-")</f>
        <v>-</v>
      </c>
      <c r="Y269" s="16">
        <v>2.0</v>
      </c>
      <c r="Z269" s="16" t="str">
        <f>IF(OR(AA269=$C269,AA269=$D269,AA269=$E269),IFNA(VLOOKUP($A269&amp;Z$1,Data!$C:$E,3,0),"Ø"),"-")</f>
        <v>-</v>
      </c>
      <c r="AA269" s="16">
        <v>2.0</v>
      </c>
      <c r="AB269" s="16" t="str">
        <f>IF(OR(AC269=$C269,AC269=$D269,AC269=$E269),IFNA(VLOOKUP($A269&amp;AB$1,Data!$C:$E,3,0),"Ø"),"-")</f>
        <v>-</v>
      </c>
      <c r="AC269" s="16">
        <v>2.0</v>
      </c>
      <c r="AD269" s="16" t="str">
        <f>IF(OR(AE269=$C269,AE269=$D269,AE269=$E269),IFNA(VLOOKUP($A269&amp;AD$1,Data!$C:$E,3,0),"Ø"),"-")</f>
        <v>-</v>
      </c>
      <c r="AE269" s="16">
        <v>2.0</v>
      </c>
      <c r="AF269" s="16" t="str">
        <f>IF(OR(AG269=$C269,AG269=$D269,AG269=$E269),IFNA(VLOOKUP($A269&amp;AF$1,Data!$C:$E,3,0),"Ø"),"-")</f>
        <v>-</v>
      </c>
      <c r="AG269" s="16">
        <v>2.0</v>
      </c>
      <c r="AH269" s="16" t="str">
        <f>IF(OR(AI269=$C269,AI269=$D269,AI269=$E269),IFNA(VLOOKUP($A269&amp;AH$1,Data!$C:$E,3,0),"Ø"),"-")</f>
        <v>-</v>
      </c>
      <c r="AI269" s="16">
        <v>2.0</v>
      </c>
      <c r="AJ269" s="16" t="str">
        <f>IF(OR(AK269=$C269,AK269=$D269,AK269=$E269),IFNA(VLOOKUP($A269&amp;AJ$1,Data!$C:$E,3,0),"Ø"),"-")</f>
        <v>-</v>
      </c>
      <c r="AK269" s="16">
        <v>2.0</v>
      </c>
      <c r="AL269" s="16" t="str">
        <f>IF(OR(AM269=$C269,AM269=$D269,AM269=$E269),IFNA(VLOOKUP($A269&amp;AL$1,Data!$C:$E,3,0),"Ø"),"-")</f>
        <v>-</v>
      </c>
      <c r="AM269" s="16">
        <v>2.0</v>
      </c>
      <c r="AN269" s="16" t="str">
        <f>IF(OR(AO269=$C269,AO269=$D269,AO269=$E269),IFNA(VLOOKUP($A269&amp;AN$1,Data!$C:$E,3,0),"Ø"),"-")</f>
        <v>-</v>
      </c>
      <c r="AO269" s="16">
        <v>2.0</v>
      </c>
      <c r="AP269" s="16" t="str">
        <f>IF(OR(AQ269=$C269,AQ269=$D269,AQ269=$E269),IFNA(VLOOKUP($A269&amp;AP$1,Data!$C:$E,3,0),"Ø"),"-")</f>
        <v>-</v>
      </c>
      <c r="AQ269" s="16">
        <v>2.0</v>
      </c>
      <c r="AR269" s="16" t="str">
        <f>IF(OR(AS269=$C269,AS269=$D269,AS269=$E269),IFNA(VLOOKUP($A269&amp;AR$1,Data!$C:$E,3,0),"Ø"),"-")</f>
        <v>-</v>
      </c>
      <c r="AS269" s="16">
        <v>2.0</v>
      </c>
      <c r="AT269" s="16" t="str">
        <f>IF(OR(AU269=$C269,AU269=$D269,AU269=$E269),IFNA(VLOOKUP($A269&amp;AT$1,Data!$C:$E,3,0),"Ø"),"-")</f>
        <v>-</v>
      </c>
      <c r="AU269" s="16">
        <v>3.0</v>
      </c>
    </row>
    <row r="270" ht="14.25" hidden="1" customHeight="1">
      <c r="A270" s="16" t="s">
        <v>493</v>
      </c>
      <c r="B270" s="9"/>
      <c r="C270" s="9">
        <f>IF(COUNTIF(Dails!A:A,Sheet1DATA!$A270)=1,1,"N")</f>
        <v>1</v>
      </c>
      <c r="D270" s="9" t="str">
        <f>IF(COUNTIF(Dails!D:D,Sheet1DATA!$A270)=1,2,"N")</f>
        <v>N</v>
      </c>
      <c r="E270" s="9" t="str">
        <f>IF(COUNTIF(Dails!G:G,Sheet1DATA!$A270)=1,3,"N")</f>
        <v>N</v>
      </c>
      <c r="F270" s="16" t="str">
        <f>IF(OR(G270=$C270,G270=$D270,G270=$E270),IFNA(VLOOKUP($A270&amp;F$1,Data!$C:$E,3,0),"Ø"),"-")</f>
        <v>√</v>
      </c>
      <c r="G270" s="16">
        <v>1.0</v>
      </c>
      <c r="H270" s="16" t="str">
        <f>IF(OR(I270=$C270,I270=$D270,I270=$E270),IFNA(VLOOKUP($A270&amp;H$1,Data!$C:$E,3,0),"Ø"),"-")</f>
        <v>√</v>
      </c>
      <c r="I270" s="16">
        <v>1.0</v>
      </c>
      <c r="J270" s="16" t="str">
        <f>IF(OR(K270=$C270,K270=$D270,K270=$E270),IFNA(VLOOKUP($A270&amp;J$1,Data!$C:$E,3,0),"Ø"),"-")</f>
        <v>√</v>
      </c>
      <c r="K270" s="16">
        <v>1.0</v>
      </c>
      <c r="L270" s="16" t="str">
        <f>IF(OR(M270=$C270,M270=$D270,M270=$E270),IFNA(VLOOKUP($A270&amp;L$1,Data!$C:$E,3,0),"Ø"),"-")</f>
        <v>×</v>
      </c>
      <c r="M270" s="16">
        <v>1.0</v>
      </c>
      <c r="N270" s="16" t="str">
        <f>IF(OR(O270=$C270,O270=$D270,O270=$E270),IFNA(VLOOKUP($A270&amp;N$1,Data!$C:$E,3,0),"Ø"),"-")</f>
        <v>×</v>
      </c>
      <c r="O270" s="16">
        <v>1.0</v>
      </c>
      <c r="P270" s="16" t="str">
        <f>IF(OR(Q270=$C270,Q270=$D270,Q270=$E270),IFNA(VLOOKUP($A270&amp;P$1,Data!$C:$E,3,0),"Ø"),"-")</f>
        <v>×</v>
      </c>
      <c r="Q270" s="16">
        <v>1.0</v>
      </c>
      <c r="R270" s="16" t="str">
        <f>IF(OR(S270=$C270,S270=$D270,S270=$E270),IFNA(VLOOKUP($A270&amp;R$1,Data!$C:$E,3,0),"Ø"),"-")</f>
        <v>×</v>
      </c>
      <c r="S270" s="16">
        <v>1.0</v>
      </c>
      <c r="T270" s="16" t="str">
        <f>IF(OR(U270=$C270,U270=$D270,U270=$E270),IFNA(VLOOKUP($A270&amp;T$1,Data!$C:$E,3,0),"Ø"),"-")</f>
        <v>-</v>
      </c>
      <c r="U270" s="16">
        <v>2.0</v>
      </c>
      <c r="V270" s="16" t="str">
        <f>IF(OR(W270=$C270,W270=$D270,W270=$E270),IFNA(VLOOKUP($A270&amp;V$1,Data!$C:$E,3,0),"Ø"),"-")</f>
        <v>-</v>
      </c>
      <c r="W270" s="16">
        <v>2.0</v>
      </c>
      <c r="X270" s="16" t="str">
        <f>IF(OR(Y270=$C270,Y270=$D270,Y270=$E270),IFNA(VLOOKUP($A270&amp;X$1,Data!$C:$E,3,0),"Ø"),"-")</f>
        <v>-</v>
      </c>
      <c r="Y270" s="16">
        <v>2.0</v>
      </c>
      <c r="Z270" s="16" t="str">
        <f>IF(OR(AA270=$C270,AA270=$D270,AA270=$E270),IFNA(VLOOKUP($A270&amp;Z$1,Data!$C:$E,3,0),"Ø"),"-")</f>
        <v>-</v>
      </c>
      <c r="AA270" s="16">
        <v>2.0</v>
      </c>
      <c r="AB270" s="16" t="str">
        <f>IF(OR(AC270=$C270,AC270=$D270,AC270=$E270),IFNA(VLOOKUP($A270&amp;AB$1,Data!$C:$E,3,0),"Ø"),"-")</f>
        <v>-</v>
      </c>
      <c r="AC270" s="16">
        <v>2.0</v>
      </c>
      <c r="AD270" s="16" t="str">
        <f>IF(OR(AE270=$C270,AE270=$D270,AE270=$E270),IFNA(VLOOKUP($A270&amp;AD$1,Data!$C:$E,3,0),"Ø"),"-")</f>
        <v>-</v>
      </c>
      <c r="AE270" s="16">
        <v>2.0</v>
      </c>
      <c r="AF270" s="16" t="str">
        <f>IF(OR(AG270=$C270,AG270=$D270,AG270=$E270),IFNA(VLOOKUP($A270&amp;AF$1,Data!$C:$E,3,0),"Ø"),"-")</f>
        <v>-</v>
      </c>
      <c r="AG270" s="16">
        <v>2.0</v>
      </c>
      <c r="AH270" s="16" t="str">
        <f>IF(OR(AI270=$C270,AI270=$D270,AI270=$E270),IFNA(VLOOKUP($A270&amp;AH$1,Data!$C:$E,3,0),"Ø"),"-")</f>
        <v>-</v>
      </c>
      <c r="AI270" s="16">
        <v>2.0</v>
      </c>
      <c r="AJ270" s="16" t="str">
        <f>IF(OR(AK270=$C270,AK270=$D270,AK270=$E270),IFNA(VLOOKUP($A270&amp;AJ$1,Data!$C:$E,3,0),"Ø"),"-")</f>
        <v>-</v>
      </c>
      <c r="AK270" s="16">
        <v>2.0</v>
      </c>
      <c r="AL270" s="16" t="str">
        <f>IF(OR(AM270=$C270,AM270=$D270,AM270=$E270),IFNA(VLOOKUP($A270&amp;AL$1,Data!$C:$E,3,0),"Ø"),"-")</f>
        <v>-</v>
      </c>
      <c r="AM270" s="16">
        <v>2.0</v>
      </c>
      <c r="AN270" s="16" t="str">
        <f>IF(OR(AO270=$C270,AO270=$D270,AO270=$E270),IFNA(VLOOKUP($A270&amp;AN$1,Data!$C:$E,3,0),"Ø"),"-")</f>
        <v>-</v>
      </c>
      <c r="AO270" s="16">
        <v>2.0</v>
      </c>
      <c r="AP270" s="16" t="str">
        <f>IF(OR(AQ270=$C270,AQ270=$D270,AQ270=$E270),IFNA(VLOOKUP($A270&amp;AP$1,Data!$C:$E,3,0),"Ø"),"-")</f>
        <v>-</v>
      </c>
      <c r="AQ270" s="16">
        <v>2.0</v>
      </c>
      <c r="AR270" s="16" t="str">
        <f>IF(OR(AS270=$C270,AS270=$D270,AS270=$E270),IFNA(VLOOKUP($A270&amp;AR$1,Data!$C:$E,3,0),"Ø"),"-")</f>
        <v>-</v>
      </c>
      <c r="AS270" s="16">
        <v>2.0</v>
      </c>
      <c r="AT270" s="16" t="str">
        <f>IF(OR(AU270=$C270,AU270=$D270,AU270=$E270),IFNA(VLOOKUP($A270&amp;AT$1,Data!$C:$E,3,0),"Ø"),"-")</f>
        <v>-</v>
      </c>
      <c r="AU270" s="16">
        <v>3.0</v>
      </c>
    </row>
    <row r="271" ht="14.25" hidden="1" customHeight="1">
      <c r="A271" s="16" t="s">
        <v>1060</v>
      </c>
      <c r="B271" s="9"/>
      <c r="C271" s="9">
        <f>IF(COUNTIF(Dails!A:A,Sheet1DATA!$A271)=1,1,"N")</f>
        <v>1</v>
      </c>
      <c r="D271" s="9" t="str">
        <f>IF(COUNTIF(Dails!D:D,Sheet1DATA!$A271)=1,2,"N")</f>
        <v>N</v>
      </c>
      <c r="E271" s="9" t="str">
        <f>IF(COUNTIF(Dails!G:G,Sheet1DATA!$A271)=1,3,"N")</f>
        <v>N</v>
      </c>
      <c r="F271" s="16" t="str">
        <f>IF(OR(G271=$C271,G271=$D271,G271=$E271),IFNA(VLOOKUP($A271&amp;F$1,Data!$C:$E,3,0),"Ø"),"-")</f>
        <v>Ø</v>
      </c>
      <c r="G271" s="16">
        <v>1.0</v>
      </c>
      <c r="H271" s="16" t="str">
        <f>IF(OR(I271=$C271,I271=$D271,I271=$E271),IFNA(VLOOKUP($A271&amp;H$1,Data!$C:$E,3,0),"Ø"),"-")</f>
        <v>Ø</v>
      </c>
      <c r="I271" s="16">
        <v>1.0</v>
      </c>
      <c r="J271" s="16" t="str">
        <f>IF(OR(K271=$C271,K271=$D271,K271=$E271),IFNA(VLOOKUP($A271&amp;J$1,Data!$C:$E,3,0),"Ø"),"-")</f>
        <v>Ø</v>
      </c>
      <c r="K271" s="16">
        <v>1.0</v>
      </c>
      <c r="L271" s="16" t="str">
        <f>IF(OR(M271=$C271,M271=$D271,M271=$E271),IFNA(VLOOKUP($A271&amp;L$1,Data!$C:$E,3,0),"Ø"),"-")</f>
        <v>Ø</v>
      </c>
      <c r="M271" s="16">
        <v>1.0</v>
      </c>
      <c r="N271" s="16" t="str">
        <f>IF(OR(O271=$C271,O271=$D271,O271=$E271),IFNA(VLOOKUP($A271&amp;N$1,Data!$C:$E,3,0),"Ø"),"-")</f>
        <v>Ø</v>
      </c>
      <c r="O271" s="16">
        <v>1.0</v>
      </c>
      <c r="P271" s="16" t="str">
        <f>IF(OR(Q271=$C271,Q271=$D271,Q271=$E271),IFNA(VLOOKUP($A271&amp;P$1,Data!$C:$E,3,0),"Ø"),"-")</f>
        <v>Ø</v>
      </c>
      <c r="Q271" s="16">
        <v>1.0</v>
      </c>
      <c r="R271" s="16" t="str">
        <f>IF(OR(S271=$C271,S271=$D271,S271=$E271),IFNA(VLOOKUP($A271&amp;R$1,Data!$C:$E,3,0),"Ø"),"-")</f>
        <v>Ø</v>
      </c>
      <c r="S271" s="16">
        <v>1.0</v>
      </c>
      <c r="T271" s="16" t="str">
        <f>IF(OR(U271=$C271,U271=$D271,U271=$E271),IFNA(VLOOKUP($A271&amp;T$1,Data!$C:$E,3,0),"Ø"),"-")</f>
        <v>-</v>
      </c>
      <c r="U271" s="16">
        <v>2.0</v>
      </c>
      <c r="V271" s="16" t="str">
        <f>IF(OR(W271=$C271,W271=$D271,W271=$E271),IFNA(VLOOKUP($A271&amp;V$1,Data!$C:$E,3,0),"Ø"),"-")</f>
        <v>-</v>
      </c>
      <c r="W271" s="16">
        <v>2.0</v>
      </c>
      <c r="X271" s="16" t="str">
        <f>IF(OR(Y271=$C271,Y271=$D271,Y271=$E271),IFNA(VLOOKUP($A271&amp;X$1,Data!$C:$E,3,0),"Ø"),"-")</f>
        <v>-</v>
      </c>
      <c r="Y271" s="16">
        <v>2.0</v>
      </c>
      <c r="Z271" s="16" t="str">
        <f>IF(OR(AA271=$C271,AA271=$D271,AA271=$E271),IFNA(VLOOKUP($A271&amp;Z$1,Data!$C:$E,3,0),"Ø"),"-")</f>
        <v>-</v>
      </c>
      <c r="AA271" s="16">
        <v>2.0</v>
      </c>
      <c r="AB271" s="16" t="str">
        <f>IF(OR(AC271=$C271,AC271=$D271,AC271=$E271),IFNA(VLOOKUP($A271&amp;AB$1,Data!$C:$E,3,0),"Ø"),"-")</f>
        <v>-</v>
      </c>
      <c r="AC271" s="16">
        <v>2.0</v>
      </c>
      <c r="AD271" s="16" t="str">
        <f>IF(OR(AE271=$C271,AE271=$D271,AE271=$E271),IFNA(VLOOKUP($A271&amp;AD$1,Data!$C:$E,3,0),"Ø"),"-")</f>
        <v>-</v>
      </c>
      <c r="AE271" s="16">
        <v>2.0</v>
      </c>
      <c r="AF271" s="16" t="str">
        <f>IF(OR(AG271=$C271,AG271=$D271,AG271=$E271),IFNA(VLOOKUP($A271&amp;AF$1,Data!$C:$E,3,0),"Ø"),"-")</f>
        <v>-</v>
      </c>
      <c r="AG271" s="16">
        <v>2.0</v>
      </c>
      <c r="AH271" s="16" t="str">
        <f>IF(OR(AI271=$C271,AI271=$D271,AI271=$E271),IFNA(VLOOKUP($A271&amp;AH$1,Data!$C:$E,3,0),"Ø"),"-")</f>
        <v>-</v>
      </c>
      <c r="AI271" s="16">
        <v>2.0</v>
      </c>
      <c r="AJ271" s="16" t="str">
        <f>IF(OR(AK271=$C271,AK271=$D271,AK271=$E271),IFNA(VLOOKUP($A271&amp;AJ$1,Data!$C:$E,3,0),"Ø"),"-")</f>
        <v>-</v>
      </c>
      <c r="AK271" s="16">
        <v>2.0</v>
      </c>
      <c r="AL271" s="16" t="str">
        <f>IF(OR(AM271=$C271,AM271=$D271,AM271=$E271),IFNA(VLOOKUP($A271&amp;AL$1,Data!$C:$E,3,0),"Ø"),"-")</f>
        <v>-</v>
      </c>
      <c r="AM271" s="16">
        <v>2.0</v>
      </c>
      <c r="AN271" s="16" t="str">
        <f>IF(OR(AO271=$C271,AO271=$D271,AO271=$E271),IFNA(VLOOKUP($A271&amp;AN$1,Data!$C:$E,3,0),"Ø"),"-")</f>
        <v>-</v>
      </c>
      <c r="AO271" s="16">
        <v>2.0</v>
      </c>
      <c r="AP271" s="16" t="str">
        <f>IF(OR(AQ271=$C271,AQ271=$D271,AQ271=$E271),IFNA(VLOOKUP($A271&amp;AP$1,Data!$C:$E,3,0),"Ø"),"-")</f>
        <v>-</v>
      </c>
      <c r="AQ271" s="16">
        <v>2.0</v>
      </c>
      <c r="AR271" s="16" t="str">
        <f>IF(OR(AS271=$C271,AS271=$D271,AS271=$E271),IFNA(VLOOKUP($A271&amp;AR$1,Data!$C:$E,3,0),"Ø"),"-")</f>
        <v>-</v>
      </c>
      <c r="AS271" s="16">
        <v>2.0</v>
      </c>
      <c r="AT271" s="16" t="str">
        <f>IF(OR(AU271=$C271,AU271=$D271,AU271=$E271),IFNA(VLOOKUP($A271&amp;AT$1,Data!$C:$E,3,0),"Ø"),"-")</f>
        <v>-</v>
      </c>
      <c r="AU271" s="16">
        <v>3.0</v>
      </c>
    </row>
    <row r="272" ht="14.25" hidden="1" customHeight="1">
      <c r="A272" s="16" t="s">
        <v>1070</v>
      </c>
      <c r="B272" s="9"/>
      <c r="C272" s="9" t="str">
        <f>IF(COUNTIF(Dails!A:A,Sheet1DATA!$A272)=1,1,"N")</f>
        <v>N</v>
      </c>
      <c r="D272" s="9" t="str">
        <f>IF(COUNTIF(Dails!D:D,Sheet1DATA!$A272)=1,2,"N")</f>
        <v>N</v>
      </c>
      <c r="E272" s="9" t="str">
        <f>IF(COUNTIF(Dails!G:G,Sheet1DATA!$A272)=1,3,"N")</f>
        <v>N</v>
      </c>
      <c r="F272" s="16" t="str">
        <f>IF(OR(G272=$C272,G272=$D272,G272=$E272),IFNA(VLOOKUP($A272&amp;F$1,Data!$C:$E,3,0),"Ø"),"-")</f>
        <v>-</v>
      </c>
      <c r="G272" s="16">
        <v>1.0</v>
      </c>
      <c r="H272" s="16" t="str">
        <f>IF(OR(I272=$C272,I272=$D272,I272=$E272),IFNA(VLOOKUP($A272&amp;H$1,Data!$C:$E,3,0),"Ø"),"-")</f>
        <v>-</v>
      </c>
      <c r="I272" s="16">
        <v>1.0</v>
      </c>
      <c r="J272" s="16" t="str">
        <f>IF(OR(K272=$C272,K272=$D272,K272=$E272),IFNA(VLOOKUP($A272&amp;J$1,Data!$C:$E,3,0),"Ø"),"-")</f>
        <v>-</v>
      </c>
      <c r="K272" s="16">
        <v>1.0</v>
      </c>
      <c r="L272" s="16" t="str">
        <f>IF(OR(M272=$C272,M272=$D272,M272=$E272),IFNA(VLOOKUP($A272&amp;L$1,Data!$C:$E,3,0),"Ø"),"-")</f>
        <v>-</v>
      </c>
      <c r="M272" s="16">
        <v>1.0</v>
      </c>
      <c r="N272" s="16" t="str">
        <f>IF(OR(O272=$C272,O272=$D272,O272=$E272),IFNA(VLOOKUP($A272&amp;N$1,Data!$C:$E,3,0),"Ø"),"-")</f>
        <v>-</v>
      </c>
      <c r="O272" s="16">
        <v>1.0</v>
      </c>
      <c r="P272" s="16" t="str">
        <f>IF(OR(Q272=$C272,Q272=$D272,Q272=$E272),IFNA(VLOOKUP($A272&amp;P$1,Data!$C:$E,3,0),"Ø"),"-")</f>
        <v>-</v>
      </c>
      <c r="Q272" s="16">
        <v>1.0</v>
      </c>
      <c r="R272" s="16" t="str">
        <f>IF(OR(S272=$C272,S272=$D272,S272=$E272),IFNA(VLOOKUP($A272&amp;R$1,Data!$C:$E,3,0),"Ø"),"-")</f>
        <v>-</v>
      </c>
      <c r="S272" s="16">
        <v>1.0</v>
      </c>
      <c r="T272" s="16" t="str">
        <f>IF(OR(U272=$C272,U272=$D272,U272=$E272),IFNA(VLOOKUP($A272&amp;T$1,Data!$C:$E,3,0),"Ø"),"-")</f>
        <v>-</v>
      </c>
      <c r="U272" s="16">
        <v>2.0</v>
      </c>
      <c r="V272" s="16" t="str">
        <f>IF(OR(W272=$C272,W272=$D272,W272=$E272),IFNA(VLOOKUP($A272&amp;V$1,Data!$C:$E,3,0),"Ø"),"-")</f>
        <v>-</v>
      </c>
      <c r="W272" s="16">
        <v>2.0</v>
      </c>
      <c r="X272" s="16" t="str">
        <f>IF(OR(Y272=$C272,Y272=$D272,Y272=$E272),IFNA(VLOOKUP($A272&amp;X$1,Data!$C:$E,3,0),"Ø"),"-")</f>
        <v>-</v>
      </c>
      <c r="Y272" s="16">
        <v>2.0</v>
      </c>
      <c r="Z272" s="16" t="str">
        <f>IF(OR(AA272=$C272,AA272=$D272,AA272=$E272),IFNA(VLOOKUP($A272&amp;Z$1,Data!$C:$E,3,0),"Ø"),"-")</f>
        <v>-</v>
      </c>
      <c r="AA272" s="16">
        <v>2.0</v>
      </c>
      <c r="AB272" s="16" t="str">
        <f>IF(OR(AC272=$C272,AC272=$D272,AC272=$E272),IFNA(VLOOKUP($A272&amp;AB$1,Data!$C:$E,3,0),"Ø"),"-")</f>
        <v>-</v>
      </c>
      <c r="AC272" s="16">
        <v>2.0</v>
      </c>
      <c r="AD272" s="16" t="str">
        <f>IF(OR(AE272=$C272,AE272=$D272,AE272=$E272),IFNA(VLOOKUP($A272&amp;AD$1,Data!$C:$E,3,0),"Ø"),"-")</f>
        <v>-</v>
      </c>
      <c r="AE272" s="16">
        <v>2.0</v>
      </c>
      <c r="AF272" s="16" t="str">
        <f>IF(OR(AG272=$C272,AG272=$D272,AG272=$E272),IFNA(VLOOKUP($A272&amp;AF$1,Data!$C:$E,3,0),"Ø"),"-")</f>
        <v>-</v>
      </c>
      <c r="AG272" s="16">
        <v>2.0</v>
      </c>
      <c r="AH272" s="16" t="str">
        <f>IF(OR(AI272=$C272,AI272=$D272,AI272=$E272),IFNA(VLOOKUP($A272&amp;AH$1,Data!$C:$E,3,0),"Ø"),"-")</f>
        <v>-</v>
      </c>
      <c r="AI272" s="16">
        <v>2.0</v>
      </c>
      <c r="AJ272" s="16" t="str">
        <f>IF(OR(AK272=$C272,AK272=$D272,AK272=$E272),IFNA(VLOOKUP($A272&amp;AJ$1,Data!$C:$E,3,0),"Ø"),"-")</f>
        <v>-</v>
      </c>
      <c r="AK272" s="16">
        <v>2.0</v>
      </c>
      <c r="AL272" s="16" t="str">
        <f>IF(OR(AM272=$C272,AM272=$D272,AM272=$E272),IFNA(VLOOKUP($A272&amp;AL$1,Data!$C:$E,3,0),"Ø"),"-")</f>
        <v>-</v>
      </c>
      <c r="AM272" s="16">
        <v>2.0</v>
      </c>
      <c r="AN272" s="16" t="str">
        <f>IF(OR(AO272=$C272,AO272=$D272,AO272=$E272),IFNA(VLOOKUP($A272&amp;AN$1,Data!$C:$E,3,0),"Ø"),"-")</f>
        <v>-</v>
      </c>
      <c r="AO272" s="16">
        <v>2.0</v>
      </c>
      <c r="AP272" s="16" t="str">
        <f>IF(OR(AQ272=$C272,AQ272=$D272,AQ272=$E272),IFNA(VLOOKUP($A272&amp;AP$1,Data!$C:$E,3,0),"Ø"),"-")</f>
        <v>-</v>
      </c>
      <c r="AQ272" s="16">
        <v>2.0</v>
      </c>
      <c r="AR272" s="16" t="str">
        <f>IF(OR(AS272=$C272,AS272=$D272,AS272=$E272),IFNA(VLOOKUP($A272&amp;AR$1,Data!$C:$E,3,0),"Ø"),"-")</f>
        <v>-</v>
      </c>
      <c r="AS272" s="16">
        <v>2.0</v>
      </c>
      <c r="AT272" s="16" t="str">
        <f>IF(OR(AU272=$C272,AU272=$D272,AU272=$E272),IFNA(VLOOKUP($A272&amp;AT$1,Data!$C:$E,3,0),"Ø"),"-")</f>
        <v>-</v>
      </c>
      <c r="AU272" s="16">
        <v>3.0</v>
      </c>
    </row>
    <row r="273" ht="14.25" hidden="1" customHeight="1">
      <c r="A273" s="16" t="s">
        <v>1068</v>
      </c>
      <c r="B273" s="9"/>
      <c r="C273" s="9" t="str">
        <f>IF(COUNTIF(Dails!A:A,Sheet1DATA!$A273)=1,1,"N")</f>
        <v>N</v>
      </c>
      <c r="D273" s="9" t="str">
        <f>IF(COUNTIF(Dails!D:D,Sheet1DATA!$A273)=1,2,"N")</f>
        <v>N</v>
      </c>
      <c r="E273" s="9" t="str">
        <f>IF(COUNTIF(Dails!G:G,Sheet1DATA!$A273)=1,3,"N")</f>
        <v>N</v>
      </c>
      <c r="F273" s="16" t="str">
        <f>IF(OR(G273=$C273,G273=$D273,G273=$E273),IFNA(VLOOKUP($A273&amp;F$1,Data!$C:$E,3,0),"Ø"),"-")</f>
        <v>-</v>
      </c>
      <c r="G273" s="16">
        <v>1.0</v>
      </c>
      <c r="H273" s="16" t="str">
        <f>IF(OR(I273=$C273,I273=$D273,I273=$E273),IFNA(VLOOKUP($A273&amp;H$1,Data!$C:$E,3,0),"Ø"),"-")</f>
        <v>-</v>
      </c>
      <c r="I273" s="16">
        <v>1.0</v>
      </c>
      <c r="J273" s="16" t="str">
        <f>IF(OR(K273=$C273,K273=$D273,K273=$E273),IFNA(VLOOKUP($A273&amp;J$1,Data!$C:$E,3,0),"Ø"),"-")</f>
        <v>-</v>
      </c>
      <c r="K273" s="16">
        <v>1.0</v>
      </c>
      <c r="L273" s="16" t="str">
        <f>IF(OR(M273=$C273,M273=$D273,M273=$E273),IFNA(VLOOKUP($A273&amp;L$1,Data!$C:$E,3,0),"Ø"),"-")</f>
        <v>-</v>
      </c>
      <c r="M273" s="16">
        <v>1.0</v>
      </c>
      <c r="N273" s="16" t="str">
        <f>IF(OR(O273=$C273,O273=$D273,O273=$E273),IFNA(VLOOKUP($A273&amp;N$1,Data!$C:$E,3,0),"Ø"),"-")</f>
        <v>-</v>
      </c>
      <c r="O273" s="16">
        <v>1.0</v>
      </c>
      <c r="P273" s="16" t="str">
        <f>IF(OR(Q273=$C273,Q273=$D273,Q273=$E273),IFNA(VLOOKUP($A273&amp;P$1,Data!$C:$E,3,0),"Ø"),"-")</f>
        <v>-</v>
      </c>
      <c r="Q273" s="16">
        <v>1.0</v>
      </c>
      <c r="R273" s="16" t="str">
        <f>IF(OR(S273=$C273,S273=$D273,S273=$E273),IFNA(VLOOKUP($A273&amp;R$1,Data!$C:$E,3,0),"Ø"),"-")</f>
        <v>-</v>
      </c>
      <c r="S273" s="16">
        <v>1.0</v>
      </c>
      <c r="T273" s="16" t="str">
        <f>IF(OR(U273=$C273,U273=$D273,U273=$E273),IFNA(VLOOKUP($A273&amp;T$1,Data!$C:$E,3,0),"Ø"),"-")</f>
        <v>-</v>
      </c>
      <c r="U273" s="16">
        <v>2.0</v>
      </c>
      <c r="V273" s="16" t="str">
        <f>IF(OR(W273=$C273,W273=$D273,W273=$E273),IFNA(VLOOKUP($A273&amp;V$1,Data!$C:$E,3,0),"Ø"),"-")</f>
        <v>-</v>
      </c>
      <c r="W273" s="16">
        <v>2.0</v>
      </c>
      <c r="X273" s="16" t="str">
        <f>IF(OR(Y273=$C273,Y273=$D273,Y273=$E273),IFNA(VLOOKUP($A273&amp;X$1,Data!$C:$E,3,0),"Ø"),"-")</f>
        <v>-</v>
      </c>
      <c r="Y273" s="16">
        <v>2.0</v>
      </c>
      <c r="Z273" s="16" t="str">
        <f>IF(OR(AA273=$C273,AA273=$D273,AA273=$E273),IFNA(VLOOKUP($A273&amp;Z$1,Data!$C:$E,3,0),"Ø"),"-")</f>
        <v>-</v>
      </c>
      <c r="AA273" s="16">
        <v>2.0</v>
      </c>
      <c r="AB273" s="16" t="str">
        <f>IF(OR(AC273=$C273,AC273=$D273,AC273=$E273),IFNA(VLOOKUP($A273&amp;AB$1,Data!$C:$E,3,0),"Ø"),"-")</f>
        <v>-</v>
      </c>
      <c r="AC273" s="16">
        <v>2.0</v>
      </c>
      <c r="AD273" s="16" t="str">
        <f>IF(OR(AE273=$C273,AE273=$D273,AE273=$E273),IFNA(VLOOKUP($A273&amp;AD$1,Data!$C:$E,3,0),"Ø"),"-")</f>
        <v>-</v>
      </c>
      <c r="AE273" s="16">
        <v>2.0</v>
      </c>
      <c r="AF273" s="16" t="str">
        <f>IF(OR(AG273=$C273,AG273=$D273,AG273=$E273),IFNA(VLOOKUP($A273&amp;AF$1,Data!$C:$E,3,0),"Ø"),"-")</f>
        <v>-</v>
      </c>
      <c r="AG273" s="16">
        <v>2.0</v>
      </c>
      <c r="AH273" s="16" t="str">
        <f>IF(OR(AI273=$C273,AI273=$D273,AI273=$E273),IFNA(VLOOKUP($A273&amp;AH$1,Data!$C:$E,3,0),"Ø"),"-")</f>
        <v>-</v>
      </c>
      <c r="AI273" s="16">
        <v>2.0</v>
      </c>
      <c r="AJ273" s="16" t="str">
        <f>IF(OR(AK273=$C273,AK273=$D273,AK273=$E273),IFNA(VLOOKUP($A273&amp;AJ$1,Data!$C:$E,3,0),"Ø"),"-")</f>
        <v>-</v>
      </c>
      <c r="AK273" s="16">
        <v>2.0</v>
      </c>
      <c r="AL273" s="16" t="str">
        <f>IF(OR(AM273=$C273,AM273=$D273,AM273=$E273),IFNA(VLOOKUP($A273&amp;AL$1,Data!$C:$E,3,0),"Ø"),"-")</f>
        <v>-</v>
      </c>
      <c r="AM273" s="16">
        <v>2.0</v>
      </c>
      <c r="AN273" s="16" t="str">
        <f>IF(OR(AO273=$C273,AO273=$D273,AO273=$E273),IFNA(VLOOKUP($A273&amp;AN$1,Data!$C:$E,3,0),"Ø"),"-")</f>
        <v>-</v>
      </c>
      <c r="AO273" s="16">
        <v>2.0</v>
      </c>
      <c r="AP273" s="16" t="str">
        <f>IF(OR(AQ273=$C273,AQ273=$D273,AQ273=$E273),IFNA(VLOOKUP($A273&amp;AP$1,Data!$C:$E,3,0),"Ø"),"-")</f>
        <v>-</v>
      </c>
      <c r="AQ273" s="16">
        <v>2.0</v>
      </c>
      <c r="AR273" s="16" t="str">
        <f>IF(OR(AS273=$C273,AS273=$D273,AS273=$E273),IFNA(VLOOKUP($A273&amp;AR$1,Data!$C:$E,3,0),"Ø"),"-")</f>
        <v>-</v>
      </c>
      <c r="AS273" s="16">
        <v>2.0</v>
      </c>
      <c r="AT273" s="16" t="str">
        <f>IF(OR(AU273=$C273,AU273=$D273,AU273=$E273),IFNA(VLOOKUP($A273&amp;AT$1,Data!$C:$E,3,0),"Ø"),"-")</f>
        <v>-</v>
      </c>
      <c r="AU273" s="16">
        <v>3.0</v>
      </c>
    </row>
    <row r="274" ht="14.25" hidden="1" customHeight="1">
      <c r="A274" s="16" t="s">
        <v>1073</v>
      </c>
      <c r="B274" s="9"/>
      <c r="C274" s="9" t="str">
        <f>IF(COUNTIF(Dails!A:A,Sheet1DATA!$A274)=1,1,"N")</f>
        <v>N</v>
      </c>
      <c r="D274" s="9" t="str">
        <f>IF(COUNTIF(Dails!D:D,Sheet1DATA!$A274)=1,2,"N")</f>
        <v>N</v>
      </c>
      <c r="E274" s="9" t="str">
        <f>IF(COUNTIF(Dails!G:G,Sheet1DATA!$A274)=1,3,"N")</f>
        <v>N</v>
      </c>
      <c r="F274" s="16" t="str">
        <f>IF(OR(G274=$C274,G274=$D274,G274=$E274),IFNA(VLOOKUP($A274&amp;F$1,Data!$C:$E,3,0),"Ø"),"-")</f>
        <v>-</v>
      </c>
      <c r="G274" s="16">
        <v>1.0</v>
      </c>
      <c r="H274" s="16" t="str">
        <f>IF(OR(I274=$C274,I274=$D274,I274=$E274),IFNA(VLOOKUP($A274&amp;H$1,Data!$C:$E,3,0),"Ø"),"-")</f>
        <v>-</v>
      </c>
      <c r="I274" s="16">
        <v>1.0</v>
      </c>
      <c r="J274" s="16" t="str">
        <f>IF(OR(K274=$C274,K274=$D274,K274=$E274),IFNA(VLOOKUP($A274&amp;J$1,Data!$C:$E,3,0),"Ø"),"-")</f>
        <v>-</v>
      </c>
      <c r="K274" s="16">
        <v>1.0</v>
      </c>
      <c r="L274" s="16" t="str">
        <f>IF(OR(M274=$C274,M274=$D274,M274=$E274),IFNA(VLOOKUP($A274&amp;L$1,Data!$C:$E,3,0),"Ø"),"-")</f>
        <v>-</v>
      </c>
      <c r="M274" s="16">
        <v>1.0</v>
      </c>
      <c r="N274" s="16" t="str">
        <f>IF(OR(O274=$C274,O274=$D274,O274=$E274),IFNA(VLOOKUP($A274&amp;N$1,Data!$C:$E,3,0),"Ø"),"-")</f>
        <v>-</v>
      </c>
      <c r="O274" s="16">
        <v>1.0</v>
      </c>
      <c r="P274" s="16" t="str">
        <f>IF(OR(Q274=$C274,Q274=$D274,Q274=$E274),IFNA(VLOOKUP($A274&amp;P$1,Data!$C:$E,3,0),"Ø"),"-")</f>
        <v>-</v>
      </c>
      <c r="Q274" s="16">
        <v>1.0</v>
      </c>
      <c r="R274" s="16" t="str">
        <f>IF(OR(S274=$C274,S274=$D274,S274=$E274),IFNA(VLOOKUP($A274&amp;R$1,Data!$C:$E,3,0),"Ø"),"-")</f>
        <v>-</v>
      </c>
      <c r="S274" s="16">
        <v>1.0</v>
      </c>
      <c r="T274" s="16" t="str">
        <f>IF(OR(U274=$C274,U274=$D274,U274=$E274),IFNA(VLOOKUP($A274&amp;T$1,Data!$C:$E,3,0),"Ø"),"-")</f>
        <v>-</v>
      </c>
      <c r="U274" s="16">
        <v>2.0</v>
      </c>
      <c r="V274" s="16" t="str">
        <f>IF(OR(W274=$C274,W274=$D274,W274=$E274),IFNA(VLOOKUP($A274&amp;V$1,Data!$C:$E,3,0),"Ø"),"-")</f>
        <v>-</v>
      </c>
      <c r="W274" s="16">
        <v>2.0</v>
      </c>
      <c r="X274" s="16" t="str">
        <f>IF(OR(Y274=$C274,Y274=$D274,Y274=$E274),IFNA(VLOOKUP($A274&amp;X$1,Data!$C:$E,3,0),"Ø"),"-")</f>
        <v>-</v>
      </c>
      <c r="Y274" s="16">
        <v>2.0</v>
      </c>
      <c r="Z274" s="16" t="str">
        <f>IF(OR(AA274=$C274,AA274=$D274,AA274=$E274),IFNA(VLOOKUP($A274&amp;Z$1,Data!$C:$E,3,0),"Ø"),"-")</f>
        <v>-</v>
      </c>
      <c r="AA274" s="16">
        <v>2.0</v>
      </c>
      <c r="AB274" s="16" t="str">
        <f>IF(OR(AC274=$C274,AC274=$D274,AC274=$E274),IFNA(VLOOKUP($A274&amp;AB$1,Data!$C:$E,3,0),"Ø"),"-")</f>
        <v>-</v>
      </c>
      <c r="AC274" s="16">
        <v>2.0</v>
      </c>
      <c r="AD274" s="16" t="str">
        <f>IF(OR(AE274=$C274,AE274=$D274,AE274=$E274),IFNA(VLOOKUP($A274&amp;AD$1,Data!$C:$E,3,0),"Ø"),"-")</f>
        <v>-</v>
      </c>
      <c r="AE274" s="16">
        <v>2.0</v>
      </c>
      <c r="AF274" s="16" t="str">
        <f>IF(OR(AG274=$C274,AG274=$D274,AG274=$E274),IFNA(VLOOKUP($A274&amp;AF$1,Data!$C:$E,3,0),"Ø"),"-")</f>
        <v>-</v>
      </c>
      <c r="AG274" s="16">
        <v>2.0</v>
      </c>
      <c r="AH274" s="16" t="str">
        <f>IF(OR(AI274=$C274,AI274=$D274,AI274=$E274),IFNA(VLOOKUP($A274&amp;AH$1,Data!$C:$E,3,0),"Ø"),"-")</f>
        <v>-</v>
      </c>
      <c r="AI274" s="16">
        <v>2.0</v>
      </c>
      <c r="AJ274" s="16" t="str">
        <f>IF(OR(AK274=$C274,AK274=$D274,AK274=$E274),IFNA(VLOOKUP($A274&amp;AJ$1,Data!$C:$E,3,0),"Ø"),"-")</f>
        <v>-</v>
      </c>
      <c r="AK274" s="16">
        <v>2.0</v>
      </c>
      <c r="AL274" s="16" t="str">
        <f>IF(OR(AM274=$C274,AM274=$D274,AM274=$E274),IFNA(VLOOKUP($A274&amp;AL$1,Data!$C:$E,3,0),"Ø"),"-")</f>
        <v>-</v>
      </c>
      <c r="AM274" s="16">
        <v>2.0</v>
      </c>
      <c r="AN274" s="16" t="str">
        <f>IF(OR(AO274=$C274,AO274=$D274,AO274=$E274),IFNA(VLOOKUP($A274&amp;AN$1,Data!$C:$E,3,0),"Ø"),"-")</f>
        <v>-</v>
      </c>
      <c r="AO274" s="16">
        <v>2.0</v>
      </c>
      <c r="AP274" s="16" t="str">
        <f>IF(OR(AQ274=$C274,AQ274=$D274,AQ274=$E274),IFNA(VLOOKUP($A274&amp;AP$1,Data!$C:$E,3,0),"Ø"),"-")</f>
        <v>-</v>
      </c>
      <c r="AQ274" s="16">
        <v>2.0</v>
      </c>
      <c r="AR274" s="16" t="str">
        <f>IF(OR(AS274=$C274,AS274=$D274,AS274=$E274),IFNA(VLOOKUP($A274&amp;AR$1,Data!$C:$E,3,0),"Ø"),"-")</f>
        <v>-</v>
      </c>
      <c r="AS274" s="16">
        <v>2.0</v>
      </c>
      <c r="AT274" s="16" t="str">
        <f>IF(OR(AU274=$C274,AU274=$D274,AU274=$E274),IFNA(VLOOKUP($A274&amp;AT$1,Data!$C:$E,3,0),"Ø"),"-")</f>
        <v>-</v>
      </c>
      <c r="AU274" s="16">
        <v>3.0</v>
      </c>
    </row>
    <row r="275" ht="14.25" hidden="1" customHeight="1">
      <c r="A275" s="16" t="s">
        <v>651</v>
      </c>
      <c r="B275" s="9"/>
      <c r="C275" s="9">
        <f>IF(COUNTIF(Dails!A:A,Sheet1DATA!$A275)=1,1,"N")</f>
        <v>1</v>
      </c>
      <c r="D275" s="9" t="str">
        <f>IF(COUNTIF(Dails!D:D,Sheet1DATA!$A275)=1,2,"N")</f>
        <v>N</v>
      </c>
      <c r="E275" s="9" t="str">
        <f>IF(COUNTIF(Dails!G:G,Sheet1DATA!$A275)=1,3,"N")</f>
        <v>N</v>
      </c>
      <c r="F275" s="16" t="str">
        <f>IF(OR(G275=$C275,G275=$D275,G275=$E275),IFNA(VLOOKUP($A275&amp;F$1,Data!$C:$E,3,0),"Ø"),"-")</f>
        <v>√</v>
      </c>
      <c r="G275" s="16">
        <v>1.0</v>
      </c>
      <c r="H275" s="16" t="str">
        <f>IF(OR(I275=$C275,I275=$D275,I275=$E275),IFNA(VLOOKUP($A275&amp;H$1,Data!$C:$E,3,0),"Ø"),"-")</f>
        <v>√</v>
      </c>
      <c r="I275" s="16">
        <v>1.0</v>
      </c>
      <c r="J275" s="16" t="str">
        <f>IF(OR(K275=$C275,K275=$D275,K275=$E275),IFNA(VLOOKUP($A275&amp;J$1,Data!$C:$E,3,0),"Ø"),"-")</f>
        <v>√</v>
      </c>
      <c r="K275" s="16">
        <v>1.0</v>
      </c>
      <c r="L275" s="16" t="str">
        <f>IF(OR(M275=$C275,M275=$D275,M275=$E275),IFNA(VLOOKUP($A275&amp;L$1,Data!$C:$E,3,0),"Ø"),"-")</f>
        <v>Ø</v>
      </c>
      <c r="M275" s="16">
        <v>1.0</v>
      </c>
      <c r="N275" s="16" t="str">
        <f>IF(OR(O275=$C275,O275=$D275,O275=$E275),IFNA(VLOOKUP($A275&amp;N$1,Data!$C:$E,3,0),"Ø"),"-")</f>
        <v>Ø</v>
      </c>
      <c r="O275" s="16">
        <v>1.0</v>
      </c>
      <c r="P275" s="16" t="str">
        <f>IF(OR(Q275=$C275,Q275=$D275,Q275=$E275),IFNA(VLOOKUP($A275&amp;P$1,Data!$C:$E,3,0),"Ø"),"-")</f>
        <v>Ø</v>
      </c>
      <c r="Q275" s="16">
        <v>1.0</v>
      </c>
      <c r="R275" s="16" t="str">
        <f>IF(OR(S275=$C275,S275=$D275,S275=$E275),IFNA(VLOOKUP($A275&amp;R$1,Data!$C:$E,3,0),"Ø"),"-")</f>
        <v>×</v>
      </c>
      <c r="S275" s="16">
        <v>1.0</v>
      </c>
      <c r="T275" s="16" t="str">
        <f>IF(OR(U275=$C275,U275=$D275,U275=$E275),IFNA(VLOOKUP($A275&amp;T$1,Data!$C:$E,3,0),"Ø"),"-")</f>
        <v>-</v>
      </c>
      <c r="U275" s="16">
        <v>2.0</v>
      </c>
      <c r="V275" s="16" t="str">
        <f>IF(OR(W275=$C275,W275=$D275,W275=$E275),IFNA(VLOOKUP($A275&amp;V$1,Data!$C:$E,3,0),"Ø"),"-")</f>
        <v>-</v>
      </c>
      <c r="W275" s="16">
        <v>2.0</v>
      </c>
      <c r="X275" s="16" t="str">
        <f>IF(OR(Y275=$C275,Y275=$D275,Y275=$E275),IFNA(VLOOKUP($A275&amp;X$1,Data!$C:$E,3,0),"Ø"),"-")</f>
        <v>-</v>
      </c>
      <c r="Y275" s="16">
        <v>2.0</v>
      </c>
      <c r="Z275" s="16" t="str">
        <f>IF(OR(AA275=$C275,AA275=$D275,AA275=$E275),IFNA(VLOOKUP($A275&amp;Z$1,Data!$C:$E,3,0),"Ø"),"-")</f>
        <v>-</v>
      </c>
      <c r="AA275" s="16">
        <v>2.0</v>
      </c>
      <c r="AB275" s="16" t="str">
        <f>IF(OR(AC275=$C275,AC275=$D275,AC275=$E275),IFNA(VLOOKUP($A275&amp;AB$1,Data!$C:$E,3,0),"Ø"),"-")</f>
        <v>-</v>
      </c>
      <c r="AC275" s="16">
        <v>2.0</v>
      </c>
      <c r="AD275" s="16" t="str">
        <f>IF(OR(AE275=$C275,AE275=$D275,AE275=$E275),IFNA(VLOOKUP($A275&amp;AD$1,Data!$C:$E,3,0),"Ø"),"-")</f>
        <v>-</v>
      </c>
      <c r="AE275" s="16">
        <v>2.0</v>
      </c>
      <c r="AF275" s="16" t="str">
        <f>IF(OR(AG275=$C275,AG275=$D275,AG275=$E275),IFNA(VLOOKUP($A275&amp;AF$1,Data!$C:$E,3,0),"Ø"),"-")</f>
        <v>-</v>
      </c>
      <c r="AG275" s="16">
        <v>2.0</v>
      </c>
      <c r="AH275" s="16" t="str">
        <f>IF(OR(AI275=$C275,AI275=$D275,AI275=$E275),IFNA(VLOOKUP($A275&amp;AH$1,Data!$C:$E,3,0),"Ø"),"-")</f>
        <v>-</v>
      </c>
      <c r="AI275" s="16">
        <v>2.0</v>
      </c>
      <c r="AJ275" s="16" t="str">
        <f>IF(OR(AK275=$C275,AK275=$D275,AK275=$E275),IFNA(VLOOKUP($A275&amp;AJ$1,Data!$C:$E,3,0),"Ø"),"-")</f>
        <v>-</v>
      </c>
      <c r="AK275" s="16">
        <v>2.0</v>
      </c>
      <c r="AL275" s="16" t="str">
        <f>IF(OR(AM275=$C275,AM275=$D275,AM275=$E275),IFNA(VLOOKUP($A275&amp;AL$1,Data!$C:$E,3,0),"Ø"),"-")</f>
        <v>-</v>
      </c>
      <c r="AM275" s="16">
        <v>2.0</v>
      </c>
      <c r="AN275" s="16" t="str">
        <f>IF(OR(AO275=$C275,AO275=$D275,AO275=$E275),IFNA(VLOOKUP($A275&amp;AN$1,Data!$C:$E,3,0),"Ø"),"-")</f>
        <v>-</v>
      </c>
      <c r="AO275" s="16">
        <v>2.0</v>
      </c>
      <c r="AP275" s="16" t="str">
        <f>IF(OR(AQ275=$C275,AQ275=$D275,AQ275=$E275),IFNA(VLOOKUP($A275&amp;AP$1,Data!$C:$E,3,0),"Ø"),"-")</f>
        <v>-</v>
      </c>
      <c r="AQ275" s="16">
        <v>2.0</v>
      </c>
      <c r="AR275" s="16" t="str">
        <f>IF(OR(AS275=$C275,AS275=$D275,AS275=$E275),IFNA(VLOOKUP($A275&amp;AR$1,Data!$C:$E,3,0),"Ø"),"-")</f>
        <v>-</v>
      </c>
      <c r="AS275" s="16">
        <v>2.0</v>
      </c>
      <c r="AT275" s="16" t="str">
        <f>IF(OR(AU275=$C275,AU275=$D275,AU275=$E275),IFNA(VLOOKUP($A275&amp;AT$1,Data!$C:$E,3,0),"Ø"),"-")</f>
        <v>-</v>
      </c>
      <c r="AU275" s="16">
        <v>3.0</v>
      </c>
    </row>
    <row r="276" ht="14.25" hidden="1" customHeight="1">
      <c r="A276" s="16" t="s">
        <v>647</v>
      </c>
      <c r="B276" s="9"/>
      <c r="C276" s="9">
        <f>IF(COUNTIF(Dails!A:A,Sheet1DATA!$A276)=1,1,"N")</f>
        <v>1</v>
      </c>
      <c r="D276" s="9" t="str">
        <f>IF(COUNTIF(Dails!D:D,Sheet1DATA!$A276)=1,2,"N")</f>
        <v>N</v>
      </c>
      <c r="E276" s="9" t="str">
        <f>IF(COUNTIF(Dails!G:G,Sheet1DATA!$A276)=1,3,"N")</f>
        <v>N</v>
      </c>
      <c r="F276" s="16" t="str">
        <f>IF(OR(G276=$C276,G276=$D276,G276=$E276),IFNA(VLOOKUP($A276&amp;F$1,Data!$C:$E,3,0),"Ø"),"-")</f>
        <v>×</v>
      </c>
      <c r="G276" s="16">
        <v>1.0</v>
      </c>
      <c r="H276" s="16" t="str">
        <f>IF(OR(I276=$C276,I276=$D276,I276=$E276),IFNA(VLOOKUP($A276&amp;H$1,Data!$C:$E,3,0),"Ø"),"-")</f>
        <v>×</v>
      </c>
      <c r="I276" s="16">
        <v>1.0</v>
      </c>
      <c r="J276" s="16" t="str">
        <f>IF(OR(K276=$C276,K276=$D276,K276=$E276),IFNA(VLOOKUP($A276&amp;J$1,Data!$C:$E,3,0),"Ø"),"-")</f>
        <v>×</v>
      </c>
      <c r="K276" s="16">
        <v>1.0</v>
      </c>
      <c r="L276" s="16" t="str">
        <f>IF(OR(M276=$C276,M276=$D276,M276=$E276),IFNA(VLOOKUP($A276&amp;L$1,Data!$C:$E,3,0),"Ø"),"-")</f>
        <v>×</v>
      </c>
      <c r="M276" s="16">
        <v>1.0</v>
      </c>
      <c r="N276" s="16" t="str">
        <f>IF(OR(O276=$C276,O276=$D276,O276=$E276),IFNA(VLOOKUP($A276&amp;N$1,Data!$C:$E,3,0),"Ø"),"-")</f>
        <v>×</v>
      </c>
      <c r="O276" s="16">
        <v>1.0</v>
      </c>
      <c r="P276" s="16" t="str">
        <f>IF(OR(Q276=$C276,Q276=$D276,Q276=$E276),IFNA(VLOOKUP($A276&amp;P$1,Data!$C:$E,3,0),"Ø"),"-")</f>
        <v>×</v>
      </c>
      <c r="Q276" s="16">
        <v>1.0</v>
      </c>
      <c r="R276" s="16" t="str">
        <f>IF(OR(S276=$C276,S276=$D276,S276=$E276),IFNA(VLOOKUP($A276&amp;R$1,Data!$C:$E,3,0),"Ø"),"-")</f>
        <v>×</v>
      </c>
      <c r="S276" s="16">
        <v>1.0</v>
      </c>
      <c r="T276" s="16" t="str">
        <f>IF(OR(U276=$C276,U276=$D276,U276=$E276),IFNA(VLOOKUP($A276&amp;T$1,Data!$C:$E,3,0),"Ø"),"-")</f>
        <v>-</v>
      </c>
      <c r="U276" s="16">
        <v>2.0</v>
      </c>
      <c r="V276" s="16" t="str">
        <f>IF(OR(W276=$C276,W276=$D276,W276=$E276),IFNA(VLOOKUP($A276&amp;V$1,Data!$C:$E,3,0),"Ø"),"-")</f>
        <v>-</v>
      </c>
      <c r="W276" s="16">
        <v>2.0</v>
      </c>
      <c r="X276" s="16" t="str">
        <f>IF(OR(Y276=$C276,Y276=$D276,Y276=$E276),IFNA(VLOOKUP($A276&amp;X$1,Data!$C:$E,3,0),"Ø"),"-")</f>
        <v>-</v>
      </c>
      <c r="Y276" s="16">
        <v>2.0</v>
      </c>
      <c r="Z276" s="16" t="str">
        <f>IF(OR(AA276=$C276,AA276=$D276,AA276=$E276),IFNA(VLOOKUP($A276&amp;Z$1,Data!$C:$E,3,0),"Ø"),"-")</f>
        <v>-</v>
      </c>
      <c r="AA276" s="16">
        <v>2.0</v>
      </c>
      <c r="AB276" s="16" t="str">
        <f>IF(OR(AC276=$C276,AC276=$D276,AC276=$E276),IFNA(VLOOKUP($A276&amp;AB$1,Data!$C:$E,3,0),"Ø"),"-")</f>
        <v>-</v>
      </c>
      <c r="AC276" s="16">
        <v>2.0</v>
      </c>
      <c r="AD276" s="16" t="str">
        <f>IF(OR(AE276=$C276,AE276=$D276,AE276=$E276),IFNA(VLOOKUP($A276&amp;AD$1,Data!$C:$E,3,0),"Ø"),"-")</f>
        <v>-</v>
      </c>
      <c r="AE276" s="16">
        <v>2.0</v>
      </c>
      <c r="AF276" s="16" t="str">
        <f>IF(OR(AG276=$C276,AG276=$D276,AG276=$E276),IFNA(VLOOKUP($A276&amp;AF$1,Data!$C:$E,3,0),"Ø"),"-")</f>
        <v>-</v>
      </c>
      <c r="AG276" s="16">
        <v>2.0</v>
      </c>
      <c r="AH276" s="16" t="str">
        <f>IF(OR(AI276=$C276,AI276=$D276,AI276=$E276),IFNA(VLOOKUP($A276&amp;AH$1,Data!$C:$E,3,0),"Ø"),"-")</f>
        <v>-</v>
      </c>
      <c r="AI276" s="16">
        <v>2.0</v>
      </c>
      <c r="AJ276" s="16" t="str">
        <f>IF(OR(AK276=$C276,AK276=$D276,AK276=$E276),IFNA(VLOOKUP($A276&amp;AJ$1,Data!$C:$E,3,0),"Ø"),"-")</f>
        <v>-</v>
      </c>
      <c r="AK276" s="16">
        <v>2.0</v>
      </c>
      <c r="AL276" s="16" t="str">
        <f>IF(OR(AM276=$C276,AM276=$D276,AM276=$E276),IFNA(VLOOKUP($A276&amp;AL$1,Data!$C:$E,3,0),"Ø"),"-")</f>
        <v>-</v>
      </c>
      <c r="AM276" s="16">
        <v>2.0</v>
      </c>
      <c r="AN276" s="16" t="str">
        <f>IF(OR(AO276=$C276,AO276=$D276,AO276=$E276),IFNA(VLOOKUP($A276&amp;AN$1,Data!$C:$E,3,0),"Ø"),"-")</f>
        <v>-</v>
      </c>
      <c r="AO276" s="16">
        <v>2.0</v>
      </c>
      <c r="AP276" s="16" t="str">
        <f>IF(OR(AQ276=$C276,AQ276=$D276,AQ276=$E276),IFNA(VLOOKUP($A276&amp;AP$1,Data!$C:$E,3,0),"Ø"),"-")</f>
        <v>-</v>
      </c>
      <c r="AQ276" s="16">
        <v>2.0</v>
      </c>
      <c r="AR276" s="16" t="str">
        <f>IF(OR(AS276=$C276,AS276=$D276,AS276=$E276),IFNA(VLOOKUP($A276&amp;AR$1,Data!$C:$E,3,0),"Ø"),"-")</f>
        <v>-</v>
      </c>
      <c r="AS276" s="16">
        <v>2.0</v>
      </c>
      <c r="AT276" s="16" t="str">
        <f>IF(OR(AU276=$C276,AU276=$D276,AU276=$E276),IFNA(VLOOKUP($A276&amp;AT$1,Data!$C:$E,3,0),"Ø"),"-")</f>
        <v>-</v>
      </c>
      <c r="AU276" s="16">
        <v>3.0</v>
      </c>
    </row>
    <row r="277" ht="14.25" hidden="1" customHeight="1">
      <c r="A277" s="16" t="s">
        <v>1078</v>
      </c>
      <c r="B277" s="9"/>
      <c r="C277" s="9" t="str">
        <f>IF(COUNTIF(Dails!A:A,Sheet1DATA!$A277)=1,1,"N")</f>
        <v>N</v>
      </c>
      <c r="D277" s="9" t="str">
        <f>IF(COUNTIF(Dails!D:D,Sheet1DATA!$A277)=1,2,"N")</f>
        <v>N</v>
      </c>
      <c r="E277" s="9">
        <f>IF(COUNTIF(Dails!G:G,Sheet1DATA!$A277)=1,3,"N")</f>
        <v>3</v>
      </c>
      <c r="F277" s="16" t="str">
        <f>IF(OR(G277=$C277,G277=$D277,G277=$E277),IFNA(VLOOKUP($A277&amp;F$1,Data!$C:$E,3,0),"Ø"),"-")</f>
        <v>-</v>
      </c>
      <c r="G277" s="16">
        <v>1.0</v>
      </c>
      <c r="H277" s="16" t="str">
        <f>IF(OR(I277=$C277,I277=$D277,I277=$E277),IFNA(VLOOKUP($A277&amp;H$1,Data!$C:$E,3,0),"Ø"),"-")</f>
        <v>-</v>
      </c>
      <c r="I277" s="16">
        <v>1.0</v>
      </c>
      <c r="J277" s="16" t="str">
        <f>IF(OR(K277=$C277,K277=$D277,K277=$E277),IFNA(VLOOKUP($A277&amp;J$1,Data!$C:$E,3,0),"Ø"),"-")</f>
        <v>-</v>
      </c>
      <c r="K277" s="16">
        <v>1.0</v>
      </c>
      <c r="L277" s="16" t="str">
        <f>IF(OR(M277=$C277,M277=$D277,M277=$E277),IFNA(VLOOKUP($A277&amp;L$1,Data!$C:$E,3,0),"Ø"),"-")</f>
        <v>-</v>
      </c>
      <c r="M277" s="16">
        <v>1.0</v>
      </c>
      <c r="N277" s="16" t="str">
        <f>IF(OR(O277=$C277,O277=$D277,O277=$E277),IFNA(VLOOKUP($A277&amp;N$1,Data!$C:$E,3,0),"Ø"),"-")</f>
        <v>-</v>
      </c>
      <c r="O277" s="16">
        <v>1.0</v>
      </c>
      <c r="P277" s="16" t="str">
        <f>IF(OR(Q277=$C277,Q277=$D277,Q277=$E277),IFNA(VLOOKUP($A277&amp;P$1,Data!$C:$E,3,0),"Ø"),"-")</f>
        <v>-</v>
      </c>
      <c r="Q277" s="16">
        <v>1.0</v>
      </c>
      <c r="R277" s="16" t="str">
        <f>IF(OR(S277=$C277,S277=$D277,S277=$E277),IFNA(VLOOKUP($A277&amp;R$1,Data!$C:$E,3,0),"Ø"),"-")</f>
        <v>-</v>
      </c>
      <c r="S277" s="16">
        <v>1.0</v>
      </c>
      <c r="T277" s="16" t="str">
        <f>IF(OR(U277=$C277,U277=$D277,U277=$E277),IFNA(VLOOKUP($A277&amp;T$1,Data!$C:$E,3,0),"Ø"),"-")</f>
        <v>-</v>
      </c>
      <c r="U277" s="16">
        <v>2.0</v>
      </c>
      <c r="V277" s="16" t="str">
        <f>IF(OR(W277=$C277,W277=$D277,W277=$E277),IFNA(VLOOKUP($A277&amp;V$1,Data!$C:$E,3,0),"Ø"),"-")</f>
        <v>-</v>
      </c>
      <c r="W277" s="16">
        <v>2.0</v>
      </c>
      <c r="X277" s="16" t="str">
        <f>IF(OR(Y277=$C277,Y277=$D277,Y277=$E277),IFNA(VLOOKUP($A277&amp;X$1,Data!$C:$E,3,0),"Ø"),"-")</f>
        <v>-</v>
      </c>
      <c r="Y277" s="16">
        <v>2.0</v>
      </c>
      <c r="Z277" s="16" t="str">
        <f>IF(OR(AA277=$C277,AA277=$D277,AA277=$E277),IFNA(VLOOKUP($A277&amp;Z$1,Data!$C:$E,3,0),"Ø"),"-")</f>
        <v>-</v>
      </c>
      <c r="AA277" s="16">
        <v>2.0</v>
      </c>
      <c r="AB277" s="16" t="str">
        <f>IF(OR(AC277=$C277,AC277=$D277,AC277=$E277),IFNA(VLOOKUP($A277&amp;AB$1,Data!$C:$E,3,0),"Ø"),"-")</f>
        <v>-</v>
      </c>
      <c r="AC277" s="16">
        <v>2.0</v>
      </c>
      <c r="AD277" s="16" t="str">
        <f>IF(OR(AE277=$C277,AE277=$D277,AE277=$E277),IFNA(VLOOKUP($A277&amp;AD$1,Data!$C:$E,3,0),"Ø"),"-")</f>
        <v>-</v>
      </c>
      <c r="AE277" s="16">
        <v>2.0</v>
      </c>
      <c r="AF277" s="16" t="str">
        <f>IF(OR(AG277=$C277,AG277=$D277,AG277=$E277),IFNA(VLOOKUP($A277&amp;AF$1,Data!$C:$E,3,0),"Ø"),"-")</f>
        <v>-</v>
      </c>
      <c r="AG277" s="16">
        <v>2.0</v>
      </c>
      <c r="AH277" s="16" t="str">
        <f>IF(OR(AI277=$C277,AI277=$D277,AI277=$E277),IFNA(VLOOKUP($A277&amp;AH$1,Data!$C:$E,3,0),"Ø"),"-")</f>
        <v>-</v>
      </c>
      <c r="AI277" s="16">
        <v>2.0</v>
      </c>
      <c r="AJ277" s="16" t="str">
        <f>IF(OR(AK277=$C277,AK277=$D277,AK277=$E277),IFNA(VLOOKUP($A277&amp;AJ$1,Data!$C:$E,3,0),"Ø"),"-")</f>
        <v>-</v>
      </c>
      <c r="AK277" s="16">
        <v>2.0</v>
      </c>
      <c r="AL277" s="16" t="str">
        <f>IF(OR(AM277=$C277,AM277=$D277,AM277=$E277),IFNA(VLOOKUP($A277&amp;AL$1,Data!$C:$E,3,0),"Ø"),"-")</f>
        <v>-</v>
      </c>
      <c r="AM277" s="16">
        <v>2.0</v>
      </c>
      <c r="AN277" s="16" t="str">
        <f>IF(OR(AO277=$C277,AO277=$D277,AO277=$E277),IFNA(VLOOKUP($A277&amp;AN$1,Data!$C:$E,3,0),"Ø"),"-")</f>
        <v>-</v>
      </c>
      <c r="AO277" s="16">
        <v>2.0</v>
      </c>
      <c r="AP277" s="16" t="str">
        <f>IF(OR(AQ277=$C277,AQ277=$D277,AQ277=$E277),IFNA(VLOOKUP($A277&amp;AP$1,Data!$C:$E,3,0),"Ø"),"-")</f>
        <v>-</v>
      </c>
      <c r="AQ277" s="16">
        <v>2.0</v>
      </c>
      <c r="AR277" s="16" t="str">
        <f>IF(OR(AS277=$C277,AS277=$D277,AS277=$E277),IFNA(VLOOKUP($A277&amp;AR$1,Data!$C:$E,3,0),"Ø"),"-")</f>
        <v>-</v>
      </c>
      <c r="AS277" s="16">
        <v>2.0</v>
      </c>
      <c r="AT277" s="16" t="str">
        <f>IF(OR(AU277=$C277,AU277=$D277,AU277=$E277),IFNA(VLOOKUP($A277&amp;AT$1,Data!$C:$E,3,0),"Ø"),"-")</f>
        <v>×</v>
      </c>
      <c r="AU277" s="16">
        <v>3.0</v>
      </c>
    </row>
    <row r="278" ht="14.25" hidden="1" customHeight="1">
      <c r="A278" s="16" t="s">
        <v>1076</v>
      </c>
      <c r="B278" s="9"/>
      <c r="C278" s="9" t="str">
        <f>IF(COUNTIF(Dails!A:A,Sheet1DATA!$A278)=1,1,"N")</f>
        <v>N</v>
      </c>
      <c r="D278" s="9" t="str">
        <f>IF(COUNTIF(Dails!D:D,Sheet1DATA!$A278)=1,2,"N")</f>
        <v>N</v>
      </c>
      <c r="E278" s="9" t="str">
        <f>IF(COUNTIF(Dails!G:G,Sheet1DATA!$A278)=1,3,"N")</f>
        <v>N</v>
      </c>
      <c r="F278" s="16" t="str">
        <f>IF(OR(G278=$C278,G278=$D278,G278=$E278),IFNA(VLOOKUP($A278&amp;F$1,Data!$C:$E,3,0),"Ø"),"-")</f>
        <v>-</v>
      </c>
      <c r="G278" s="16">
        <v>1.0</v>
      </c>
      <c r="H278" s="16" t="str">
        <f>IF(OR(I278=$C278,I278=$D278,I278=$E278),IFNA(VLOOKUP($A278&amp;H$1,Data!$C:$E,3,0),"Ø"),"-")</f>
        <v>-</v>
      </c>
      <c r="I278" s="16">
        <v>1.0</v>
      </c>
      <c r="J278" s="16" t="str">
        <f>IF(OR(K278=$C278,K278=$D278,K278=$E278),IFNA(VLOOKUP($A278&amp;J$1,Data!$C:$E,3,0),"Ø"),"-")</f>
        <v>-</v>
      </c>
      <c r="K278" s="16">
        <v>1.0</v>
      </c>
      <c r="L278" s="16" t="str">
        <f>IF(OR(M278=$C278,M278=$D278,M278=$E278),IFNA(VLOOKUP($A278&amp;L$1,Data!$C:$E,3,0),"Ø"),"-")</f>
        <v>-</v>
      </c>
      <c r="M278" s="16">
        <v>1.0</v>
      </c>
      <c r="N278" s="16" t="str">
        <f>IF(OR(O278=$C278,O278=$D278,O278=$E278),IFNA(VLOOKUP($A278&amp;N$1,Data!$C:$E,3,0),"Ø"),"-")</f>
        <v>-</v>
      </c>
      <c r="O278" s="16">
        <v>1.0</v>
      </c>
      <c r="P278" s="16" t="str">
        <f>IF(OR(Q278=$C278,Q278=$D278,Q278=$E278),IFNA(VLOOKUP($A278&amp;P$1,Data!$C:$E,3,0),"Ø"),"-")</f>
        <v>-</v>
      </c>
      <c r="Q278" s="16">
        <v>1.0</v>
      </c>
      <c r="R278" s="16" t="str">
        <f>IF(OR(S278=$C278,S278=$D278,S278=$E278),IFNA(VLOOKUP($A278&amp;R$1,Data!$C:$E,3,0),"Ø"),"-")</f>
        <v>-</v>
      </c>
      <c r="S278" s="16">
        <v>1.0</v>
      </c>
      <c r="T278" s="16" t="str">
        <f>IF(OR(U278=$C278,U278=$D278,U278=$E278),IFNA(VLOOKUP($A278&amp;T$1,Data!$C:$E,3,0),"Ø"),"-")</f>
        <v>-</v>
      </c>
      <c r="U278" s="16">
        <v>2.0</v>
      </c>
      <c r="V278" s="16" t="str">
        <f>IF(OR(W278=$C278,W278=$D278,W278=$E278),IFNA(VLOOKUP($A278&amp;V$1,Data!$C:$E,3,0),"Ø"),"-")</f>
        <v>-</v>
      </c>
      <c r="W278" s="16">
        <v>2.0</v>
      </c>
      <c r="X278" s="16" t="str">
        <f>IF(OR(Y278=$C278,Y278=$D278,Y278=$E278),IFNA(VLOOKUP($A278&amp;X$1,Data!$C:$E,3,0),"Ø"),"-")</f>
        <v>-</v>
      </c>
      <c r="Y278" s="16">
        <v>2.0</v>
      </c>
      <c r="Z278" s="16" t="str">
        <f>IF(OR(AA278=$C278,AA278=$D278,AA278=$E278),IFNA(VLOOKUP($A278&amp;Z$1,Data!$C:$E,3,0),"Ø"),"-")</f>
        <v>-</v>
      </c>
      <c r="AA278" s="16">
        <v>2.0</v>
      </c>
      <c r="AB278" s="16" t="str">
        <f>IF(OR(AC278=$C278,AC278=$D278,AC278=$E278),IFNA(VLOOKUP($A278&amp;AB$1,Data!$C:$E,3,0),"Ø"),"-")</f>
        <v>-</v>
      </c>
      <c r="AC278" s="16">
        <v>2.0</v>
      </c>
      <c r="AD278" s="16" t="str">
        <f>IF(OR(AE278=$C278,AE278=$D278,AE278=$E278),IFNA(VLOOKUP($A278&amp;AD$1,Data!$C:$E,3,0),"Ø"),"-")</f>
        <v>-</v>
      </c>
      <c r="AE278" s="16">
        <v>2.0</v>
      </c>
      <c r="AF278" s="16" t="str">
        <f>IF(OR(AG278=$C278,AG278=$D278,AG278=$E278),IFNA(VLOOKUP($A278&amp;AF$1,Data!$C:$E,3,0),"Ø"),"-")</f>
        <v>-</v>
      </c>
      <c r="AG278" s="16">
        <v>2.0</v>
      </c>
      <c r="AH278" s="16" t="str">
        <f>IF(OR(AI278=$C278,AI278=$D278,AI278=$E278),IFNA(VLOOKUP($A278&amp;AH$1,Data!$C:$E,3,0),"Ø"),"-")</f>
        <v>-</v>
      </c>
      <c r="AI278" s="16">
        <v>2.0</v>
      </c>
      <c r="AJ278" s="16" t="str">
        <f>IF(OR(AK278=$C278,AK278=$D278,AK278=$E278),IFNA(VLOOKUP($A278&amp;AJ$1,Data!$C:$E,3,0),"Ø"),"-")</f>
        <v>-</v>
      </c>
      <c r="AK278" s="16">
        <v>2.0</v>
      </c>
      <c r="AL278" s="16" t="str">
        <f>IF(OR(AM278=$C278,AM278=$D278,AM278=$E278),IFNA(VLOOKUP($A278&amp;AL$1,Data!$C:$E,3,0),"Ø"),"-")</f>
        <v>-</v>
      </c>
      <c r="AM278" s="16">
        <v>2.0</v>
      </c>
      <c r="AN278" s="16" t="str">
        <f>IF(OR(AO278=$C278,AO278=$D278,AO278=$E278),IFNA(VLOOKUP($A278&amp;AN$1,Data!$C:$E,3,0),"Ø"),"-")</f>
        <v>-</v>
      </c>
      <c r="AO278" s="16">
        <v>2.0</v>
      </c>
      <c r="AP278" s="16" t="str">
        <f>IF(OR(AQ278=$C278,AQ278=$D278,AQ278=$E278),IFNA(VLOOKUP($A278&amp;AP$1,Data!$C:$E,3,0),"Ø"),"-")</f>
        <v>-</v>
      </c>
      <c r="AQ278" s="16">
        <v>2.0</v>
      </c>
      <c r="AR278" s="16" t="str">
        <f>IF(OR(AS278=$C278,AS278=$D278,AS278=$E278),IFNA(VLOOKUP($A278&amp;AR$1,Data!$C:$E,3,0),"Ø"),"-")</f>
        <v>-</v>
      </c>
      <c r="AS278" s="16">
        <v>2.0</v>
      </c>
      <c r="AT278" s="16" t="str">
        <f>IF(OR(AU278=$C278,AU278=$D278,AU278=$E278),IFNA(VLOOKUP($A278&amp;AT$1,Data!$C:$E,3,0),"Ø"),"-")</f>
        <v>-</v>
      </c>
      <c r="AU278" s="16">
        <v>3.0</v>
      </c>
    </row>
    <row r="279" ht="14.25" hidden="1" customHeight="1">
      <c r="A279" s="16" t="s">
        <v>943</v>
      </c>
      <c r="B279" s="9"/>
      <c r="C279" s="9">
        <f>IF(COUNTIF(Dails!A:A,Sheet1DATA!$A279)=1,1,"N")</f>
        <v>1</v>
      </c>
      <c r="D279" s="9">
        <f>IF(COUNTIF(Dails!D:D,Sheet1DATA!$A279)=1,2,"N")</f>
        <v>2</v>
      </c>
      <c r="E279" s="9">
        <f>IF(COUNTIF(Dails!G:G,Sheet1DATA!$A279)=1,3,"N")</f>
        <v>3</v>
      </c>
      <c r="F279" s="16" t="str">
        <f>IF(OR(G279=$C279,G279=$D279,G279=$E279),IFNA(VLOOKUP($A279&amp;F$1,Data!$C:$E,3,0),"Ø"),"-")</f>
        <v>Ø</v>
      </c>
      <c r="G279" s="16">
        <v>1.0</v>
      </c>
      <c r="H279" s="16" t="str">
        <f>IF(OR(I279=$C279,I279=$D279,I279=$E279),IFNA(VLOOKUP($A279&amp;H$1,Data!$C:$E,3,0),"Ø"),"-")</f>
        <v>√</v>
      </c>
      <c r="I279" s="16">
        <v>1.0</v>
      </c>
      <c r="J279" s="16" t="str">
        <f>IF(OR(K279=$C279,K279=$D279,K279=$E279),IFNA(VLOOKUP($A279&amp;J$1,Data!$C:$E,3,0),"Ø"),"-")</f>
        <v>√</v>
      </c>
      <c r="K279" s="16">
        <v>1.0</v>
      </c>
      <c r="L279" s="16" t="str">
        <f>IF(OR(M279=$C279,M279=$D279,M279=$E279),IFNA(VLOOKUP($A279&amp;L$1,Data!$C:$E,3,0),"Ø"),"-")</f>
        <v>×</v>
      </c>
      <c r="M279" s="16">
        <v>1.0</v>
      </c>
      <c r="N279" s="16" t="str">
        <f>IF(OR(O279=$C279,O279=$D279,O279=$E279),IFNA(VLOOKUP($A279&amp;N$1,Data!$C:$E,3,0),"Ø"),"-")</f>
        <v>×</v>
      </c>
      <c r="O279" s="16">
        <v>1.0</v>
      </c>
      <c r="P279" s="16" t="str">
        <f>IF(OR(Q279=$C279,Q279=$D279,Q279=$E279),IFNA(VLOOKUP($A279&amp;P$1,Data!$C:$E,3,0),"Ø"),"-")</f>
        <v>×</v>
      </c>
      <c r="Q279" s="16">
        <v>1.0</v>
      </c>
      <c r="R279" s="16" t="str">
        <f>IF(OR(S279=$C279,S279=$D279,S279=$E279),IFNA(VLOOKUP($A279&amp;R$1,Data!$C:$E,3,0),"Ø"),"-")</f>
        <v>×</v>
      </c>
      <c r="S279" s="16">
        <v>1.0</v>
      </c>
      <c r="T279" s="16" t="str">
        <f>IF(OR(U279=$C279,U279=$D279,U279=$E279),IFNA(VLOOKUP($A279&amp;T$1,Data!$C:$E,3,0),"Ø"),"-")</f>
        <v>√</v>
      </c>
      <c r="U279" s="16">
        <v>2.0</v>
      </c>
      <c r="V279" s="16" t="str">
        <f>IF(OR(W279=$C279,W279=$D279,W279=$E279),IFNA(VLOOKUP($A279&amp;V$1,Data!$C:$E,3,0),"Ø"),"-")</f>
        <v>√</v>
      </c>
      <c r="W279" s="16">
        <v>2.0</v>
      </c>
      <c r="X279" s="16" t="str">
        <f>IF(OR(Y279=$C279,Y279=$D279,Y279=$E279),IFNA(VLOOKUP($A279&amp;X$1,Data!$C:$E,3,0),"Ø"),"-")</f>
        <v>√</v>
      </c>
      <c r="Y279" s="16">
        <v>2.0</v>
      </c>
      <c r="Z279" s="16" t="str">
        <f>IF(OR(AA279=$C279,AA279=$D279,AA279=$E279),IFNA(VLOOKUP($A279&amp;Z$1,Data!$C:$E,3,0),"Ø"),"-")</f>
        <v>√</v>
      </c>
      <c r="AA279" s="16">
        <v>2.0</v>
      </c>
      <c r="AB279" s="16" t="str">
        <f>IF(OR(AC279=$C279,AC279=$D279,AC279=$E279),IFNA(VLOOKUP($A279&amp;AB$1,Data!$C:$E,3,0),"Ø"),"-")</f>
        <v>√</v>
      </c>
      <c r="AC279" s="16">
        <v>2.0</v>
      </c>
      <c r="AD279" s="16" t="str">
        <f>IF(OR(AE279=$C279,AE279=$D279,AE279=$E279),IFNA(VLOOKUP($A279&amp;AD$1,Data!$C:$E,3,0),"Ø"),"-")</f>
        <v>√</v>
      </c>
      <c r="AE279" s="16">
        <v>2.0</v>
      </c>
      <c r="AF279" s="16" t="str">
        <f>IF(OR(AG279=$C279,AG279=$D279,AG279=$E279),IFNA(VLOOKUP($A279&amp;AF$1,Data!$C:$E,3,0),"Ø"),"-")</f>
        <v>Ø</v>
      </c>
      <c r="AG279" s="16">
        <v>2.0</v>
      </c>
      <c r="AH279" s="16" t="str">
        <f>IF(OR(AI279=$C279,AI279=$D279,AI279=$E279),IFNA(VLOOKUP($A279&amp;AH$1,Data!$C:$E,3,0),"Ø"),"-")</f>
        <v>Ø</v>
      </c>
      <c r="AI279" s="16">
        <v>2.0</v>
      </c>
      <c r="AJ279" s="16" t="str">
        <f>IF(OR(AK279=$C279,AK279=$D279,AK279=$E279),IFNA(VLOOKUP($A279&amp;AJ$1,Data!$C:$E,3,0),"Ø"),"-")</f>
        <v>Ø</v>
      </c>
      <c r="AK279" s="16">
        <v>2.0</v>
      </c>
      <c r="AL279" s="16" t="str">
        <f>IF(OR(AM279=$C279,AM279=$D279,AM279=$E279),IFNA(VLOOKUP($A279&amp;AL$1,Data!$C:$E,3,0),"Ø"),"-")</f>
        <v>√</v>
      </c>
      <c r="AM279" s="16">
        <v>2.0</v>
      </c>
      <c r="AN279" s="16" t="str">
        <f>IF(OR(AO279=$C279,AO279=$D279,AO279=$E279),IFNA(VLOOKUP($A279&amp;AN$1,Data!$C:$E,3,0),"Ø"),"-")</f>
        <v>√</v>
      </c>
      <c r="AO279" s="16">
        <v>2.0</v>
      </c>
      <c r="AP279" s="16" t="str">
        <f>IF(OR(AQ279=$C279,AQ279=$D279,AQ279=$E279),IFNA(VLOOKUP($A279&amp;AP$1,Data!$C:$E,3,0),"Ø"),"-")</f>
        <v>Ø</v>
      </c>
      <c r="AQ279" s="16">
        <v>2.0</v>
      </c>
      <c r="AR279" s="16" t="str">
        <f>IF(OR(AS279=$C279,AS279=$D279,AS279=$E279),IFNA(VLOOKUP($A279&amp;AR$1,Data!$C:$E,3,0),"Ø"),"-")</f>
        <v>√</v>
      </c>
      <c r="AS279" s="16">
        <v>2.0</v>
      </c>
      <c r="AT279" s="16" t="str">
        <f>IF(OR(AU279=$C279,AU279=$D279,AU279=$E279),IFNA(VLOOKUP($A279&amp;AT$1,Data!$C:$E,3,0),"Ø"),"-")</f>
        <v>Ø</v>
      </c>
      <c r="AU279" s="16">
        <v>3.0</v>
      </c>
    </row>
    <row r="280" ht="14.25" hidden="1" customHeight="1">
      <c r="A280" s="16" t="s">
        <v>939</v>
      </c>
      <c r="B280" s="9"/>
      <c r="C280" s="9" t="str">
        <f>IF(COUNTIF(Dails!A:A,Sheet1DATA!$A280)=1,1,"N")</f>
        <v>N</v>
      </c>
      <c r="D280" s="9">
        <f>IF(COUNTIF(Dails!D:D,Sheet1DATA!$A280)=1,2,"N")</f>
        <v>2</v>
      </c>
      <c r="E280" s="9" t="str">
        <f>IF(COUNTIF(Dails!G:G,Sheet1DATA!$A280)=1,3,"N")</f>
        <v>N</v>
      </c>
      <c r="F280" s="16" t="str">
        <f>IF(OR(G280=$C280,G280=$D280,G280=$E280),IFNA(VLOOKUP($A280&amp;F$1,Data!$C:$E,3,0),"Ø"),"-")</f>
        <v>-</v>
      </c>
      <c r="G280" s="16">
        <v>1.0</v>
      </c>
      <c r="H280" s="16" t="str">
        <f>IF(OR(I280=$C280,I280=$D280,I280=$E280),IFNA(VLOOKUP($A280&amp;H$1,Data!$C:$E,3,0),"Ø"),"-")</f>
        <v>-</v>
      </c>
      <c r="I280" s="16">
        <v>1.0</v>
      </c>
      <c r="J280" s="16" t="str">
        <f>IF(OR(K280=$C280,K280=$D280,K280=$E280),IFNA(VLOOKUP($A280&amp;J$1,Data!$C:$E,3,0),"Ø"),"-")</f>
        <v>-</v>
      </c>
      <c r="K280" s="16">
        <v>1.0</v>
      </c>
      <c r="L280" s="16" t="str">
        <f>IF(OR(M280=$C280,M280=$D280,M280=$E280),IFNA(VLOOKUP($A280&amp;L$1,Data!$C:$E,3,0),"Ø"),"-")</f>
        <v>-</v>
      </c>
      <c r="M280" s="16">
        <v>1.0</v>
      </c>
      <c r="N280" s="16" t="str">
        <f>IF(OR(O280=$C280,O280=$D280,O280=$E280),IFNA(VLOOKUP($A280&amp;N$1,Data!$C:$E,3,0),"Ø"),"-")</f>
        <v>-</v>
      </c>
      <c r="O280" s="16">
        <v>1.0</v>
      </c>
      <c r="P280" s="16" t="str">
        <f>IF(OR(Q280=$C280,Q280=$D280,Q280=$E280),IFNA(VLOOKUP($A280&amp;P$1,Data!$C:$E,3,0),"Ø"),"-")</f>
        <v>-</v>
      </c>
      <c r="Q280" s="16">
        <v>1.0</v>
      </c>
      <c r="R280" s="16" t="str">
        <f>IF(OR(S280=$C280,S280=$D280,S280=$E280),IFNA(VLOOKUP($A280&amp;R$1,Data!$C:$E,3,0),"Ø"),"-")</f>
        <v>-</v>
      </c>
      <c r="S280" s="16">
        <v>1.0</v>
      </c>
      <c r="T280" s="16" t="str">
        <f>IF(OR(U280=$C280,U280=$D280,U280=$E280),IFNA(VLOOKUP($A280&amp;T$1,Data!$C:$E,3,0),"Ø"),"-")</f>
        <v>×</v>
      </c>
      <c r="U280" s="16">
        <v>2.0</v>
      </c>
      <c r="V280" s="16" t="str">
        <f>IF(OR(W280=$C280,W280=$D280,W280=$E280),IFNA(VLOOKUP($A280&amp;V$1,Data!$C:$E,3,0),"Ø"),"-")</f>
        <v>×</v>
      </c>
      <c r="W280" s="16">
        <v>2.0</v>
      </c>
      <c r="X280" s="16" t="str">
        <f>IF(OR(Y280=$C280,Y280=$D280,Y280=$E280),IFNA(VLOOKUP($A280&amp;X$1,Data!$C:$E,3,0),"Ø"),"-")</f>
        <v>×</v>
      </c>
      <c r="Y280" s="16">
        <v>2.0</v>
      </c>
      <c r="Z280" s="16" t="str">
        <f>IF(OR(AA280=$C280,AA280=$D280,AA280=$E280),IFNA(VLOOKUP($A280&amp;Z$1,Data!$C:$E,3,0),"Ø"),"-")</f>
        <v>×</v>
      </c>
      <c r="AA280" s="16">
        <v>2.0</v>
      </c>
      <c r="AB280" s="16" t="str">
        <f>IF(OR(AC280=$C280,AC280=$D280,AC280=$E280),IFNA(VLOOKUP($A280&amp;AB$1,Data!$C:$E,3,0),"Ø"),"-")</f>
        <v>×</v>
      </c>
      <c r="AC280" s="16">
        <v>2.0</v>
      </c>
      <c r="AD280" s="16" t="str">
        <f>IF(OR(AE280=$C280,AE280=$D280,AE280=$E280),IFNA(VLOOKUP($A280&amp;AD$1,Data!$C:$E,3,0),"Ø"),"-")</f>
        <v>×</v>
      </c>
      <c r="AE280" s="16">
        <v>2.0</v>
      </c>
      <c r="AF280" s="16" t="str">
        <f>IF(OR(AG280=$C280,AG280=$D280,AG280=$E280),IFNA(VLOOKUP($A280&amp;AF$1,Data!$C:$E,3,0),"Ø"),"-")</f>
        <v>×</v>
      </c>
      <c r="AG280" s="16">
        <v>2.0</v>
      </c>
      <c r="AH280" s="16" t="str">
        <f>IF(OR(AI280=$C280,AI280=$D280,AI280=$E280),IFNA(VLOOKUP($A280&amp;AH$1,Data!$C:$E,3,0),"Ø"),"-")</f>
        <v>Ø</v>
      </c>
      <c r="AI280" s="16">
        <v>2.0</v>
      </c>
      <c r="AJ280" s="16" t="str">
        <f>IF(OR(AK280=$C280,AK280=$D280,AK280=$E280),IFNA(VLOOKUP($A280&amp;AJ$1,Data!$C:$E,3,0),"Ø"),"-")</f>
        <v>Ø</v>
      </c>
      <c r="AK280" s="16">
        <v>2.0</v>
      </c>
      <c r="AL280" s="16" t="str">
        <f>IF(OR(AM280=$C280,AM280=$D280,AM280=$E280),IFNA(VLOOKUP($A280&amp;AL$1,Data!$C:$E,3,0),"Ø"),"-")</f>
        <v>Ø</v>
      </c>
      <c r="AM280" s="16">
        <v>2.0</v>
      </c>
      <c r="AN280" s="16" t="str">
        <f>IF(OR(AO280=$C280,AO280=$D280,AO280=$E280),IFNA(VLOOKUP($A280&amp;AN$1,Data!$C:$E,3,0),"Ø"),"-")</f>
        <v>×</v>
      </c>
      <c r="AO280" s="16">
        <v>2.0</v>
      </c>
      <c r="AP280" s="16" t="str">
        <f>IF(OR(AQ280=$C280,AQ280=$D280,AQ280=$E280),IFNA(VLOOKUP($A280&amp;AP$1,Data!$C:$E,3,0),"Ø"),"-")</f>
        <v>×</v>
      </c>
      <c r="AQ280" s="16">
        <v>2.0</v>
      </c>
      <c r="AR280" s="16" t="str">
        <f>IF(OR(AS280=$C280,AS280=$D280,AS280=$E280),IFNA(VLOOKUP($A280&amp;AR$1,Data!$C:$E,3,0),"Ø"),"-")</f>
        <v>Ø</v>
      </c>
      <c r="AS280" s="16">
        <v>2.0</v>
      </c>
      <c r="AT280" s="16" t="str">
        <f>IF(OR(AU280=$C280,AU280=$D280,AU280=$E280),IFNA(VLOOKUP($A280&amp;AT$1,Data!$C:$E,3,0),"Ø"),"-")</f>
        <v>-</v>
      </c>
      <c r="AU280" s="16">
        <v>3.0</v>
      </c>
    </row>
    <row r="281" ht="14.25" hidden="1" customHeight="1">
      <c r="A281" s="16" t="s">
        <v>1090</v>
      </c>
      <c r="B281" s="9"/>
      <c r="C281" s="9" t="str">
        <f>IF(COUNTIF(Dails!A:A,Sheet1DATA!$A281)=1,1,"N")</f>
        <v>N</v>
      </c>
      <c r="D281" s="9" t="str">
        <f>IF(COUNTIF(Dails!D:D,Sheet1DATA!$A281)=1,2,"N")</f>
        <v>N</v>
      </c>
      <c r="E281" s="9" t="str">
        <f>IF(COUNTIF(Dails!G:G,Sheet1DATA!$A281)=1,3,"N")</f>
        <v>N</v>
      </c>
      <c r="F281" s="16" t="str">
        <f>IF(OR(G281=$C281,G281=$D281,G281=$E281),IFNA(VLOOKUP($A281&amp;F$1,Data!$C:$E,3,0),"Ø"),"-")</f>
        <v>-</v>
      </c>
      <c r="G281" s="16">
        <v>1.0</v>
      </c>
      <c r="H281" s="16" t="str">
        <f>IF(OR(I281=$C281,I281=$D281,I281=$E281),IFNA(VLOOKUP($A281&amp;H$1,Data!$C:$E,3,0),"Ø"),"-")</f>
        <v>-</v>
      </c>
      <c r="I281" s="16">
        <v>1.0</v>
      </c>
      <c r="J281" s="16" t="str">
        <f>IF(OR(K281=$C281,K281=$D281,K281=$E281),IFNA(VLOOKUP($A281&amp;J$1,Data!$C:$E,3,0),"Ø"),"-")</f>
        <v>-</v>
      </c>
      <c r="K281" s="16">
        <v>1.0</v>
      </c>
      <c r="L281" s="16" t="str">
        <f>IF(OR(M281=$C281,M281=$D281,M281=$E281),IFNA(VLOOKUP($A281&amp;L$1,Data!$C:$E,3,0),"Ø"),"-")</f>
        <v>-</v>
      </c>
      <c r="M281" s="16">
        <v>1.0</v>
      </c>
      <c r="N281" s="16" t="str">
        <f>IF(OR(O281=$C281,O281=$D281,O281=$E281),IFNA(VLOOKUP($A281&amp;N$1,Data!$C:$E,3,0),"Ø"),"-")</f>
        <v>-</v>
      </c>
      <c r="O281" s="16">
        <v>1.0</v>
      </c>
      <c r="P281" s="16" t="str">
        <f>IF(OR(Q281=$C281,Q281=$D281,Q281=$E281),IFNA(VLOOKUP($A281&amp;P$1,Data!$C:$E,3,0),"Ø"),"-")</f>
        <v>-</v>
      </c>
      <c r="Q281" s="16">
        <v>1.0</v>
      </c>
      <c r="R281" s="16" t="str">
        <f>IF(OR(S281=$C281,S281=$D281,S281=$E281),IFNA(VLOOKUP($A281&amp;R$1,Data!$C:$E,3,0),"Ø"),"-")</f>
        <v>-</v>
      </c>
      <c r="S281" s="16">
        <v>1.0</v>
      </c>
      <c r="T281" s="16" t="str">
        <f>IF(OR(U281=$C281,U281=$D281,U281=$E281),IFNA(VLOOKUP($A281&amp;T$1,Data!$C:$E,3,0),"Ø"),"-")</f>
        <v>-</v>
      </c>
      <c r="U281" s="16">
        <v>2.0</v>
      </c>
      <c r="V281" s="16" t="str">
        <f>IF(OR(W281=$C281,W281=$D281,W281=$E281),IFNA(VLOOKUP($A281&amp;V$1,Data!$C:$E,3,0),"Ø"),"-")</f>
        <v>-</v>
      </c>
      <c r="W281" s="16">
        <v>2.0</v>
      </c>
      <c r="X281" s="16" t="str">
        <f>IF(OR(Y281=$C281,Y281=$D281,Y281=$E281),IFNA(VLOOKUP($A281&amp;X$1,Data!$C:$E,3,0),"Ø"),"-")</f>
        <v>-</v>
      </c>
      <c r="Y281" s="16">
        <v>2.0</v>
      </c>
      <c r="Z281" s="16" t="str">
        <f>IF(OR(AA281=$C281,AA281=$D281,AA281=$E281),IFNA(VLOOKUP($A281&amp;Z$1,Data!$C:$E,3,0),"Ø"),"-")</f>
        <v>-</v>
      </c>
      <c r="AA281" s="16">
        <v>2.0</v>
      </c>
      <c r="AB281" s="16" t="str">
        <f>IF(OR(AC281=$C281,AC281=$D281,AC281=$E281),IFNA(VLOOKUP($A281&amp;AB$1,Data!$C:$E,3,0),"Ø"),"-")</f>
        <v>-</v>
      </c>
      <c r="AC281" s="16">
        <v>2.0</v>
      </c>
      <c r="AD281" s="16" t="str">
        <f>IF(OR(AE281=$C281,AE281=$D281,AE281=$E281),IFNA(VLOOKUP($A281&amp;AD$1,Data!$C:$E,3,0),"Ø"),"-")</f>
        <v>-</v>
      </c>
      <c r="AE281" s="16">
        <v>2.0</v>
      </c>
      <c r="AF281" s="16" t="str">
        <f>IF(OR(AG281=$C281,AG281=$D281,AG281=$E281),IFNA(VLOOKUP($A281&amp;AF$1,Data!$C:$E,3,0),"Ø"),"-")</f>
        <v>-</v>
      </c>
      <c r="AG281" s="16">
        <v>2.0</v>
      </c>
      <c r="AH281" s="16" t="str">
        <f>IF(OR(AI281=$C281,AI281=$D281,AI281=$E281),IFNA(VLOOKUP($A281&amp;AH$1,Data!$C:$E,3,0),"Ø"),"-")</f>
        <v>-</v>
      </c>
      <c r="AI281" s="16">
        <v>2.0</v>
      </c>
      <c r="AJ281" s="16" t="str">
        <f>IF(OR(AK281=$C281,AK281=$D281,AK281=$E281),IFNA(VLOOKUP($A281&amp;AJ$1,Data!$C:$E,3,0),"Ø"),"-")</f>
        <v>-</v>
      </c>
      <c r="AK281" s="16">
        <v>2.0</v>
      </c>
      <c r="AL281" s="16" t="str">
        <f>IF(OR(AM281=$C281,AM281=$D281,AM281=$E281),IFNA(VLOOKUP($A281&amp;AL$1,Data!$C:$E,3,0),"Ø"),"-")</f>
        <v>-</v>
      </c>
      <c r="AM281" s="16">
        <v>2.0</v>
      </c>
      <c r="AN281" s="16" t="str">
        <f>IF(OR(AO281=$C281,AO281=$D281,AO281=$E281),IFNA(VLOOKUP($A281&amp;AN$1,Data!$C:$E,3,0),"Ø"),"-")</f>
        <v>-</v>
      </c>
      <c r="AO281" s="16">
        <v>2.0</v>
      </c>
      <c r="AP281" s="16" t="str">
        <f>IF(OR(AQ281=$C281,AQ281=$D281,AQ281=$E281),IFNA(VLOOKUP($A281&amp;AP$1,Data!$C:$E,3,0),"Ø"),"-")</f>
        <v>-</v>
      </c>
      <c r="AQ281" s="16">
        <v>2.0</v>
      </c>
      <c r="AR281" s="16" t="str">
        <f>IF(OR(AS281=$C281,AS281=$D281,AS281=$E281),IFNA(VLOOKUP($A281&amp;AR$1,Data!$C:$E,3,0),"Ø"),"-")</f>
        <v>-</v>
      </c>
      <c r="AS281" s="16">
        <v>2.0</v>
      </c>
      <c r="AT281" s="16" t="str">
        <f>IF(OR(AU281=$C281,AU281=$D281,AU281=$E281),IFNA(VLOOKUP($A281&amp;AT$1,Data!$C:$E,3,0),"Ø"),"-")</f>
        <v>-</v>
      </c>
      <c r="AU281" s="16">
        <v>3.0</v>
      </c>
    </row>
    <row r="282" ht="14.25" hidden="1" customHeight="1">
      <c r="A282" s="16" t="s">
        <v>1099</v>
      </c>
      <c r="B282" s="9"/>
      <c r="C282" s="9" t="str">
        <f>IF(COUNTIF(Dails!A:A,Sheet1DATA!$A282)=1,1,"N")</f>
        <v>N</v>
      </c>
      <c r="D282" s="9" t="str">
        <f>IF(COUNTIF(Dails!D:D,Sheet1DATA!$A282)=1,2,"N")</f>
        <v>N</v>
      </c>
      <c r="E282" s="9" t="str">
        <f>IF(COUNTIF(Dails!G:G,Sheet1DATA!$A282)=1,3,"N")</f>
        <v>N</v>
      </c>
      <c r="F282" s="16" t="str">
        <f>IF(OR(G282=$C282,G282=$D282,G282=$E282),IFNA(VLOOKUP($A282&amp;F$1,Data!$C:$E,3,0),"Ø"),"-")</f>
        <v>-</v>
      </c>
      <c r="G282" s="16">
        <v>1.0</v>
      </c>
      <c r="H282" s="16" t="str">
        <f>IF(OR(I282=$C282,I282=$D282,I282=$E282),IFNA(VLOOKUP($A282&amp;H$1,Data!$C:$E,3,0),"Ø"),"-")</f>
        <v>-</v>
      </c>
      <c r="I282" s="16">
        <v>1.0</v>
      </c>
      <c r="J282" s="16" t="str">
        <f>IF(OR(K282=$C282,K282=$D282,K282=$E282),IFNA(VLOOKUP($A282&amp;J$1,Data!$C:$E,3,0),"Ø"),"-")</f>
        <v>-</v>
      </c>
      <c r="K282" s="16">
        <v>1.0</v>
      </c>
      <c r="L282" s="16" t="str">
        <f>IF(OR(M282=$C282,M282=$D282,M282=$E282),IFNA(VLOOKUP($A282&amp;L$1,Data!$C:$E,3,0),"Ø"),"-")</f>
        <v>-</v>
      </c>
      <c r="M282" s="16">
        <v>1.0</v>
      </c>
      <c r="N282" s="16" t="str">
        <f>IF(OR(O282=$C282,O282=$D282,O282=$E282),IFNA(VLOOKUP($A282&amp;N$1,Data!$C:$E,3,0),"Ø"),"-")</f>
        <v>-</v>
      </c>
      <c r="O282" s="16">
        <v>1.0</v>
      </c>
      <c r="P282" s="16" t="str">
        <f>IF(OR(Q282=$C282,Q282=$D282,Q282=$E282),IFNA(VLOOKUP($A282&amp;P$1,Data!$C:$E,3,0),"Ø"),"-")</f>
        <v>-</v>
      </c>
      <c r="Q282" s="16">
        <v>1.0</v>
      </c>
      <c r="R282" s="16" t="str">
        <f>IF(OR(S282=$C282,S282=$D282,S282=$E282),IFNA(VLOOKUP($A282&amp;R$1,Data!$C:$E,3,0),"Ø"),"-")</f>
        <v>-</v>
      </c>
      <c r="S282" s="16">
        <v>1.0</v>
      </c>
      <c r="T282" s="16" t="str">
        <f>IF(OR(U282=$C282,U282=$D282,U282=$E282),IFNA(VLOOKUP($A282&amp;T$1,Data!$C:$E,3,0),"Ø"),"-")</f>
        <v>-</v>
      </c>
      <c r="U282" s="16">
        <v>2.0</v>
      </c>
      <c r="V282" s="16" t="str">
        <f>IF(OR(W282=$C282,W282=$D282,W282=$E282),IFNA(VLOOKUP($A282&amp;V$1,Data!$C:$E,3,0),"Ø"),"-")</f>
        <v>-</v>
      </c>
      <c r="W282" s="16">
        <v>2.0</v>
      </c>
      <c r="X282" s="16" t="str">
        <f>IF(OR(Y282=$C282,Y282=$D282,Y282=$E282),IFNA(VLOOKUP($A282&amp;X$1,Data!$C:$E,3,0),"Ø"),"-")</f>
        <v>-</v>
      </c>
      <c r="Y282" s="16">
        <v>2.0</v>
      </c>
      <c r="Z282" s="16" t="str">
        <f>IF(OR(AA282=$C282,AA282=$D282,AA282=$E282),IFNA(VLOOKUP($A282&amp;Z$1,Data!$C:$E,3,0),"Ø"),"-")</f>
        <v>-</v>
      </c>
      <c r="AA282" s="16">
        <v>2.0</v>
      </c>
      <c r="AB282" s="16" t="str">
        <f>IF(OR(AC282=$C282,AC282=$D282,AC282=$E282),IFNA(VLOOKUP($A282&amp;AB$1,Data!$C:$E,3,0),"Ø"),"-")</f>
        <v>-</v>
      </c>
      <c r="AC282" s="16">
        <v>2.0</v>
      </c>
      <c r="AD282" s="16" t="str">
        <f>IF(OR(AE282=$C282,AE282=$D282,AE282=$E282),IFNA(VLOOKUP($A282&amp;AD$1,Data!$C:$E,3,0),"Ø"),"-")</f>
        <v>-</v>
      </c>
      <c r="AE282" s="16">
        <v>2.0</v>
      </c>
      <c r="AF282" s="16" t="str">
        <f>IF(OR(AG282=$C282,AG282=$D282,AG282=$E282),IFNA(VLOOKUP($A282&amp;AF$1,Data!$C:$E,3,0),"Ø"),"-")</f>
        <v>-</v>
      </c>
      <c r="AG282" s="16">
        <v>2.0</v>
      </c>
      <c r="AH282" s="16" t="str">
        <f>IF(OR(AI282=$C282,AI282=$D282,AI282=$E282),IFNA(VLOOKUP($A282&amp;AH$1,Data!$C:$E,3,0),"Ø"),"-")</f>
        <v>-</v>
      </c>
      <c r="AI282" s="16">
        <v>2.0</v>
      </c>
      <c r="AJ282" s="16" t="str">
        <f>IF(OR(AK282=$C282,AK282=$D282,AK282=$E282),IFNA(VLOOKUP($A282&amp;AJ$1,Data!$C:$E,3,0),"Ø"),"-")</f>
        <v>-</v>
      </c>
      <c r="AK282" s="16">
        <v>2.0</v>
      </c>
      <c r="AL282" s="16" t="str">
        <f>IF(OR(AM282=$C282,AM282=$D282,AM282=$E282),IFNA(VLOOKUP($A282&amp;AL$1,Data!$C:$E,3,0),"Ø"),"-")</f>
        <v>-</v>
      </c>
      <c r="AM282" s="16">
        <v>2.0</v>
      </c>
      <c r="AN282" s="16" t="str">
        <f>IF(OR(AO282=$C282,AO282=$D282,AO282=$E282),IFNA(VLOOKUP($A282&amp;AN$1,Data!$C:$E,3,0),"Ø"),"-")</f>
        <v>-</v>
      </c>
      <c r="AO282" s="16">
        <v>2.0</v>
      </c>
      <c r="AP282" s="16" t="str">
        <f>IF(OR(AQ282=$C282,AQ282=$D282,AQ282=$E282),IFNA(VLOOKUP($A282&amp;AP$1,Data!$C:$E,3,0),"Ø"),"-")</f>
        <v>-</v>
      </c>
      <c r="AQ282" s="16">
        <v>2.0</v>
      </c>
      <c r="AR282" s="16" t="str">
        <f>IF(OR(AS282=$C282,AS282=$D282,AS282=$E282),IFNA(VLOOKUP($A282&amp;AR$1,Data!$C:$E,3,0),"Ø"),"-")</f>
        <v>-</v>
      </c>
      <c r="AS282" s="16">
        <v>2.0</v>
      </c>
      <c r="AT282" s="16" t="str">
        <f>IF(OR(AU282=$C282,AU282=$D282,AU282=$E282),IFNA(VLOOKUP($A282&amp;AT$1,Data!$C:$E,3,0),"Ø"),"-")</f>
        <v>-</v>
      </c>
      <c r="AU282" s="16">
        <v>3.0</v>
      </c>
    </row>
    <row r="283" ht="14.25" hidden="1" customHeight="1">
      <c r="A283" s="16" t="s">
        <v>1096</v>
      </c>
      <c r="B283" s="9"/>
      <c r="C283" s="9" t="str">
        <f>IF(COUNTIF(Dails!A:A,Sheet1DATA!$A283)=1,1,"N")</f>
        <v>N</v>
      </c>
      <c r="D283" s="9" t="str">
        <f>IF(COUNTIF(Dails!D:D,Sheet1DATA!$A283)=1,2,"N")</f>
        <v>N</v>
      </c>
      <c r="E283" s="9" t="str">
        <f>IF(COUNTIF(Dails!G:G,Sheet1DATA!$A283)=1,3,"N")</f>
        <v>N</v>
      </c>
      <c r="F283" s="16" t="str">
        <f>IF(OR(G283=$C283,G283=$D283,G283=$E283),IFNA(VLOOKUP($A283&amp;F$1,Data!$C:$E,3,0),"Ø"),"-")</f>
        <v>-</v>
      </c>
      <c r="G283" s="16">
        <v>1.0</v>
      </c>
      <c r="H283" s="16" t="str">
        <f>IF(OR(I283=$C283,I283=$D283,I283=$E283),IFNA(VLOOKUP($A283&amp;H$1,Data!$C:$E,3,0),"Ø"),"-")</f>
        <v>-</v>
      </c>
      <c r="I283" s="16">
        <v>1.0</v>
      </c>
      <c r="J283" s="16" t="str">
        <f>IF(OR(K283=$C283,K283=$D283,K283=$E283),IFNA(VLOOKUP($A283&amp;J$1,Data!$C:$E,3,0),"Ø"),"-")</f>
        <v>-</v>
      </c>
      <c r="K283" s="16">
        <v>1.0</v>
      </c>
      <c r="L283" s="16" t="str">
        <f>IF(OR(M283=$C283,M283=$D283,M283=$E283),IFNA(VLOOKUP($A283&amp;L$1,Data!$C:$E,3,0),"Ø"),"-")</f>
        <v>-</v>
      </c>
      <c r="M283" s="16">
        <v>1.0</v>
      </c>
      <c r="N283" s="16" t="str">
        <f>IF(OR(O283=$C283,O283=$D283,O283=$E283),IFNA(VLOOKUP($A283&amp;N$1,Data!$C:$E,3,0),"Ø"),"-")</f>
        <v>-</v>
      </c>
      <c r="O283" s="16">
        <v>1.0</v>
      </c>
      <c r="P283" s="16" t="str">
        <f>IF(OR(Q283=$C283,Q283=$D283,Q283=$E283),IFNA(VLOOKUP($A283&amp;P$1,Data!$C:$E,3,0),"Ø"),"-")</f>
        <v>-</v>
      </c>
      <c r="Q283" s="16">
        <v>1.0</v>
      </c>
      <c r="R283" s="16" t="str">
        <f>IF(OR(S283=$C283,S283=$D283,S283=$E283),IFNA(VLOOKUP($A283&amp;R$1,Data!$C:$E,3,0),"Ø"),"-")</f>
        <v>-</v>
      </c>
      <c r="S283" s="16">
        <v>1.0</v>
      </c>
      <c r="T283" s="16" t="str">
        <f>IF(OR(U283=$C283,U283=$D283,U283=$E283),IFNA(VLOOKUP($A283&amp;T$1,Data!$C:$E,3,0),"Ø"),"-")</f>
        <v>-</v>
      </c>
      <c r="U283" s="16">
        <v>2.0</v>
      </c>
      <c r="V283" s="16" t="str">
        <f>IF(OR(W283=$C283,W283=$D283,W283=$E283),IFNA(VLOOKUP($A283&amp;V$1,Data!$C:$E,3,0),"Ø"),"-")</f>
        <v>-</v>
      </c>
      <c r="W283" s="16">
        <v>2.0</v>
      </c>
      <c r="X283" s="16" t="str">
        <f>IF(OR(Y283=$C283,Y283=$D283,Y283=$E283),IFNA(VLOOKUP($A283&amp;X$1,Data!$C:$E,3,0),"Ø"),"-")</f>
        <v>-</v>
      </c>
      <c r="Y283" s="16">
        <v>2.0</v>
      </c>
      <c r="Z283" s="16" t="str">
        <f>IF(OR(AA283=$C283,AA283=$D283,AA283=$E283),IFNA(VLOOKUP($A283&amp;Z$1,Data!$C:$E,3,0),"Ø"),"-")</f>
        <v>-</v>
      </c>
      <c r="AA283" s="16">
        <v>2.0</v>
      </c>
      <c r="AB283" s="16" t="str">
        <f>IF(OR(AC283=$C283,AC283=$D283,AC283=$E283),IFNA(VLOOKUP($A283&amp;AB$1,Data!$C:$E,3,0),"Ø"),"-")</f>
        <v>-</v>
      </c>
      <c r="AC283" s="16">
        <v>2.0</v>
      </c>
      <c r="AD283" s="16" t="str">
        <f>IF(OR(AE283=$C283,AE283=$D283,AE283=$E283),IFNA(VLOOKUP($A283&amp;AD$1,Data!$C:$E,3,0),"Ø"),"-")</f>
        <v>-</v>
      </c>
      <c r="AE283" s="16">
        <v>2.0</v>
      </c>
      <c r="AF283" s="16" t="str">
        <f>IF(OR(AG283=$C283,AG283=$D283,AG283=$E283),IFNA(VLOOKUP($A283&amp;AF$1,Data!$C:$E,3,0),"Ø"),"-")</f>
        <v>-</v>
      </c>
      <c r="AG283" s="16">
        <v>2.0</v>
      </c>
      <c r="AH283" s="16" t="str">
        <f>IF(OR(AI283=$C283,AI283=$D283,AI283=$E283),IFNA(VLOOKUP($A283&amp;AH$1,Data!$C:$E,3,0),"Ø"),"-")</f>
        <v>-</v>
      </c>
      <c r="AI283" s="16">
        <v>2.0</v>
      </c>
      <c r="AJ283" s="16" t="str">
        <f>IF(OR(AK283=$C283,AK283=$D283,AK283=$E283),IFNA(VLOOKUP($A283&amp;AJ$1,Data!$C:$E,3,0),"Ø"),"-")</f>
        <v>-</v>
      </c>
      <c r="AK283" s="16">
        <v>2.0</v>
      </c>
      <c r="AL283" s="16" t="str">
        <f>IF(OR(AM283=$C283,AM283=$D283,AM283=$E283),IFNA(VLOOKUP($A283&amp;AL$1,Data!$C:$E,3,0),"Ø"),"-")</f>
        <v>-</v>
      </c>
      <c r="AM283" s="16">
        <v>2.0</v>
      </c>
      <c r="AN283" s="16" t="str">
        <f>IF(OR(AO283=$C283,AO283=$D283,AO283=$E283),IFNA(VLOOKUP($A283&amp;AN$1,Data!$C:$E,3,0),"Ø"),"-")</f>
        <v>-</v>
      </c>
      <c r="AO283" s="16">
        <v>2.0</v>
      </c>
      <c r="AP283" s="16" t="str">
        <f>IF(OR(AQ283=$C283,AQ283=$D283,AQ283=$E283),IFNA(VLOOKUP($A283&amp;AP$1,Data!$C:$E,3,0),"Ø"),"-")</f>
        <v>-</v>
      </c>
      <c r="AQ283" s="16">
        <v>2.0</v>
      </c>
      <c r="AR283" s="16" t="str">
        <f>IF(OR(AS283=$C283,AS283=$D283,AS283=$E283),IFNA(VLOOKUP($A283&amp;AR$1,Data!$C:$E,3,0),"Ø"),"-")</f>
        <v>-</v>
      </c>
      <c r="AS283" s="16">
        <v>2.0</v>
      </c>
      <c r="AT283" s="16" t="str">
        <f>IF(OR(AU283=$C283,AU283=$D283,AU283=$E283),IFNA(VLOOKUP($A283&amp;AT$1,Data!$C:$E,3,0),"Ø"),"-")</f>
        <v>-</v>
      </c>
      <c r="AU283" s="16">
        <v>3.0</v>
      </c>
    </row>
    <row r="284" ht="14.25" hidden="1" customHeight="1">
      <c r="A284" s="16" t="s">
        <v>1093</v>
      </c>
      <c r="B284" s="9"/>
      <c r="C284" s="9" t="str">
        <f>IF(COUNTIF(Dails!A:A,Sheet1DATA!$A284)=1,1,"N")</f>
        <v>N</v>
      </c>
      <c r="D284" s="9" t="str">
        <f>IF(COUNTIF(Dails!D:D,Sheet1DATA!$A284)=1,2,"N")</f>
        <v>N</v>
      </c>
      <c r="E284" s="9" t="str">
        <f>IF(COUNTIF(Dails!G:G,Sheet1DATA!$A284)=1,3,"N")</f>
        <v>N</v>
      </c>
      <c r="F284" s="16" t="str">
        <f>IF(OR(G284=$C284,G284=$D284,G284=$E284),IFNA(VLOOKUP($A284&amp;F$1,Data!$C:$E,3,0),"Ø"),"-")</f>
        <v>-</v>
      </c>
      <c r="G284" s="16">
        <v>1.0</v>
      </c>
      <c r="H284" s="16" t="str">
        <f>IF(OR(I284=$C284,I284=$D284,I284=$E284),IFNA(VLOOKUP($A284&amp;H$1,Data!$C:$E,3,0),"Ø"),"-")</f>
        <v>-</v>
      </c>
      <c r="I284" s="16">
        <v>1.0</v>
      </c>
      <c r="J284" s="16" t="str">
        <f>IF(OR(K284=$C284,K284=$D284,K284=$E284),IFNA(VLOOKUP($A284&amp;J$1,Data!$C:$E,3,0),"Ø"),"-")</f>
        <v>-</v>
      </c>
      <c r="K284" s="16">
        <v>1.0</v>
      </c>
      <c r="L284" s="16" t="str">
        <f>IF(OR(M284=$C284,M284=$D284,M284=$E284),IFNA(VLOOKUP($A284&amp;L$1,Data!$C:$E,3,0),"Ø"),"-")</f>
        <v>-</v>
      </c>
      <c r="M284" s="16">
        <v>1.0</v>
      </c>
      <c r="N284" s="16" t="str">
        <f>IF(OR(O284=$C284,O284=$D284,O284=$E284),IFNA(VLOOKUP($A284&amp;N$1,Data!$C:$E,3,0),"Ø"),"-")</f>
        <v>-</v>
      </c>
      <c r="O284" s="16">
        <v>1.0</v>
      </c>
      <c r="P284" s="16" t="str">
        <f>IF(OR(Q284=$C284,Q284=$D284,Q284=$E284),IFNA(VLOOKUP($A284&amp;P$1,Data!$C:$E,3,0),"Ø"),"-")</f>
        <v>-</v>
      </c>
      <c r="Q284" s="16">
        <v>1.0</v>
      </c>
      <c r="R284" s="16" t="str">
        <f>IF(OR(S284=$C284,S284=$D284,S284=$E284),IFNA(VLOOKUP($A284&amp;R$1,Data!$C:$E,3,0),"Ø"),"-")</f>
        <v>-</v>
      </c>
      <c r="S284" s="16">
        <v>1.0</v>
      </c>
      <c r="T284" s="16" t="str">
        <f>IF(OR(U284=$C284,U284=$D284,U284=$E284),IFNA(VLOOKUP($A284&amp;T$1,Data!$C:$E,3,0),"Ø"),"-")</f>
        <v>-</v>
      </c>
      <c r="U284" s="16">
        <v>2.0</v>
      </c>
      <c r="V284" s="16" t="str">
        <f>IF(OR(W284=$C284,W284=$D284,W284=$E284),IFNA(VLOOKUP($A284&amp;V$1,Data!$C:$E,3,0),"Ø"),"-")</f>
        <v>-</v>
      </c>
      <c r="W284" s="16">
        <v>2.0</v>
      </c>
      <c r="X284" s="16" t="str">
        <f>IF(OR(Y284=$C284,Y284=$D284,Y284=$E284),IFNA(VLOOKUP($A284&amp;X$1,Data!$C:$E,3,0),"Ø"),"-")</f>
        <v>-</v>
      </c>
      <c r="Y284" s="16">
        <v>2.0</v>
      </c>
      <c r="Z284" s="16" t="str">
        <f>IF(OR(AA284=$C284,AA284=$D284,AA284=$E284),IFNA(VLOOKUP($A284&amp;Z$1,Data!$C:$E,3,0),"Ø"),"-")</f>
        <v>-</v>
      </c>
      <c r="AA284" s="16">
        <v>2.0</v>
      </c>
      <c r="AB284" s="16" t="str">
        <f>IF(OR(AC284=$C284,AC284=$D284,AC284=$E284),IFNA(VLOOKUP($A284&amp;AB$1,Data!$C:$E,3,0),"Ø"),"-")</f>
        <v>-</v>
      </c>
      <c r="AC284" s="16">
        <v>2.0</v>
      </c>
      <c r="AD284" s="16" t="str">
        <f>IF(OR(AE284=$C284,AE284=$D284,AE284=$E284),IFNA(VLOOKUP($A284&amp;AD$1,Data!$C:$E,3,0),"Ø"),"-")</f>
        <v>-</v>
      </c>
      <c r="AE284" s="16">
        <v>2.0</v>
      </c>
      <c r="AF284" s="16" t="str">
        <f>IF(OR(AG284=$C284,AG284=$D284,AG284=$E284),IFNA(VLOOKUP($A284&amp;AF$1,Data!$C:$E,3,0),"Ø"),"-")</f>
        <v>-</v>
      </c>
      <c r="AG284" s="16">
        <v>2.0</v>
      </c>
      <c r="AH284" s="16" t="str">
        <f>IF(OR(AI284=$C284,AI284=$D284,AI284=$E284),IFNA(VLOOKUP($A284&amp;AH$1,Data!$C:$E,3,0),"Ø"),"-")</f>
        <v>-</v>
      </c>
      <c r="AI284" s="16">
        <v>2.0</v>
      </c>
      <c r="AJ284" s="16" t="str">
        <f>IF(OR(AK284=$C284,AK284=$D284,AK284=$E284),IFNA(VLOOKUP($A284&amp;AJ$1,Data!$C:$E,3,0),"Ø"),"-")</f>
        <v>-</v>
      </c>
      <c r="AK284" s="16">
        <v>2.0</v>
      </c>
      <c r="AL284" s="16" t="str">
        <f>IF(OR(AM284=$C284,AM284=$D284,AM284=$E284),IFNA(VLOOKUP($A284&amp;AL$1,Data!$C:$E,3,0),"Ø"),"-")</f>
        <v>-</v>
      </c>
      <c r="AM284" s="16">
        <v>2.0</v>
      </c>
      <c r="AN284" s="16" t="str">
        <f>IF(OR(AO284=$C284,AO284=$D284,AO284=$E284),IFNA(VLOOKUP($A284&amp;AN$1,Data!$C:$E,3,0),"Ø"),"-")</f>
        <v>-</v>
      </c>
      <c r="AO284" s="16">
        <v>2.0</v>
      </c>
      <c r="AP284" s="16" t="str">
        <f>IF(OR(AQ284=$C284,AQ284=$D284,AQ284=$E284),IFNA(VLOOKUP($A284&amp;AP$1,Data!$C:$E,3,0),"Ø"),"-")</f>
        <v>-</v>
      </c>
      <c r="AQ284" s="16">
        <v>2.0</v>
      </c>
      <c r="AR284" s="16" t="str">
        <f>IF(OR(AS284=$C284,AS284=$D284,AS284=$E284),IFNA(VLOOKUP($A284&amp;AR$1,Data!$C:$E,3,0),"Ø"),"-")</f>
        <v>-</v>
      </c>
      <c r="AS284" s="16">
        <v>2.0</v>
      </c>
      <c r="AT284" s="16" t="str">
        <f>IF(OR(AU284=$C284,AU284=$D284,AU284=$E284),IFNA(VLOOKUP($A284&amp;AT$1,Data!$C:$E,3,0),"Ø"),"-")</f>
        <v>-</v>
      </c>
      <c r="AU284" s="16">
        <v>3.0</v>
      </c>
    </row>
    <row r="285" ht="14.25" hidden="1" customHeight="1">
      <c r="A285" s="16" t="s">
        <v>1107</v>
      </c>
      <c r="B285" s="9"/>
      <c r="C285" s="9" t="str">
        <f>IF(COUNTIF(Dails!A:A,Sheet1DATA!$A285)=1,1,"N")</f>
        <v>N</v>
      </c>
      <c r="D285" s="9" t="str">
        <f>IF(COUNTIF(Dails!D:D,Sheet1DATA!$A285)=1,2,"N")</f>
        <v>N</v>
      </c>
      <c r="E285" s="9" t="str">
        <f>IF(COUNTIF(Dails!G:G,Sheet1DATA!$A285)=1,3,"N")</f>
        <v>N</v>
      </c>
      <c r="F285" s="16" t="str">
        <f>IF(OR(G285=$C285,G285=$D285,G285=$E285),IFNA(VLOOKUP($A285&amp;F$1,Data!$C:$E,3,0),"Ø"),"-")</f>
        <v>-</v>
      </c>
      <c r="G285" s="16">
        <v>1.0</v>
      </c>
      <c r="H285" s="16" t="str">
        <f>IF(OR(I285=$C285,I285=$D285,I285=$E285),IFNA(VLOOKUP($A285&amp;H$1,Data!$C:$E,3,0),"Ø"),"-")</f>
        <v>-</v>
      </c>
      <c r="I285" s="16">
        <v>1.0</v>
      </c>
      <c r="J285" s="16" t="str">
        <f>IF(OR(K285=$C285,K285=$D285,K285=$E285),IFNA(VLOOKUP($A285&amp;J$1,Data!$C:$E,3,0),"Ø"),"-")</f>
        <v>-</v>
      </c>
      <c r="K285" s="16">
        <v>1.0</v>
      </c>
      <c r="L285" s="16" t="str">
        <f>IF(OR(M285=$C285,M285=$D285,M285=$E285),IFNA(VLOOKUP($A285&amp;L$1,Data!$C:$E,3,0),"Ø"),"-")</f>
        <v>-</v>
      </c>
      <c r="M285" s="16">
        <v>1.0</v>
      </c>
      <c r="N285" s="16" t="str">
        <f>IF(OR(O285=$C285,O285=$D285,O285=$E285),IFNA(VLOOKUP($A285&amp;N$1,Data!$C:$E,3,0),"Ø"),"-")</f>
        <v>-</v>
      </c>
      <c r="O285" s="16">
        <v>1.0</v>
      </c>
      <c r="P285" s="16" t="str">
        <f>IF(OR(Q285=$C285,Q285=$D285,Q285=$E285),IFNA(VLOOKUP($A285&amp;P$1,Data!$C:$E,3,0),"Ø"),"-")</f>
        <v>-</v>
      </c>
      <c r="Q285" s="16">
        <v>1.0</v>
      </c>
      <c r="R285" s="16" t="str">
        <f>IF(OR(S285=$C285,S285=$D285,S285=$E285),IFNA(VLOOKUP($A285&amp;R$1,Data!$C:$E,3,0),"Ø"),"-")</f>
        <v>-</v>
      </c>
      <c r="S285" s="16">
        <v>1.0</v>
      </c>
      <c r="T285" s="16" t="str">
        <f>IF(OR(U285=$C285,U285=$D285,U285=$E285),IFNA(VLOOKUP($A285&amp;T$1,Data!$C:$E,3,0),"Ø"),"-")</f>
        <v>-</v>
      </c>
      <c r="U285" s="16">
        <v>2.0</v>
      </c>
      <c r="V285" s="16" t="str">
        <f>IF(OR(W285=$C285,W285=$D285,W285=$E285),IFNA(VLOOKUP($A285&amp;V$1,Data!$C:$E,3,0),"Ø"),"-")</f>
        <v>-</v>
      </c>
      <c r="W285" s="16">
        <v>2.0</v>
      </c>
      <c r="X285" s="16" t="str">
        <f>IF(OR(Y285=$C285,Y285=$D285,Y285=$E285),IFNA(VLOOKUP($A285&amp;X$1,Data!$C:$E,3,0),"Ø"),"-")</f>
        <v>-</v>
      </c>
      <c r="Y285" s="16">
        <v>2.0</v>
      </c>
      <c r="Z285" s="16" t="str">
        <f>IF(OR(AA285=$C285,AA285=$D285,AA285=$E285),IFNA(VLOOKUP($A285&amp;Z$1,Data!$C:$E,3,0),"Ø"),"-")</f>
        <v>-</v>
      </c>
      <c r="AA285" s="16">
        <v>2.0</v>
      </c>
      <c r="AB285" s="16" t="str">
        <f>IF(OR(AC285=$C285,AC285=$D285,AC285=$E285),IFNA(VLOOKUP($A285&amp;AB$1,Data!$C:$E,3,0),"Ø"),"-")</f>
        <v>-</v>
      </c>
      <c r="AC285" s="16">
        <v>2.0</v>
      </c>
      <c r="AD285" s="16" t="str">
        <f>IF(OR(AE285=$C285,AE285=$D285,AE285=$E285),IFNA(VLOOKUP($A285&amp;AD$1,Data!$C:$E,3,0),"Ø"),"-")</f>
        <v>-</v>
      </c>
      <c r="AE285" s="16">
        <v>2.0</v>
      </c>
      <c r="AF285" s="16" t="str">
        <f>IF(OR(AG285=$C285,AG285=$D285,AG285=$E285),IFNA(VLOOKUP($A285&amp;AF$1,Data!$C:$E,3,0),"Ø"),"-")</f>
        <v>-</v>
      </c>
      <c r="AG285" s="16">
        <v>2.0</v>
      </c>
      <c r="AH285" s="16" t="str">
        <f>IF(OR(AI285=$C285,AI285=$D285,AI285=$E285),IFNA(VLOOKUP($A285&amp;AH$1,Data!$C:$E,3,0),"Ø"),"-")</f>
        <v>-</v>
      </c>
      <c r="AI285" s="16">
        <v>2.0</v>
      </c>
      <c r="AJ285" s="16" t="str">
        <f>IF(OR(AK285=$C285,AK285=$D285,AK285=$E285),IFNA(VLOOKUP($A285&amp;AJ$1,Data!$C:$E,3,0),"Ø"),"-")</f>
        <v>-</v>
      </c>
      <c r="AK285" s="16">
        <v>2.0</v>
      </c>
      <c r="AL285" s="16" t="str">
        <f>IF(OR(AM285=$C285,AM285=$D285,AM285=$E285),IFNA(VLOOKUP($A285&amp;AL$1,Data!$C:$E,3,0),"Ø"),"-")</f>
        <v>-</v>
      </c>
      <c r="AM285" s="16">
        <v>2.0</v>
      </c>
      <c r="AN285" s="16" t="str">
        <f>IF(OR(AO285=$C285,AO285=$D285,AO285=$E285),IFNA(VLOOKUP($A285&amp;AN$1,Data!$C:$E,3,0),"Ø"),"-")</f>
        <v>-</v>
      </c>
      <c r="AO285" s="16">
        <v>2.0</v>
      </c>
      <c r="AP285" s="16" t="str">
        <f>IF(OR(AQ285=$C285,AQ285=$D285,AQ285=$E285),IFNA(VLOOKUP($A285&amp;AP$1,Data!$C:$E,3,0),"Ø"),"-")</f>
        <v>-</v>
      </c>
      <c r="AQ285" s="16">
        <v>2.0</v>
      </c>
      <c r="AR285" s="16" t="str">
        <f>IF(OR(AS285=$C285,AS285=$D285,AS285=$E285),IFNA(VLOOKUP($A285&amp;AR$1,Data!$C:$E,3,0),"Ø"),"-")</f>
        <v>-</v>
      </c>
      <c r="AS285" s="16">
        <v>2.0</v>
      </c>
      <c r="AT285" s="16" t="str">
        <f>IF(OR(AU285=$C285,AU285=$D285,AU285=$E285),IFNA(VLOOKUP($A285&amp;AT$1,Data!$C:$E,3,0),"Ø"),"-")</f>
        <v>-</v>
      </c>
      <c r="AU285" s="16">
        <v>3.0</v>
      </c>
    </row>
    <row r="286" ht="14.25" hidden="1" customHeight="1">
      <c r="A286" s="16" t="s">
        <v>964</v>
      </c>
      <c r="B286" s="9"/>
      <c r="C286" s="9">
        <f>IF(COUNTIF(Dails!A:A,Sheet1DATA!$A286)=1,1,"N")</f>
        <v>1</v>
      </c>
      <c r="D286" s="9">
        <f>IF(COUNTIF(Dails!D:D,Sheet1DATA!$A286)=1,2,"N")</f>
        <v>2</v>
      </c>
      <c r="E286" s="9" t="str">
        <f>IF(COUNTIF(Dails!G:G,Sheet1DATA!$A286)=1,3,"N")</f>
        <v>N</v>
      </c>
      <c r="F286" s="16" t="str">
        <f>IF(OR(G286=$C286,G286=$D286,G286=$E286),IFNA(VLOOKUP($A286&amp;F$1,Data!$C:$E,3,0),"Ø"),"-")</f>
        <v>Ø</v>
      </c>
      <c r="G286" s="16">
        <v>1.0</v>
      </c>
      <c r="H286" s="16" t="str">
        <f>IF(OR(I286=$C286,I286=$D286,I286=$E286),IFNA(VLOOKUP($A286&amp;H$1,Data!$C:$E,3,0),"Ø"),"-")</f>
        <v>×</v>
      </c>
      <c r="I286" s="16">
        <v>1.0</v>
      </c>
      <c r="J286" s="16" t="str">
        <f>IF(OR(K286=$C286,K286=$D286,K286=$E286),IFNA(VLOOKUP($A286&amp;J$1,Data!$C:$E,3,0),"Ø"),"-")</f>
        <v>×</v>
      </c>
      <c r="K286" s="16">
        <v>1.0</v>
      </c>
      <c r="L286" s="16" t="str">
        <f>IF(OR(M286=$C286,M286=$D286,M286=$E286),IFNA(VLOOKUP($A286&amp;L$1,Data!$C:$E,3,0),"Ø"),"-")</f>
        <v>×</v>
      </c>
      <c r="M286" s="16">
        <v>1.0</v>
      </c>
      <c r="N286" s="16" t="str">
        <f>IF(OR(O286=$C286,O286=$D286,O286=$E286),IFNA(VLOOKUP($A286&amp;N$1,Data!$C:$E,3,0),"Ø"),"-")</f>
        <v>×</v>
      </c>
      <c r="O286" s="16">
        <v>1.0</v>
      </c>
      <c r="P286" s="16" t="str">
        <f>IF(OR(Q286=$C286,Q286=$D286,Q286=$E286),IFNA(VLOOKUP($A286&amp;P$1,Data!$C:$E,3,0),"Ø"),"-")</f>
        <v>×</v>
      </c>
      <c r="Q286" s="16">
        <v>1.0</v>
      </c>
      <c r="R286" s="16" t="str">
        <f>IF(OR(S286=$C286,S286=$D286,S286=$E286),IFNA(VLOOKUP($A286&amp;R$1,Data!$C:$E,3,0),"Ø"),"-")</f>
        <v>×</v>
      </c>
      <c r="S286" s="16">
        <v>1.0</v>
      </c>
      <c r="T286" s="16" t="str">
        <f>IF(OR(U286=$C286,U286=$D286,U286=$E286),IFNA(VLOOKUP($A286&amp;T$1,Data!$C:$E,3,0),"Ø"),"-")</f>
        <v>×</v>
      </c>
      <c r="U286" s="16">
        <v>2.0</v>
      </c>
      <c r="V286" s="16" t="str">
        <f>IF(OR(W286=$C286,W286=$D286,W286=$E286),IFNA(VLOOKUP($A286&amp;V$1,Data!$C:$E,3,0),"Ø"),"-")</f>
        <v>×</v>
      </c>
      <c r="W286" s="16">
        <v>2.0</v>
      </c>
      <c r="X286" s="16" t="str">
        <f>IF(OR(Y286=$C286,Y286=$D286,Y286=$E286),IFNA(VLOOKUP($A286&amp;X$1,Data!$C:$E,3,0),"Ø"),"-")</f>
        <v>×</v>
      </c>
      <c r="Y286" s="16">
        <v>2.0</v>
      </c>
      <c r="Z286" s="16" t="str">
        <f>IF(OR(AA286=$C286,AA286=$D286,AA286=$E286),IFNA(VLOOKUP($A286&amp;Z$1,Data!$C:$E,3,0),"Ø"),"-")</f>
        <v>×</v>
      </c>
      <c r="AA286" s="16">
        <v>2.0</v>
      </c>
      <c r="AB286" s="16" t="str">
        <f>IF(OR(AC286=$C286,AC286=$D286,AC286=$E286),IFNA(VLOOKUP($A286&amp;AB$1,Data!$C:$E,3,0),"Ø"),"-")</f>
        <v>×</v>
      </c>
      <c r="AC286" s="16">
        <v>2.0</v>
      </c>
      <c r="AD286" s="16" t="str">
        <f>IF(OR(AE286=$C286,AE286=$D286,AE286=$E286),IFNA(VLOOKUP($A286&amp;AD$1,Data!$C:$E,3,0),"Ø"),"-")</f>
        <v>×</v>
      </c>
      <c r="AE286" s="16">
        <v>2.0</v>
      </c>
      <c r="AF286" s="16" t="str">
        <f>IF(OR(AG286=$C286,AG286=$D286,AG286=$E286),IFNA(VLOOKUP($A286&amp;AF$1,Data!$C:$E,3,0),"Ø"),"-")</f>
        <v>×</v>
      </c>
      <c r="AG286" s="16">
        <v>2.0</v>
      </c>
      <c r="AH286" s="16" t="str">
        <f>IF(OR(AI286=$C286,AI286=$D286,AI286=$E286),IFNA(VLOOKUP($A286&amp;AH$1,Data!$C:$E,3,0),"Ø"),"-")</f>
        <v>×</v>
      </c>
      <c r="AI286" s="16">
        <v>2.0</v>
      </c>
      <c r="AJ286" s="16" t="str">
        <f>IF(OR(AK286=$C286,AK286=$D286,AK286=$E286),IFNA(VLOOKUP($A286&amp;AJ$1,Data!$C:$E,3,0),"Ø"),"-")</f>
        <v>×</v>
      </c>
      <c r="AK286" s="16">
        <v>2.0</v>
      </c>
      <c r="AL286" s="16" t="str">
        <f>IF(OR(AM286=$C286,AM286=$D286,AM286=$E286),IFNA(VLOOKUP($A286&amp;AL$1,Data!$C:$E,3,0),"Ø"),"-")</f>
        <v>×</v>
      </c>
      <c r="AM286" s="16">
        <v>2.0</v>
      </c>
      <c r="AN286" s="16" t="str">
        <f>IF(OR(AO286=$C286,AO286=$D286,AO286=$E286),IFNA(VLOOKUP($A286&amp;AN$1,Data!$C:$E,3,0),"Ø"),"-")</f>
        <v>×</v>
      </c>
      <c r="AO286" s="16">
        <v>2.0</v>
      </c>
      <c r="AP286" s="16" t="str">
        <f>IF(OR(AQ286=$C286,AQ286=$D286,AQ286=$E286),IFNA(VLOOKUP($A286&amp;AP$1,Data!$C:$E,3,0),"Ø"),"-")</f>
        <v>×</v>
      </c>
      <c r="AQ286" s="16">
        <v>2.0</v>
      </c>
      <c r="AR286" s="16" t="str">
        <f>IF(OR(AS286=$C286,AS286=$D286,AS286=$E286),IFNA(VLOOKUP($A286&amp;AR$1,Data!$C:$E,3,0),"Ø"),"-")</f>
        <v>×</v>
      </c>
      <c r="AS286" s="16">
        <v>2.0</v>
      </c>
      <c r="AT286" s="16" t="str">
        <f>IF(OR(AU286=$C286,AU286=$D286,AU286=$E286),IFNA(VLOOKUP($A286&amp;AT$1,Data!$C:$E,3,0),"Ø"),"-")</f>
        <v>-</v>
      </c>
      <c r="AU286" s="16">
        <v>3.0</v>
      </c>
    </row>
    <row r="287" ht="14.25" hidden="1" customHeight="1">
      <c r="A287" s="16" t="s">
        <v>1021</v>
      </c>
      <c r="B287" s="9"/>
      <c r="C287" s="9">
        <f>IF(COUNTIF(Dails!A:A,Sheet1DATA!$A287)=1,1,"N")</f>
        <v>1</v>
      </c>
      <c r="D287" s="9">
        <f>IF(COUNTIF(Dails!D:D,Sheet1DATA!$A287)=1,2,"N")</f>
        <v>2</v>
      </c>
      <c r="E287" s="9">
        <f>IF(COUNTIF(Dails!G:G,Sheet1DATA!$A287)=1,3,"N")</f>
        <v>3</v>
      </c>
      <c r="F287" s="16" t="str">
        <f>IF(OR(G287=$C287,G287=$D287,G287=$E287),IFNA(VLOOKUP($A287&amp;F$1,Data!$C:$E,3,0),"Ø"),"-")</f>
        <v>×</v>
      </c>
      <c r="G287" s="16">
        <v>1.0</v>
      </c>
      <c r="H287" s="16" t="str">
        <f>IF(OR(I287=$C287,I287=$D287,I287=$E287),IFNA(VLOOKUP($A287&amp;H$1,Data!$C:$E,3,0),"Ø"),"-")</f>
        <v>×</v>
      </c>
      <c r="I287" s="16">
        <v>1.0</v>
      </c>
      <c r="J287" s="16" t="str">
        <f>IF(OR(K287=$C287,K287=$D287,K287=$E287),IFNA(VLOOKUP($A287&amp;J$1,Data!$C:$E,3,0),"Ø"),"-")</f>
        <v>×</v>
      </c>
      <c r="K287" s="16">
        <v>1.0</v>
      </c>
      <c r="L287" s="16" t="str">
        <f>IF(OR(M287=$C287,M287=$D287,M287=$E287),IFNA(VLOOKUP($A287&amp;L$1,Data!$C:$E,3,0),"Ø"),"-")</f>
        <v>×</v>
      </c>
      <c r="M287" s="16">
        <v>1.0</v>
      </c>
      <c r="N287" s="16" t="str">
        <f>IF(OR(O287=$C287,O287=$D287,O287=$E287),IFNA(VLOOKUP($A287&amp;N$1,Data!$C:$E,3,0),"Ø"),"-")</f>
        <v>×</v>
      </c>
      <c r="O287" s="16">
        <v>1.0</v>
      </c>
      <c r="P287" s="16" t="str">
        <f>IF(OR(Q287=$C287,Q287=$D287,Q287=$E287),IFNA(VLOOKUP($A287&amp;P$1,Data!$C:$E,3,0),"Ø"),"-")</f>
        <v>×</v>
      </c>
      <c r="Q287" s="16">
        <v>1.0</v>
      </c>
      <c r="R287" s="16" t="str">
        <f>IF(OR(S287=$C287,S287=$D287,S287=$E287),IFNA(VLOOKUP($A287&amp;R$1,Data!$C:$E,3,0),"Ø"),"-")</f>
        <v>×</v>
      </c>
      <c r="S287" s="16">
        <v>1.0</v>
      </c>
      <c r="T287" s="16" t="str">
        <f>IF(OR(U287=$C287,U287=$D287,U287=$E287),IFNA(VLOOKUP($A287&amp;T$1,Data!$C:$E,3,0),"Ø"),"-")</f>
        <v>Ø</v>
      </c>
      <c r="U287" s="16">
        <v>2.0</v>
      </c>
      <c r="V287" s="16" t="str">
        <f>IF(OR(W287=$C287,W287=$D287,W287=$E287),IFNA(VLOOKUP($A287&amp;V$1,Data!$C:$E,3,0),"Ø"),"-")</f>
        <v>×</v>
      </c>
      <c r="W287" s="16">
        <v>2.0</v>
      </c>
      <c r="X287" s="16" t="str">
        <f>IF(OR(Y287=$C287,Y287=$D287,Y287=$E287),IFNA(VLOOKUP($A287&amp;X$1,Data!$C:$E,3,0),"Ø"),"-")</f>
        <v>Ø</v>
      </c>
      <c r="Y287" s="16">
        <v>2.0</v>
      </c>
      <c r="Z287" s="16" t="str">
        <f>IF(OR(AA287=$C287,AA287=$D287,AA287=$E287),IFNA(VLOOKUP($A287&amp;Z$1,Data!$C:$E,3,0),"Ø"),"-")</f>
        <v>Ø</v>
      </c>
      <c r="AA287" s="16">
        <v>2.0</v>
      </c>
      <c r="AB287" s="16" t="str">
        <f>IF(OR(AC287=$C287,AC287=$D287,AC287=$E287),IFNA(VLOOKUP($A287&amp;AB$1,Data!$C:$E,3,0),"Ø"),"-")</f>
        <v>Ø</v>
      </c>
      <c r="AC287" s="16">
        <v>2.0</v>
      </c>
      <c r="AD287" s="16" t="str">
        <f>IF(OR(AE287=$C287,AE287=$D287,AE287=$E287),IFNA(VLOOKUP($A287&amp;AD$1,Data!$C:$E,3,0),"Ø"),"-")</f>
        <v>Ø</v>
      </c>
      <c r="AE287" s="16">
        <v>2.0</v>
      </c>
      <c r="AF287" s="16" t="str">
        <f>IF(OR(AG287=$C287,AG287=$D287,AG287=$E287),IFNA(VLOOKUP($A287&amp;AF$1,Data!$C:$E,3,0),"Ø"),"-")</f>
        <v>Ø</v>
      </c>
      <c r="AG287" s="16">
        <v>2.0</v>
      </c>
      <c r="AH287" s="16" t="str">
        <f>IF(OR(AI287=$C287,AI287=$D287,AI287=$E287),IFNA(VLOOKUP($A287&amp;AH$1,Data!$C:$E,3,0),"Ø"),"-")</f>
        <v>×</v>
      </c>
      <c r="AI287" s="16">
        <v>2.0</v>
      </c>
      <c r="AJ287" s="16" t="str">
        <f>IF(OR(AK287=$C287,AK287=$D287,AK287=$E287),IFNA(VLOOKUP($A287&amp;AJ$1,Data!$C:$E,3,0),"Ø"),"-")</f>
        <v>×</v>
      </c>
      <c r="AK287" s="16">
        <v>2.0</v>
      </c>
      <c r="AL287" s="16" t="str">
        <f>IF(OR(AM287=$C287,AM287=$D287,AM287=$E287),IFNA(VLOOKUP($A287&amp;AL$1,Data!$C:$E,3,0),"Ø"),"-")</f>
        <v>×</v>
      </c>
      <c r="AM287" s="16">
        <v>2.0</v>
      </c>
      <c r="AN287" s="16" t="str">
        <f>IF(OR(AO287=$C287,AO287=$D287,AO287=$E287),IFNA(VLOOKUP($A287&amp;AN$1,Data!$C:$E,3,0),"Ø"),"-")</f>
        <v>Ø</v>
      </c>
      <c r="AO287" s="16">
        <v>2.0</v>
      </c>
      <c r="AP287" s="16" t="str">
        <f>IF(OR(AQ287=$C287,AQ287=$D287,AQ287=$E287),IFNA(VLOOKUP($A287&amp;AP$1,Data!$C:$E,3,0),"Ø"),"-")</f>
        <v>Ø</v>
      </c>
      <c r="AQ287" s="16">
        <v>2.0</v>
      </c>
      <c r="AR287" s="16" t="str">
        <f>IF(OR(AS287=$C287,AS287=$D287,AS287=$E287),IFNA(VLOOKUP($A287&amp;AR$1,Data!$C:$E,3,0),"Ø"),"-")</f>
        <v>×</v>
      </c>
      <c r="AS287" s="16">
        <v>2.0</v>
      </c>
      <c r="AT287" s="16" t="str">
        <f>IF(OR(AU287=$C287,AU287=$D287,AU287=$E287),IFNA(VLOOKUP($A287&amp;AT$1,Data!$C:$E,3,0),"Ø"),"-")</f>
        <v>√</v>
      </c>
      <c r="AU287" s="16">
        <v>3.0</v>
      </c>
    </row>
    <row r="288" ht="14.25" hidden="1" customHeight="1">
      <c r="A288" s="16" t="s">
        <v>1110</v>
      </c>
      <c r="B288" s="9"/>
      <c r="C288" s="9" t="str">
        <f>IF(COUNTIF(Dails!A:A,Sheet1DATA!$A288)=1,1,"N")</f>
        <v>N</v>
      </c>
      <c r="D288" s="9" t="str">
        <f>IF(COUNTIF(Dails!D:D,Sheet1DATA!$A288)=1,2,"N")</f>
        <v>N</v>
      </c>
      <c r="E288" s="9" t="str">
        <f>IF(COUNTIF(Dails!G:G,Sheet1DATA!$A288)=1,3,"N")</f>
        <v>N</v>
      </c>
      <c r="F288" s="16" t="str">
        <f>IF(OR(G288=$C288,G288=$D288,G288=$E288),IFNA(VLOOKUP($A288&amp;F$1,Data!$C:$E,3,0),"Ø"),"-")</f>
        <v>-</v>
      </c>
      <c r="G288" s="16">
        <v>1.0</v>
      </c>
      <c r="H288" s="16" t="str">
        <f>IF(OR(I288=$C288,I288=$D288,I288=$E288),IFNA(VLOOKUP($A288&amp;H$1,Data!$C:$E,3,0),"Ø"),"-")</f>
        <v>-</v>
      </c>
      <c r="I288" s="16">
        <v>1.0</v>
      </c>
      <c r="J288" s="16" t="str">
        <f>IF(OR(K288=$C288,K288=$D288,K288=$E288),IFNA(VLOOKUP($A288&amp;J$1,Data!$C:$E,3,0),"Ø"),"-")</f>
        <v>-</v>
      </c>
      <c r="K288" s="16">
        <v>1.0</v>
      </c>
      <c r="L288" s="16" t="str">
        <f>IF(OR(M288=$C288,M288=$D288,M288=$E288),IFNA(VLOOKUP($A288&amp;L$1,Data!$C:$E,3,0),"Ø"),"-")</f>
        <v>-</v>
      </c>
      <c r="M288" s="16">
        <v>1.0</v>
      </c>
      <c r="N288" s="16" t="str">
        <f>IF(OR(O288=$C288,O288=$D288,O288=$E288),IFNA(VLOOKUP($A288&amp;N$1,Data!$C:$E,3,0),"Ø"),"-")</f>
        <v>-</v>
      </c>
      <c r="O288" s="16">
        <v>1.0</v>
      </c>
      <c r="P288" s="16" t="str">
        <f>IF(OR(Q288=$C288,Q288=$D288,Q288=$E288),IFNA(VLOOKUP($A288&amp;P$1,Data!$C:$E,3,0),"Ø"),"-")</f>
        <v>-</v>
      </c>
      <c r="Q288" s="16">
        <v>1.0</v>
      </c>
      <c r="R288" s="16" t="str">
        <f>IF(OR(S288=$C288,S288=$D288,S288=$E288),IFNA(VLOOKUP($A288&amp;R$1,Data!$C:$E,3,0),"Ø"),"-")</f>
        <v>-</v>
      </c>
      <c r="S288" s="16">
        <v>1.0</v>
      </c>
      <c r="T288" s="16" t="str">
        <f>IF(OR(U288=$C288,U288=$D288,U288=$E288),IFNA(VLOOKUP($A288&amp;T$1,Data!$C:$E,3,0),"Ø"),"-")</f>
        <v>-</v>
      </c>
      <c r="U288" s="16">
        <v>2.0</v>
      </c>
      <c r="V288" s="16" t="str">
        <f>IF(OR(W288=$C288,W288=$D288,W288=$E288),IFNA(VLOOKUP($A288&amp;V$1,Data!$C:$E,3,0),"Ø"),"-")</f>
        <v>-</v>
      </c>
      <c r="W288" s="16">
        <v>2.0</v>
      </c>
      <c r="X288" s="16" t="str">
        <f>IF(OR(Y288=$C288,Y288=$D288,Y288=$E288),IFNA(VLOOKUP($A288&amp;X$1,Data!$C:$E,3,0),"Ø"),"-")</f>
        <v>-</v>
      </c>
      <c r="Y288" s="16">
        <v>2.0</v>
      </c>
      <c r="Z288" s="16" t="str">
        <f>IF(OR(AA288=$C288,AA288=$D288,AA288=$E288),IFNA(VLOOKUP($A288&amp;Z$1,Data!$C:$E,3,0),"Ø"),"-")</f>
        <v>-</v>
      </c>
      <c r="AA288" s="16">
        <v>2.0</v>
      </c>
      <c r="AB288" s="16" t="str">
        <f>IF(OR(AC288=$C288,AC288=$D288,AC288=$E288),IFNA(VLOOKUP($A288&amp;AB$1,Data!$C:$E,3,0),"Ø"),"-")</f>
        <v>-</v>
      </c>
      <c r="AC288" s="16">
        <v>2.0</v>
      </c>
      <c r="AD288" s="16" t="str">
        <f>IF(OR(AE288=$C288,AE288=$D288,AE288=$E288),IFNA(VLOOKUP($A288&amp;AD$1,Data!$C:$E,3,0),"Ø"),"-")</f>
        <v>-</v>
      </c>
      <c r="AE288" s="16">
        <v>2.0</v>
      </c>
      <c r="AF288" s="16" t="str">
        <f>IF(OR(AG288=$C288,AG288=$D288,AG288=$E288),IFNA(VLOOKUP($A288&amp;AF$1,Data!$C:$E,3,0),"Ø"),"-")</f>
        <v>-</v>
      </c>
      <c r="AG288" s="16">
        <v>2.0</v>
      </c>
      <c r="AH288" s="16" t="str">
        <f>IF(OR(AI288=$C288,AI288=$D288,AI288=$E288),IFNA(VLOOKUP($A288&amp;AH$1,Data!$C:$E,3,0),"Ø"),"-")</f>
        <v>-</v>
      </c>
      <c r="AI288" s="16">
        <v>2.0</v>
      </c>
      <c r="AJ288" s="16" t="str">
        <f>IF(OR(AK288=$C288,AK288=$D288,AK288=$E288),IFNA(VLOOKUP($A288&amp;AJ$1,Data!$C:$E,3,0),"Ø"),"-")</f>
        <v>-</v>
      </c>
      <c r="AK288" s="16">
        <v>2.0</v>
      </c>
      <c r="AL288" s="16" t="str">
        <f>IF(OR(AM288=$C288,AM288=$D288,AM288=$E288),IFNA(VLOOKUP($A288&amp;AL$1,Data!$C:$E,3,0),"Ø"),"-")</f>
        <v>-</v>
      </c>
      <c r="AM288" s="16">
        <v>2.0</v>
      </c>
      <c r="AN288" s="16" t="str">
        <f>IF(OR(AO288=$C288,AO288=$D288,AO288=$E288),IFNA(VLOOKUP($A288&amp;AN$1,Data!$C:$E,3,0),"Ø"),"-")</f>
        <v>-</v>
      </c>
      <c r="AO288" s="16">
        <v>2.0</v>
      </c>
      <c r="AP288" s="16" t="str">
        <f>IF(OR(AQ288=$C288,AQ288=$D288,AQ288=$E288),IFNA(VLOOKUP($A288&amp;AP$1,Data!$C:$E,3,0),"Ø"),"-")</f>
        <v>-</v>
      </c>
      <c r="AQ288" s="16">
        <v>2.0</v>
      </c>
      <c r="AR288" s="16" t="str">
        <f>IF(OR(AS288=$C288,AS288=$D288,AS288=$E288),IFNA(VLOOKUP($A288&amp;AR$1,Data!$C:$E,3,0),"Ø"),"-")</f>
        <v>-</v>
      </c>
      <c r="AS288" s="16">
        <v>2.0</v>
      </c>
      <c r="AT288" s="16" t="str">
        <f>IF(OR(AU288=$C288,AU288=$D288,AU288=$E288),IFNA(VLOOKUP($A288&amp;AT$1,Data!$C:$E,3,0),"Ø"),"-")</f>
        <v>-</v>
      </c>
      <c r="AU288" s="16">
        <v>3.0</v>
      </c>
    </row>
    <row r="289" ht="14.25" hidden="1" customHeight="1">
      <c r="A289" s="16" t="s">
        <v>1117</v>
      </c>
      <c r="B289" s="9"/>
      <c r="C289" s="9" t="str">
        <f>IF(COUNTIF(Dails!A:A,Sheet1DATA!$A289)=1,1,"N")</f>
        <v>N</v>
      </c>
      <c r="D289" s="9" t="str">
        <f>IF(COUNTIF(Dails!D:D,Sheet1DATA!$A289)=1,2,"N")</f>
        <v>N</v>
      </c>
      <c r="E289" s="9" t="str">
        <f>IF(COUNTIF(Dails!G:G,Sheet1DATA!$A289)=1,3,"N")</f>
        <v>N</v>
      </c>
      <c r="F289" s="16" t="str">
        <f>IF(OR(G289=$C289,G289=$D289,G289=$E289),IFNA(VLOOKUP($A289&amp;F$1,Data!$C:$E,3,0),"Ø"),"-")</f>
        <v>-</v>
      </c>
      <c r="G289" s="16">
        <v>1.0</v>
      </c>
      <c r="H289" s="16" t="str">
        <f>IF(OR(I289=$C289,I289=$D289,I289=$E289),IFNA(VLOOKUP($A289&amp;H$1,Data!$C:$E,3,0),"Ø"),"-")</f>
        <v>-</v>
      </c>
      <c r="I289" s="16">
        <v>1.0</v>
      </c>
      <c r="J289" s="16" t="str">
        <f>IF(OR(K289=$C289,K289=$D289,K289=$E289),IFNA(VLOOKUP($A289&amp;J$1,Data!$C:$E,3,0),"Ø"),"-")</f>
        <v>-</v>
      </c>
      <c r="K289" s="16">
        <v>1.0</v>
      </c>
      <c r="L289" s="16" t="str">
        <f>IF(OR(M289=$C289,M289=$D289,M289=$E289),IFNA(VLOOKUP($A289&amp;L$1,Data!$C:$E,3,0),"Ø"),"-")</f>
        <v>-</v>
      </c>
      <c r="M289" s="16">
        <v>1.0</v>
      </c>
      <c r="N289" s="16" t="str">
        <f>IF(OR(O289=$C289,O289=$D289,O289=$E289),IFNA(VLOOKUP($A289&amp;N$1,Data!$C:$E,3,0),"Ø"),"-")</f>
        <v>-</v>
      </c>
      <c r="O289" s="16">
        <v>1.0</v>
      </c>
      <c r="P289" s="16" t="str">
        <f>IF(OR(Q289=$C289,Q289=$D289,Q289=$E289),IFNA(VLOOKUP($A289&amp;P$1,Data!$C:$E,3,0),"Ø"),"-")</f>
        <v>-</v>
      </c>
      <c r="Q289" s="16">
        <v>1.0</v>
      </c>
      <c r="R289" s="16" t="str">
        <f>IF(OR(S289=$C289,S289=$D289,S289=$E289),IFNA(VLOOKUP($A289&amp;R$1,Data!$C:$E,3,0),"Ø"),"-")</f>
        <v>-</v>
      </c>
      <c r="S289" s="16">
        <v>1.0</v>
      </c>
      <c r="T289" s="16" t="str">
        <f>IF(OR(U289=$C289,U289=$D289,U289=$E289),IFNA(VLOOKUP($A289&amp;T$1,Data!$C:$E,3,0),"Ø"),"-")</f>
        <v>-</v>
      </c>
      <c r="U289" s="16">
        <v>2.0</v>
      </c>
      <c r="V289" s="16" t="str">
        <f>IF(OR(W289=$C289,W289=$D289,W289=$E289),IFNA(VLOOKUP($A289&amp;V$1,Data!$C:$E,3,0),"Ø"),"-")</f>
        <v>-</v>
      </c>
      <c r="W289" s="16">
        <v>2.0</v>
      </c>
      <c r="X289" s="16" t="str">
        <f>IF(OR(Y289=$C289,Y289=$D289,Y289=$E289),IFNA(VLOOKUP($A289&amp;X$1,Data!$C:$E,3,0),"Ø"),"-")</f>
        <v>-</v>
      </c>
      <c r="Y289" s="16">
        <v>2.0</v>
      </c>
      <c r="Z289" s="16" t="str">
        <f>IF(OR(AA289=$C289,AA289=$D289,AA289=$E289),IFNA(VLOOKUP($A289&amp;Z$1,Data!$C:$E,3,0),"Ø"),"-")</f>
        <v>-</v>
      </c>
      <c r="AA289" s="16">
        <v>2.0</v>
      </c>
      <c r="AB289" s="16" t="str">
        <f>IF(OR(AC289=$C289,AC289=$D289,AC289=$E289),IFNA(VLOOKUP($A289&amp;AB$1,Data!$C:$E,3,0),"Ø"),"-")</f>
        <v>-</v>
      </c>
      <c r="AC289" s="16">
        <v>2.0</v>
      </c>
      <c r="AD289" s="16" t="str">
        <f>IF(OR(AE289=$C289,AE289=$D289,AE289=$E289),IFNA(VLOOKUP($A289&amp;AD$1,Data!$C:$E,3,0),"Ø"),"-")</f>
        <v>-</v>
      </c>
      <c r="AE289" s="16">
        <v>2.0</v>
      </c>
      <c r="AF289" s="16" t="str">
        <f>IF(OR(AG289=$C289,AG289=$D289,AG289=$E289),IFNA(VLOOKUP($A289&amp;AF$1,Data!$C:$E,3,0),"Ø"),"-")</f>
        <v>-</v>
      </c>
      <c r="AG289" s="16">
        <v>2.0</v>
      </c>
      <c r="AH289" s="16" t="str">
        <f>IF(OR(AI289=$C289,AI289=$D289,AI289=$E289),IFNA(VLOOKUP($A289&amp;AH$1,Data!$C:$E,3,0),"Ø"),"-")</f>
        <v>-</v>
      </c>
      <c r="AI289" s="16">
        <v>2.0</v>
      </c>
      <c r="AJ289" s="16" t="str">
        <f>IF(OR(AK289=$C289,AK289=$D289,AK289=$E289),IFNA(VLOOKUP($A289&amp;AJ$1,Data!$C:$E,3,0),"Ø"),"-")</f>
        <v>-</v>
      </c>
      <c r="AK289" s="16">
        <v>2.0</v>
      </c>
      <c r="AL289" s="16" t="str">
        <f>IF(OR(AM289=$C289,AM289=$D289,AM289=$E289),IFNA(VLOOKUP($A289&amp;AL$1,Data!$C:$E,3,0),"Ø"),"-")</f>
        <v>-</v>
      </c>
      <c r="AM289" s="16">
        <v>2.0</v>
      </c>
      <c r="AN289" s="16" t="str">
        <f>IF(OR(AO289=$C289,AO289=$D289,AO289=$E289),IFNA(VLOOKUP($A289&amp;AN$1,Data!$C:$E,3,0),"Ø"),"-")</f>
        <v>-</v>
      </c>
      <c r="AO289" s="16">
        <v>2.0</v>
      </c>
      <c r="AP289" s="16" t="str">
        <f>IF(OR(AQ289=$C289,AQ289=$D289,AQ289=$E289),IFNA(VLOOKUP($A289&amp;AP$1,Data!$C:$E,3,0),"Ø"),"-")</f>
        <v>-</v>
      </c>
      <c r="AQ289" s="16">
        <v>2.0</v>
      </c>
      <c r="AR289" s="16" t="str">
        <f>IF(OR(AS289=$C289,AS289=$D289,AS289=$E289),IFNA(VLOOKUP($A289&amp;AR$1,Data!$C:$E,3,0),"Ø"),"-")</f>
        <v>-</v>
      </c>
      <c r="AS289" s="16">
        <v>2.0</v>
      </c>
      <c r="AT289" s="16" t="str">
        <f>IF(OR(AU289=$C289,AU289=$D289,AU289=$E289),IFNA(VLOOKUP($A289&amp;AT$1,Data!$C:$E,3,0),"Ø"),"-")</f>
        <v>-</v>
      </c>
      <c r="AU289" s="16">
        <v>3.0</v>
      </c>
    </row>
    <row r="290" ht="14.25" hidden="1" customHeight="1">
      <c r="A290" s="16" t="s">
        <v>1121</v>
      </c>
      <c r="B290" s="9"/>
      <c r="C290" s="9" t="str">
        <f>IF(COUNTIF(Dails!A:A,Sheet1DATA!$A290)=1,1,"N")</f>
        <v>N</v>
      </c>
      <c r="D290" s="9" t="str">
        <f>IF(COUNTIF(Dails!D:D,Sheet1DATA!$A290)=1,2,"N")</f>
        <v>N</v>
      </c>
      <c r="E290" s="9" t="str">
        <f>IF(COUNTIF(Dails!G:G,Sheet1DATA!$A290)=1,3,"N")</f>
        <v>N</v>
      </c>
      <c r="F290" s="16" t="str">
        <f>IF(OR(G290=$C290,G290=$D290,G290=$E290),IFNA(VLOOKUP($A290&amp;F$1,Data!$C:$E,3,0),"Ø"),"-")</f>
        <v>-</v>
      </c>
      <c r="G290" s="16">
        <v>1.0</v>
      </c>
      <c r="H290" s="16" t="str">
        <f>IF(OR(I290=$C290,I290=$D290,I290=$E290),IFNA(VLOOKUP($A290&amp;H$1,Data!$C:$E,3,0),"Ø"),"-")</f>
        <v>-</v>
      </c>
      <c r="I290" s="16">
        <v>1.0</v>
      </c>
      <c r="J290" s="16" t="str">
        <f>IF(OR(K290=$C290,K290=$D290,K290=$E290),IFNA(VLOOKUP($A290&amp;J$1,Data!$C:$E,3,0),"Ø"),"-")</f>
        <v>-</v>
      </c>
      <c r="K290" s="16">
        <v>1.0</v>
      </c>
      <c r="L290" s="16" t="str">
        <f>IF(OR(M290=$C290,M290=$D290,M290=$E290),IFNA(VLOOKUP($A290&amp;L$1,Data!$C:$E,3,0),"Ø"),"-")</f>
        <v>-</v>
      </c>
      <c r="M290" s="16">
        <v>1.0</v>
      </c>
      <c r="N290" s="16" t="str">
        <f>IF(OR(O290=$C290,O290=$D290,O290=$E290),IFNA(VLOOKUP($A290&amp;N$1,Data!$C:$E,3,0),"Ø"),"-")</f>
        <v>-</v>
      </c>
      <c r="O290" s="16">
        <v>1.0</v>
      </c>
      <c r="P290" s="16" t="str">
        <f>IF(OR(Q290=$C290,Q290=$D290,Q290=$E290),IFNA(VLOOKUP($A290&amp;P$1,Data!$C:$E,3,0),"Ø"),"-")</f>
        <v>-</v>
      </c>
      <c r="Q290" s="16">
        <v>1.0</v>
      </c>
      <c r="R290" s="16" t="str">
        <f>IF(OR(S290=$C290,S290=$D290,S290=$E290),IFNA(VLOOKUP($A290&amp;R$1,Data!$C:$E,3,0),"Ø"),"-")</f>
        <v>-</v>
      </c>
      <c r="S290" s="16">
        <v>1.0</v>
      </c>
      <c r="T290" s="16" t="str">
        <f>IF(OR(U290=$C290,U290=$D290,U290=$E290),IFNA(VLOOKUP($A290&amp;T$1,Data!$C:$E,3,0),"Ø"),"-")</f>
        <v>-</v>
      </c>
      <c r="U290" s="16">
        <v>2.0</v>
      </c>
      <c r="V290" s="16" t="str">
        <f>IF(OR(W290=$C290,W290=$D290,W290=$E290),IFNA(VLOOKUP($A290&amp;V$1,Data!$C:$E,3,0),"Ø"),"-")</f>
        <v>-</v>
      </c>
      <c r="W290" s="16">
        <v>2.0</v>
      </c>
      <c r="X290" s="16" t="str">
        <f>IF(OR(Y290=$C290,Y290=$D290,Y290=$E290),IFNA(VLOOKUP($A290&amp;X$1,Data!$C:$E,3,0),"Ø"),"-")</f>
        <v>-</v>
      </c>
      <c r="Y290" s="16">
        <v>2.0</v>
      </c>
      <c r="Z290" s="16" t="str">
        <f>IF(OR(AA290=$C290,AA290=$D290,AA290=$E290),IFNA(VLOOKUP($A290&amp;Z$1,Data!$C:$E,3,0),"Ø"),"-")</f>
        <v>-</v>
      </c>
      <c r="AA290" s="16">
        <v>2.0</v>
      </c>
      <c r="AB290" s="16" t="str">
        <f>IF(OR(AC290=$C290,AC290=$D290,AC290=$E290),IFNA(VLOOKUP($A290&amp;AB$1,Data!$C:$E,3,0),"Ø"),"-")</f>
        <v>-</v>
      </c>
      <c r="AC290" s="16">
        <v>2.0</v>
      </c>
      <c r="AD290" s="16" t="str">
        <f>IF(OR(AE290=$C290,AE290=$D290,AE290=$E290),IFNA(VLOOKUP($A290&amp;AD$1,Data!$C:$E,3,0),"Ø"),"-")</f>
        <v>-</v>
      </c>
      <c r="AE290" s="16">
        <v>2.0</v>
      </c>
      <c r="AF290" s="16" t="str">
        <f>IF(OR(AG290=$C290,AG290=$D290,AG290=$E290),IFNA(VLOOKUP($A290&amp;AF$1,Data!$C:$E,3,0),"Ø"),"-")</f>
        <v>-</v>
      </c>
      <c r="AG290" s="16">
        <v>2.0</v>
      </c>
      <c r="AH290" s="16" t="str">
        <f>IF(OR(AI290=$C290,AI290=$D290,AI290=$E290),IFNA(VLOOKUP($A290&amp;AH$1,Data!$C:$E,3,0),"Ø"),"-")</f>
        <v>-</v>
      </c>
      <c r="AI290" s="16">
        <v>2.0</v>
      </c>
      <c r="AJ290" s="16" t="str">
        <f>IF(OR(AK290=$C290,AK290=$D290,AK290=$E290),IFNA(VLOOKUP($A290&amp;AJ$1,Data!$C:$E,3,0),"Ø"),"-")</f>
        <v>-</v>
      </c>
      <c r="AK290" s="16">
        <v>2.0</v>
      </c>
      <c r="AL290" s="16" t="str">
        <f>IF(OR(AM290=$C290,AM290=$D290,AM290=$E290),IFNA(VLOOKUP($A290&amp;AL$1,Data!$C:$E,3,0),"Ø"),"-")</f>
        <v>-</v>
      </c>
      <c r="AM290" s="16">
        <v>2.0</v>
      </c>
      <c r="AN290" s="16" t="str">
        <f>IF(OR(AO290=$C290,AO290=$D290,AO290=$E290),IFNA(VLOOKUP($A290&amp;AN$1,Data!$C:$E,3,0),"Ø"),"-")</f>
        <v>-</v>
      </c>
      <c r="AO290" s="16">
        <v>2.0</v>
      </c>
      <c r="AP290" s="16" t="str">
        <f>IF(OR(AQ290=$C290,AQ290=$D290,AQ290=$E290),IFNA(VLOOKUP($A290&amp;AP$1,Data!$C:$E,3,0),"Ø"),"-")</f>
        <v>-</v>
      </c>
      <c r="AQ290" s="16">
        <v>2.0</v>
      </c>
      <c r="AR290" s="16" t="str">
        <f>IF(OR(AS290=$C290,AS290=$D290,AS290=$E290),IFNA(VLOOKUP($A290&amp;AR$1,Data!$C:$E,3,0),"Ø"),"-")</f>
        <v>-</v>
      </c>
      <c r="AS290" s="16">
        <v>2.0</v>
      </c>
      <c r="AT290" s="16" t="str">
        <f>IF(OR(AU290=$C290,AU290=$D290,AU290=$E290),IFNA(VLOOKUP($A290&amp;AT$1,Data!$C:$E,3,0),"Ø"),"-")</f>
        <v>-</v>
      </c>
      <c r="AU290" s="16">
        <v>3.0</v>
      </c>
    </row>
    <row r="291" ht="14.25" hidden="1" customHeight="1">
      <c r="A291" s="16" t="s">
        <v>207</v>
      </c>
      <c r="B291" s="9"/>
      <c r="C291" s="9">
        <f>IF(COUNTIF(Dails!A:A,Sheet1DATA!$A291)=1,1,"N")</f>
        <v>1</v>
      </c>
      <c r="D291" s="9" t="str">
        <f>IF(COUNTIF(Dails!D:D,Sheet1DATA!$A291)=1,2,"N")</f>
        <v>N</v>
      </c>
      <c r="E291" s="9" t="str">
        <f>IF(COUNTIF(Dails!G:G,Sheet1DATA!$A291)=1,3,"N")</f>
        <v>N</v>
      </c>
      <c r="F291" s="16" t="str">
        <f>IF(OR(G291=$C291,G291=$D291,G291=$E291),IFNA(VLOOKUP($A291&amp;F$1,Data!$C:$E,3,0),"Ø"),"-")</f>
        <v>√</v>
      </c>
      <c r="G291" s="16">
        <v>1.0</v>
      </c>
      <c r="H291" s="16" t="str">
        <f>IF(OR(I291=$C291,I291=$D291,I291=$E291),IFNA(VLOOKUP($A291&amp;H$1,Data!$C:$E,3,0),"Ø"),"-")</f>
        <v>√</v>
      </c>
      <c r="I291" s="16">
        <v>1.0</v>
      </c>
      <c r="J291" s="16" t="str">
        <f>IF(OR(K291=$C291,K291=$D291,K291=$E291),IFNA(VLOOKUP($A291&amp;J$1,Data!$C:$E,3,0),"Ø"),"-")</f>
        <v>Ø</v>
      </c>
      <c r="K291" s="16">
        <v>1.0</v>
      </c>
      <c r="L291" s="16" t="str">
        <f>IF(OR(M291=$C291,M291=$D291,M291=$E291),IFNA(VLOOKUP($A291&amp;L$1,Data!$C:$E,3,0),"Ø"),"-")</f>
        <v>Ø</v>
      </c>
      <c r="M291" s="16">
        <v>1.0</v>
      </c>
      <c r="N291" s="16" t="str">
        <f>IF(OR(O291=$C291,O291=$D291,O291=$E291),IFNA(VLOOKUP($A291&amp;N$1,Data!$C:$E,3,0),"Ø"),"-")</f>
        <v>Ø</v>
      </c>
      <c r="O291" s="16">
        <v>1.0</v>
      </c>
      <c r="P291" s="16" t="str">
        <f>IF(OR(Q291=$C291,Q291=$D291,Q291=$E291),IFNA(VLOOKUP($A291&amp;P$1,Data!$C:$E,3,0),"Ø"),"-")</f>
        <v>Ø</v>
      </c>
      <c r="Q291" s="16">
        <v>1.0</v>
      </c>
      <c r="R291" s="16" t="str">
        <f>IF(OR(S291=$C291,S291=$D291,S291=$E291),IFNA(VLOOKUP($A291&amp;R$1,Data!$C:$E,3,0),"Ø"),"-")</f>
        <v>Ø</v>
      </c>
      <c r="S291" s="16">
        <v>1.0</v>
      </c>
      <c r="T291" s="16" t="str">
        <f>IF(OR(U291=$C291,U291=$D291,U291=$E291),IFNA(VLOOKUP($A291&amp;T$1,Data!$C:$E,3,0),"Ø"),"-")</f>
        <v>-</v>
      </c>
      <c r="U291" s="16">
        <v>2.0</v>
      </c>
      <c r="V291" s="16" t="str">
        <f>IF(OR(W291=$C291,W291=$D291,W291=$E291),IFNA(VLOOKUP($A291&amp;V$1,Data!$C:$E,3,0),"Ø"),"-")</f>
        <v>-</v>
      </c>
      <c r="W291" s="16">
        <v>2.0</v>
      </c>
      <c r="X291" s="16" t="str">
        <f>IF(OR(Y291=$C291,Y291=$D291,Y291=$E291),IFNA(VLOOKUP($A291&amp;X$1,Data!$C:$E,3,0),"Ø"),"-")</f>
        <v>-</v>
      </c>
      <c r="Y291" s="16">
        <v>2.0</v>
      </c>
      <c r="Z291" s="16" t="str">
        <f>IF(OR(AA291=$C291,AA291=$D291,AA291=$E291),IFNA(VLOOKUP($A291&amp;Z$1,Data!$C:$E,3,0),"Ø"),"-")</f>
        <v>-</v>
      </c>
      <c r="AA291" s="16">
        <v>2.0</v>
      </c>
      <c r="AB291" s="16" t="str">
        <f>IF(OR(AC291=$C291,AC291=$D291,AC291=$E291),IFNA(VLOOKUP($A291&amp;AB$1,Data!$C:$E,3,0),"Ø"),"-")</f>
        <v>-</v>
      </c>
      <c r="AC291" s="16">
        <v>2.0</v>
      </c>
      <c r="AD291" s="16" t="str">
        <f>IF(OR(AE291=$C291,AE291=$D291,AE291=$E291),IFNA(VLOOKUP($A291&amp;AD$1,Data!$C:$E,3,0),"Ø"),"-")</f>
        <v>-</v>
      </c>
      <c r="AE291" s="16">
        <v>2.0</v>
      </c>
      <c r="AF291" s="16" t="str">
        <f>IF(OR(AG291=$C291,AG291=$D291,AG291=$E291),IFNA(VLOOKUP($A291&amp;AF$1,Data!$C:$E,3,0),"Ø"),"-")</f>
        <v>-</v>
      </c>
      <c r="AG291" s="16">
        <v>2.0</v>
      </c>
      <c r="AH291" s="16" t="str">
        <f>IF(OR(AI291=$C291,AI291=$D291,AI291=$E291),IFNA(VLOOKUP($A291&amp;AH$1,Data!$C:$E,3,0),"Ø"),"-")</f>
        <v>-</v>
      </c>
      <c r="AI291" s="16">
        <v>2.0</v>
      </c>
      <c r="AJ291" s="16" t="str">
        <f>IF(OR(AK291=$C291,AK291=$D291,AK291=$E291),IFNA(VLOOKUP($A291&amp;AJ$1,Data!$C:$E,3,0),"Ø"),"-")</f>
        <v>-</v>
      </c>
      <c r="AK291" s="16">
        <v>2.0</v>
      </c>
      <c r="AL291" s="16" t="str">
        <f>IF(OR(AM291=$C291,AM291=$D291,AM291=$E291),IFNA(VLOOKUP($A291&amp;AL$1,Data!$C:$E,3,0),"Ø"),"-")</f>
        <v>-</v>
      </c>
      <c r="AM291" s="16">
        <v>2.0</v>
      </c>
      <c r="AN291" s="16" t="str">
        <f>IF(OR(AO291=$C291,AO291=$D291,AO291=$E291),IFNA(VLOOKUP($A291&amp;AN$1,Data!$C:$E,3,0),"Ø"),"-")</f>
        <v>-</v>
      </c>
      <c r="AO291" s="16">
        <v>2.0</v>
      </c>
      <c r="AP291" s="16" t="str">
        <f>IF(OR(AQ291=$C291,AQ291=$D291,AQ291=$E291),IFNA(VLOOKUP($A291&amp;AP$1,Data!$C:$E,3,0),"Ø"),"-")</f>
        <v>-</v>
      </c>
      <c r="AQ291" s="16">
        <v>2.0</v>
      </c>
      <c r="AR291" s="16" t="str">
        <f>IF(OR(AS291=$C291,AS291=$D291,AS291=$E291),IFNA(VLOOKUP($A291&amp;AR$1,Data!$C:$E,3,0),"Ø"),"-")</f>
        <v>-</v>
      </c>
      <c r="AS291" s="16">
        <v>2.0</v>
      </c>
      <c r="AT291" s="16" t="str">
        <f>IF(OR(AU291=$C291,AU291=$D291,AU291=$E291),IFNA(VLOOKUP($A291&amp;AT$1,Data!$C:$E,3,0),"Ø"),"-")</f>
        <v>-</v>
      </c>
      <c r="AU291" s="16">
        <v>3.0</v>
      </c>
    </row>
    <row r="292" ht="14.25" hidden="1" customHeight="1">
      <c r="A292" s="16" t="s">
        <v>1125</v>
      </c>
      <c r="B292" s="9"/>
      <c r="C292" s="9" t="str">
        <f>IF(COUNTIF(Dails!A:A,Sheet1DATA!$A292)=1,1,"N")</f>
        <v>N</v>
      </c>
      <c r="D292" s="9" t="str">
        <f>IF(COUNTIF(Dails!D:D,Sheet1DATA!$A292)=1,2,"N")</f>
        <v>N</v>
      </c>
      <c r="E292" s="9" t="str">
        <f>IF(COUNTIF(Dails!G:G,Sheet1DATA!$A292)=1,3,"N")</f>
        <v>N</v>
      </c>
      <c r="F292" s="16" t="str">
        <f>IF(OR(G292=$C292,G292=$D292,G292=$E292),IFNA(VLOOKUP($A292&amp;F$1,Data!$C:$E,3,0),"Ø"),"-")</f>
        <v>-</v>
      </c>
      <c r="G292" s="16">
        <v>1.0</v>
      </c>
      <c r="H292" s="16" t="str">
        <f>IF(OR(I292=$C292,I292=$D292,I292=$E292),IFNA(VLOOKUP($A292&amp;H$1,Data!$C:$E,3,0),"Ø"),"-")</f>
        <v>-</v>
      </c>
      <c r="I292" s="16">
        <v>1.0</v>
      </c>
      <c r="J292" s="16" t="str">
        <f>IF(OR(K292=$C292,K292=$D292,K292=$E292),IFNA(VLOOKUP($A292&amp;J$1,Data!$C:$E,3,0),"Ø"),"-")</f>
        <v>-</v>
      </c>
      <c r="K292" s="16">
        <v>1.0</v>
      </c>
      <c r="L292" s="16" t="str">
        <f>IF(OR(M292=$C292,M292=$D292,M292=$E292),IFNA(VLOOKUP($A292&amp;L$1,Data!$C:$E,3,0),"Ø"),"-")</f>
        <v>-</v>
      </c>
      <c r="M292" s="16">
        <v>1.0</v>
      </c>
      <c r="N292" s="16" t="str">
        <f>IF(OR(O292=$C292,O292=$D292,O292=$E292),IFNA(VLOOKUP($A292&amp;N$1,Data!$C:$E,3,0),"Ø"),"-")</f>
        <v>-</v>
      </c>
      <c r="O292" s="16">
        <v>1.0</v>
      </c>
      <c r="P292" s="16" t="str">
        <f>IF(OR(Q292=$C292,Q292=$D292,Q292=$E292),IFNA(VLOOKUP($A292&amp;P$1,Data!$C:$E,3,0),"Ø"),"-")</f>
        <v>-</v>
      </c>
      <c r="Q292" s="16">
        <v>1.0</v>
      </c>
      <c r="R292" s="16" t="str">
        <f>IF(OR(S292=$C292,S292=$D292,S292=$E292),IFNA(VLOOKUP($A292&amp;R$1,Data!$C:$E,3,0),"Ø"),"-")</f>
        <v>-</v>
      </c>
      <c r="S292" s="16">
        <v>1.0</v>
      </c>
      <c r="T292" s="16" t="str">
        <f>IF(OR(U292=$C292,U292=$D292,U292=$E292),IFNA(VLOOKUP($A292&amp;T$1,Data!$C:$E,3,0),"Ø"),"-")</f>
        <v>-</v>
      </c>
      <c r="U292" s="16">
        <v>2.0</v>
      </c>
      <c r="V292" s="16" t="str">
        <f>IF(OR(W292=$C292,W292=$D292,W292=$E292),IFNA(VLOOKUP($A292&amp;V$1,Data!$C:$E,3,0),"Ø"),"-")</f>
        <v>-</v>
      </c>
      <c r="W292" s="16">
        <v>2.0</v>
      </c>
      <c r="X292" s="16" t="str">
        <f>IF(OR(Y292=$C292,Y292=$D292,Y292=$E292),IFNA(VLOOKUP($A292&amp;X$1,Data!$C:$E,3,0),"Ø"),"-")</f>
        <v>-</v>
      </c>
      <c r="Y292" s="16">
        <v>2.0</v>
      </c>
      <c r="Z292" s="16" t="str">
        <f>IF(OR(AA292=$C292,AA292=$D292,AA292=$E292),IFNA(VLOOKUP($A292&amp;Z$1,Data!$C:$E,3,0),"Ø"),"-")</f>
        <v>-</v>
      </c>
      <c r="AA292" s="16">
        <v>2.0</v>
      </c>
      <c r="AB292" s="16" t="str">
        <f>IF(OR(AC292=$C292,AC292=$D292,AC292=$E292),IFNA(VLOOKUP($A292&amp;AB$1,Data!$C:$E,3,0),"Ø"),"-")</f>
        <v>-</v>
      </c>
      <c r="AC292" s="16">
        <v>2.0</v>
      </c>
      <c r="AD292" s="16" t="str">
        <f>IF(OR(AE292=$C292,AE292=$D292,AE292=$E292),IFNA(VLOOKUP($A292&amp;AD$1,Data!$C:$E,3,0),"Ø"),"-")</f>
        <v>-</v>
      </c>
      <c r="AE292" s="16">
        <v>2.0</v>
      </c>
      <c r="AF292" s="16" t="str">
        <f>IF(OR(AG292=$C292,AG292=$D292,AG292=$E292),IFNA(VLOOKUP($A292&amp;AF$1,Data!$C:$E,3,0),"Ø"),"-")</f>
        <v>-</v>
      </c>
      <c r="AG292" s="16">
        <v>2.0</v>
      </c>
      <c r="AH292" s="16" t="str">
        <f>IF(OR(AI292=$C292,AI292=$D292,AI292=$E292),IFNA(VLOOKUP($A292&amp;AH$1,Data!$C:$E,3,0),"Ø"),"-")</f>
        <v>-</v>
      </c>
      <c r="AI292" s="16">
        <v>2.0</v>
      </c>
      <c r="AJ292" s="16" t="str">
        <f>IF(OR(AK292=$C292,AK292=$D292,AK292=$E292),IFNA(VLOOKUP($A292&amp;AJ$1,Data!$C:$E,3,0),"Ø"),"-")</f>
        <v>-</v>
      </c>
      <c r="AK292" s="16">
        <v>2.0</v>
      </c>
      <c r="AL292" s="16" t="str">
        <f>IF(OR(AM292=$C292,AM292=$D292,AM292=$E292),IFNA(VLOOKUP($A292&amp;AL$1,Data!$C:$E,3,0),"Ø"),"-")</f>
        <v>-</v>
      </c>
      <c r="AM292" s="16">
        <v>2.0</v>
      </c>
      <c r="AN292" s="16" t="str">
        <f>IF(OR(AO292=$C292,AO292=$D292,AO292=$E292),IFNA(VLOOKUP($A292&amp;AN$1,Data!$C:$E,3,0),"Ø"),"-")</f>
        <v>-</v>
      </c>
      <c r="AO292" s="16">
        <v>2.0</v>
      </c>
      <c r="AP292" s="16" t="str">
        <f>IF(OR(AQ292=$C292,AQ292=$D292,AQ292=$E292),IFNA(VLOOKUP($A292&amp;AP$1,Data!$C:$E,3,0),"Ø"),"-")</f>
        <v>-</v>
      </c>
      <c r="AQ292" s="16">
        <v>2.0</v>
      </c>
      <c r="AR292" s="16" t="str">
        <f>IF(OR(AS292=$C292,AS292=$D292,AS292=$E292),IFNA(VLOOKUP($A292&amp;AR$1,Data!$C:$E,3,0),"Ø"),"-")</f>
        <v>-</v>
      </c>
      <c r="AS292" s="16">
        <v>2.0</v>
      </c>
      <c r="AT292" s="16" t="str">
        <f>IF(OR(AU292=$C292,AU292=$D292,AU292=$E292),IFNA(VLOOKUP($A292&amp;AT$1,Data!$C:$E,3,0),"Ø"),"-")</f>
        <v>-</v>
      </c>
      <c r="AU292" s="16">
        <v>3.0</v>
      </c>
    </row>
    <row r="293" ht="14.25" hidden="1" customHeight="1">
      <c r="A293" s="16" t="s">
        <v>1129</v>
      </c>
      <c r="B293" s="9"/>
      <c r="C293" s="9" t="str">
        <f>IF(COUNTIF(Dails!A:A,Sheet1DATA!$A293)=1,1,"N")</f>
        <v>N</v>
      </c>
      <c r="D293" s="9" t="str">
        <f>IF(COUNTIF(Dails!D:D,Sheet1DATA!$A293)=1,2,"N")</f>
        <v>N</v>
      </c>
      <c r="E293" s="9" t="str">
        <f>IF(COUNTIF(Dails!G:G,Sheet1DATA!$A293)=1,3,"N")</f>
        <v>N</v>
      </c>
      <c r="F293" s="16" t="str">
        <f>IF(OR(G293=$C293,G293=$D293,G293=$E293),IFNA(VLOOKUP($A293&amp;F$1,Data!$C:$E,3,0),"Ø"),"-")</f>
        <v>-</v>
      </c>
      <c r="G293" s="16">
        <v>1.0</v>
      </c>
      <c r="H293" s="16" t="str">
        <f>IF(OR(I293=$C293,I293=$D293,I293=$E293),IFNA(VLOOKUP($A293&amp;H$1,Data!$C:$E,3,0),"Ø"),"-")</f>
        <v>-</v>
      </c>
      <c r="I293" s="16">
        <v>1.0</v>
      </c>
      <c r="J293" s="16" t="str">
        <f>IF(OR(K293=$C293,K293=$D293,K293=$E293),IFNA(VLOOKUP($A293&amp;J$1,Data!$C:$E,3,0),"Ø"),"-")</f>
        <v>-</v>
      </c>
      <c r="K293" s="16">
        <v>1.0</v>
      </c>
      <c r="L293" s="16" t="str">
        <f>IF(OR(M293=$C293,M293=$D293,M293=$E293),IFNA(VLOOKUP($A293&amp;L$1,Data!$C:$E,3,0),"Ø"),"-")</f>
        <v>-</v>
      </c>
      <c r="M293" s="16">
        <v>1.0</v>
      </c>
      <c r="N293" s="16" t="str">
        <f>IF(OR(O293=$C293,O293=$D293,O293=$E293),IFNA(VLOOKUP($A293&amp;N$1,Data!$C:$E,3,0),"Ø"),"-")</f>
        <v>-</v>
      </c>
      <c r="O293" s="16">
        <v>1.0</v>
      </c>
      <c r="P293" s="16" t="str">
        <f>IF(OR(Q293=$C293,Q293=$D293,Q293=$E293),IFNA(VLOOKUP($A293&amp;P$1,Data!$C:$E,3,0),"Ø"),"-")</f>
        <v>-</v>
      </c>
      <c r="Q293" s="16">
        <v>1.0</v>
      </c>
      <c r="R293" s="16" t="str">
        <f>IF(OR(S293=$C293,S293=$D293,S293=$E293),IFNA(VLOOKUP($A293&amp;R$1,Data!$C:$E,3,0),"Ø"),"-")</f>
        <v>-</v>
      </c>
      <c r="S293" s="16">
        <v>1.0</v>
      </c>
      <c r="T293" s="16" t="str">
        <f>IF(OR(U293=$C293,U293=$D293,U293=$E293),IFNA(VLOOKUP($A293&amp;T$1,Data!$C:$E,3,0),"Ø"),"-")</f>
        <v>-</v>
      </c>
      <c r="U293" s="16">
        <v>2.0</v>
      </c>
      <c r="V293" s="16" t="str">
        <f>IF(OR(W293=$C293,W293=$D293,W293=$E293),IFNA(VLOOKUP($A293&amp;V$1,Data!$C:$E,3,0),"Ø"),"-")</f>
        <v>-</v>
      </c>
      <c r="W293" s="16">
        <v>2.0</v>
      </c>
      <c r="X293" s="16" t="str">
        <f>IF(OR(Y293=$C293,Y293=$D293,Y293=$E293),IFNA(VLOOKUP($A293&amp;X$1,Data!$C:$E,3,0),"Ø"),"-")</f>
        <v>-</v>
      </c>
      <c r="Y293" s="16">
        <v>2.0</v>
      </c>
      <c r="Z293" s="16" t="str">
        <f>IF(OR(AA293=$C293,AA293=$D293,AA293=$E293),IFNA(VLOOKUP($A293&amp;Z$1,Data!$C:$E,3,0),"Ø"),"-")</f>
        <v>-</v>
      </c>
      <c r="AA293" s="16">
        <v>2.0</v>
      </c>
      <c r="AB293" s="16" t="str">
        <f>IF(OR(AC293=$C293,AC293=$D293,AC293=$E293),IFNA(VLOOKUP($A293&amp;AB$1,Data!$C:$E,3,0),"Ø"),"-")</f>
        <v>-</v>
      </c>
      <c r="AC293" s="16">
        <v>2.0</v>
      </c>
      <c r="AD293" s="16" t="str">
        <f>IF(OR(AE293=$C293,AE293=$D293,AE293=$E293),IFNA(VLOOKUP($A293&amp;AD$1,Data!$C:$E,3,0),"Ø"),"-")</f>
        <v>-</v>
      </c>
      <c r="AE293" s="16">
        <v>2.0</v>
      </c>
      <c r="AF293" s="16" t="str">
        <f>IF(OR(AG293=$C293,AG293=$D293,AG293=$E293),IFNA(VLOOKUP($A293&amp;AF$1,Data!$C:$E,3,0),"Ø"),"-")</f>
        <v>-</v>
      </c>
      <c r="AG293" s="16">
        <v>2.0</v>
      </c>
      <c r="AH293" s="16" t="str">
        <f>IF(OR(AI293=$C293,AI293=$D293,AI293=$E293),IFNA(VLOOKUP($A293&amp;AH$1,Data!$C:$E,3,0),"Ø"),"-")</f>
        <v>-</v>
      </c>
      <c r="AI293" s="16">
        <v>2.0</v>
      </c>
      <c r="AJ293" s="16" t="str">
        <f>IF(OR(AK293=$C293,AK293=$D293,AK293=$E293),IFNA(VLOOKUP($A293&amp;AJ$1,Data!$C:$E,3,0),"Ø"),"-")</f>
        <v>-</v>
      </c>
      <c r="AK293" s="16">
        <v>2.0</v>
      </c>
      <c r="AL293" s="16" t="str">
        <f>IF(OR(AM293=$C293,AM293=$D293,AM293=$E293),IFNA(VLOOKUP($A293&amp;AL$1,Data!$C:$E,3,0),"Ø"),"-")</f>
        <v>-</v>
      </c>
      <c r="AM293" s="16">
        <v>2.0</v>
      </c>
      <c r="AN293" s="16" t="str">
        <f>IF(OR(AO293=$C293,AO293=$D293,AO293=$E293),IFNA(VLOOKUP($A293&amp;AN$1,Data!$C:$E,3,0),"Ø"),"-")</f>
        <v>-</v>
      </c>
      <c r="AO293" s="16">
        <v>2.0</v>
      </c>
      <c r="AP293" s="16" t="str">
        <f>IF(OR(AQ293=$C293,AQ293=$D293,AQ293=$E293),IFNA(VLOOKUP($A293&amp;AP$1,Data!$C:$E,3,0),"Ø"),"-")</f>
        <v>-</v>
      </c>
      <c r="AQ293" s="16">
        <v>2.0</v>
      </c>
      <c r="AR293" s="16" t="str">
        <f>IF(OR(AS293=$C293,AS293=$D293,AS293=$E293),IFNA(VLOOKUP($A293&amp;AR$1,Data!$C:$E,3,0),"Ø"),"-")</f>
        <v>-</v>
      </c>
      <c r="AS293" s="16">
        <v>2.0</v>
      </c>
      <c r="AT293" s="16" t="str">
        <f>IF(OR(AU293=$C293,AU293=$D293,AU293=$E293),IFNA(VLOOKUP($A293&amp;AT$1,Data!$C:$E,3,0),"Ø"),"-")</f>
        <v>-</v>
      </c>
      <c r="AU293" s="16">
        <v>3.0</v>
      </c>
    </row>
    <row r="294" ht="14.25" hidden="1" customHeight="1">
      <c r="A294" s="16" t="s">
        <v>1141</v>
      </c>
      <c r="B294" s="9"/>
      <c r="C294" s="9" t="str">
        <f>IF(COUNTIF(Dails!A:A,Sheet1DATA!$A294)=1,1,"N")</f>
        <v>N</v>
      </c>
      <c r="D294" s="9" t="str">
        <f>IF(COUNTIF(Dails!D:D,Sheet1DATA!$A294)=1,2,"N")</f>
        <v>N</v>
      </c>
      <c r="E294" s="9" t="str">
        <f>IF(COUNTIF(Dails!G:G,Sheet1DATA!$A294)=1,3,"N")</f>
        <v>N</v>
      </c>
      <c r="F294" s="16" t="str">
        <f>IF(OR(G294=$C294,G294=$D294,G294=$E294),IFNA(VLOOKUP($A294&amp;F$1,Data!$C:$E,3,0),"Ø"),"-")</f>
        <v>-</v>
      </c>
      <c r="G294" s="16">
        <v>1.0</v>
      </c>
      <c r="H294" s="16" t="str">
        <f>IF(OR(I294=$C294,I294=$D294,I294=$E294),IFNA(VLOOKUP($A294&amp;H$1,Data!$C:$E,3,0),"Ø"),"-")</f>
        <v>-</v>
      </c>
      <c r="I294" s="16">
        <v>1.0</v>
      </c>
      <c r="J294" s="16" t="str">
        <f>IF(OR(K294=$C294,K294=$D294,K294=$E294),IFNA(VLOOKUP($A294&amp;J$1,Data!$C:$E,3,0),"Ø"),"-")</f>
        <v>-</v>
      </c>
      <c r="K294" s="16">
        <v>1.0</v>
      </c>
      <c r="L294" s="16" t="str">
        <f>IF(OR(M294=$C294,M294=$D294,M294=$E294),IFNA(VLOOKUP($A294&amp;L$1,Data!$C:$E,3,0),"Ø"),"-")</f>
        <v>-</v>
      </c>
      <c r="M294" s="16">
        <v>1.0</v>
      </c>
      <c r="N294" s="16" t="str">
        <f>IF(OR(O294=$C294,O294=$D294,O294=$E294),IFNA(VLOOKUP($A294&amp;N$1,Data!$C:$E,3,0),"Ø"),"-")</f>
        <v>-</v>
      </c>
      <c r="O294" s="16">
        <v>1.0</v>
      </c>
      <c r="P294" s="16" t="str">
        <f>IF(OR(Q294=$C294,Q294=$D294,Q294=$E294),IFNA(VLOOKUP($A294&amp;P$1,Data!$C:$E,3,0),"Ø"),"-")</f>
        <v>-</v>
      </c>
      <c r="Q294" s="16">
        <v>1.0</v>
      </c>
      <c r="R294" s="16" t="str">
        <f>IF(OR(S294=$C294,S294=$D294,S294=$E294),IFNA(VLOOKUP($A294&amp;R$1,Data!$C:$E,3,0),"Ø"),"-")</f>
        <v>-</v>
      </c>
      <c r="S294" s="16">
        <v>1.0</v>
      </c>
      <c r="T294" s="16" t="str">
        <f>IF(OR(U294=$C294,U294=$D294,U294=$E294),IFNA(VLOOKUP($A294&amp;T$1,Data!$C:$E,3,0),"Ø"),"-")</f>
        <v>-</v>
      </c>
      <c r="U294" s="16">
        <v>2.0</v>
      </c>
      <c r="V294" s="16" t="str">
        <f>IF(OR(W294=$C294,W294=$D294,W294=$E294),IFNA(VLOOKUP($A294&amp;V$1,Data!$C:$E,3,0),"Ø"),"-")</f>
        <v>-</v>
      </c>
      <c r="W294" s="16">
        <v>2.0</v>
      </c>
      <c r="X294" s="16" t="str">
        <f>IF(OR(Y294=$C294,Y294=$D294,Y294=$E294),IFNA(VLOOKUP($A294&amp;X$1,Data!$C:$E,3,0),"Ø"),"-")</f>
        <v>-</v>
      </c>
      <c r="Y294" s="16">
        <v>2.0</v>
      </c>
      <c r="Z294" s="16" t="str">
        <f>IF(OR(AA294=$C294,AA294=$D294,AA294=$E294),IFNA(VLOOKUP($A294&amp;Z$1,Data!$C:$E,3,0),"Ø"),"-")</f>
        <v>-</v>
      </c>
      <c r="AA294" s="16">
        <v>2.0</v>
      </c>
      <c r="AB294" s="16" t="str">
        <f>IF(OR(AC294=$C294,AC294=$D294,AC294=$E294),IFNA(VLOOKUP($A294&amp;AB$1,Data!$C:$E,3,0),"Ø"),"-")</f>
        <v>-</v>
      </c>
      <c r="AC294" s="16">
        <v>2.0</v>
      </c>
      <c r="AD294" s="16" t="str">
        <f>IF(OR(AE294=$C294,AE294=$D294,AE294=$E294),IFNA(VLOOKUP($A294&amp;AD$1,Data!$C:$E,3,0),"Ø"),"-")</f>
        <v>-</v>
      </c>
      <c r="AE294" s="16">
        <v>2.0</v>
      </c>
      <c r="AF294" s="16" t="str">
        <f>IF(OR(AG294=$C294,AG294=$D294,AG294=$E294),IFNA(VLOOKUP($A294&amp;AF$1,Data!$C:$E,3,0),"Ø"),"-")</f>
        <v>-</v>
      </c>
      <c r="AG294" s="16">
        <v>2.0</v>
      </c>
      <c r="AH294" s="16" t="str">
        <f>IF(OR(AI294=$C294,AI294=$D294,AI294=$E294),IFNA(VLOOKUP($A294&amp;AH$1,Data!$C:$E,3,0),"Ø"),"-")</f>
        <v>-</v>
      </c>
      <c r="AI294" s="16">
        <v>2.0</v>
      </c>
      <c r="AJ294" s="16" t="str">
        <f>IF(OR(AK294=$C294,AK294=$D294,AK294=$E294),IFNA(VLOOKUP($A294&amp;AJ$1,Data!$C:$E,3,0),"Ø"),"-")</f>
        <v>-</v>
      </c>
      <c r="AK294" s="16">
        <v>2.0</v>
      </c>
      <c r="AL294" s="16" t="str">
        <f>IF(OR(AM294=$C294,AM294=$D294,AM294=$E294),IFNA(VLOOKUP($A294&amp;AL$1,Data!$C:$E,3,0),"Ø"),"-")</f>
        <v>-</v>
      </c>
      <c r="AM294" s="16">
        <v>2.0</v>
      </c>
      <c r="AN294" s="16" t="str">
        <f>IF(OR(AO294=$C294,AO294=$D294,AO294=$E294),IFNA(VLOOKUP($A294&amp;AN$1,Data!$C:$E,3,0),"Ø"),"-")</f>
        <v>-</v>
      </c>
      <c r="AO294" s="16">
        <v>2.0</v>
      </c>
      <c r="AP294" s="16" t="str">
        <f>IF(OR(AQ294=$C294,AQ294=$D294,AQ294=$E294),IFNA(VLOOKUP($A294&amp;AP$1,Data!$C:$E,3,0),"Ø"),"-")</f>
        <v>-</v>
      </c>
      <c r="AQ294" s="16">
        <v>2.0</v>
      </c>
      <c r="AR294" s="16" t="str">
        <f>IF(OR(AS294=$C294,AS294=$D294,AS294=$E294),IFNA(VLOOKUP($A294&amp;AR$1,Data!$C:$E,3,0),"Ø"),"-")</f>
        <v>-</v>
      </c>
      <c r="AS294" s="16">
        <v>2.0</v>
      </c>
      <c r="AT294" s="16" t="str">
        <f>IF(OR(AU294=$C294,AU294=$D294,AU294=$E294),IFNA(VLOOKUP($A294&amp;AT$1,Data!$C:$E,3,0),"Ø"),"-")</f>
        <v>-</v>
      </c>
      <c r="AU294" s="16">
        <v>3.0</v>
      </c>
    </row>
    <row r="295" ht="14.25" hidden="1" customHeight="1">
      <c r="A295" s="16" t="s">
        <v>1136</v>
      </c>
      <c r="B295" s="9"/>
      <c r="C295" s="9" t="str">
        <f>IF(COUNTIF(Dails!A:A,Sheet1DATA!$A295)=1,1,"N")</f>
        <v>N</v>
      </c>
      <c r="D295" s="9" t="str">
        <f>IF(COUNTIF(Dails!D:D,Sheet1DATA!$A295)=1,2,"N")</f>
        <v>N</v>
      </c>
      <c r="E295" s="9" t="str">
        <f>IF(COUNTIF(Dails!G:G,Sheet1DATA!$A295)=1,3,"N")</f>
        <v>N</v>
      </c>
      <c r="F295" s="16" t="str">
        <f>IF(OR(G295=$C295,G295=$D295,G295=$E295),IFNA(VLOOKUP($A295&amp;F$1,Data!$C:$E,3,0),"Ø"),"-")</f>
        <v>-</v>
      </c>
      <c r="G295" s="16">
        <v>1.0</v>
      </c>
      <c r="H295" s="16" t="str">
        <f>IF(OR(I295=$C295,I295=$D295,I295=$E295),IFNA(VLOOKUP($A295&amp;H$1,Data!$C:$E,3,0),"Ø"),"-")</f>
        <v>-</v>
      </c>
      <c r="I295" s="16">
        <v>1.0</v>
      </c>
      <c r="J295" s="16" t="str">
        <f>IF(OR(K295=$C295,K295=$D295,K295=$E295),IFNA(VLOOKUP($A295&amp;J$1,Data!$C:$E,3,0),"Ø"),"-")</f>
        <v>-</v>
      </c>
      <c r="K295" s="16">
        <v>1.0</v>
      </c>
      <c r="L295" s="16" t="str">
        <f>IF(OR(M295=$C295,M295=$D295,M295=$E295),IFNA(VLOOKUP($A295&amp;L$1,Data!$C:$E,3,0),"Ø"),"-")</f>
        <v>-</v>
      </c>
      <c r="M295" s="16">
        <v>1.0</v>
      </c>
      <c r="N295" s="16" t="str">
        <f>IF(OR(O295=$C295,O295=$D295,O295=$E295),IFNA(VLOOKUP($A295&amp;N$1,Data!$C:$E,3,0),"Ø"),"-")</f>
        <v>-</v>
      </c>
      <c r="O295" s="16">
        <v>1.0</v>
      </c>
      <c r="P295" s="16" t="str">
        <f>IF(OR(Q295=$C295,Q295=$D295,Q295=$E295),IFNA(VLOOKUP($A295&amp;P$1,Data!$C:$E,3,0),"Ø"),"-")</f>
        <v>-</v>
      </c>
      <c r="Q295" s="16">
        <v>1.0</v>
      </c>
      <c r="R295" s="16" t="str">
        <f>IF(OR(S295=$C295,S295=$D295,S295=$E295),IFNA(VLOOKUP($A295&amp;R$1,Data!$C:$E,3,0),"Ø"),"-")</f>
        <v>-</v>
      </c>
      <c r="S295" s="16">
        <v>1.0</v>
      </c>
      <c r="T295" s="16" t="str">
        <f>IF(OR(U295=$C295,U295=$D295,U295=$E295),IFNA(VLOOKUP($A295&amp;T$1,Data!$C:$E,3,0),"Ø"),"-")</f>
        <v>-</v>
      </c>
      <c r="U295" s="16">
        <v>2.0</v>
      </c>
      <c r="V295" s="16" t="str">
        <f>IF(OR(W295=$C295,W295=$D295,W295=$E295),IFNA(VLOOKUP($A295&amp;V$1,Data!$C:$E,3,0),"Ø"),"-")</f>
        <v>-</v>
      </c>
      <c r="W295" s="16">
        <v>2.0</v>
      </c>
      <c r="X295" s="16" t="str">
        <f>IF(OR(Y295=$C295,Y295=$D295,Y295=$E295),IFNA(VLOOKUP($A295&amp;X$1,Data!$C:$E,3,0),"Ø"),"-")</f>
        <v>-</v>
      </c>
      <c r="Y295" s="16">
        <v>2.0</v>
      </c>
      <c r="Z295" s="16" t="str">
        <f>IF(OR(AA295=$C295,AA295=$D295,AA295=$E295),IFNA(VLOOKUP($A295&amp;Z$1,Data!$C:$E,3,0),"Ø"),"-")</f>
        <v>-</v>
      </c>
      <c r="AA295" s="16">
        <v>2.0</v>
      </c>
      <c r="AB295" s="16" t="str">
        <f>IF(OR(AC295=$C295,AC295=$D295,AC295=$E295),IFNA(VLOOKUP($A295&amp;AB$1,Data!$C:$E,3,0),"Ø"),"-")</f>
        <v>-</v>
      </c>
      <c r="AC295" s="16">
        <v>2.0</v>
      </c>
      <c r="AD295" s="16" t="str">
        <f>IF(OR(AE295=$C295,AE295=$D295,AE295=$E295),IFNA(VLOOKUP($A295&amp;AD$1,Data!$C:$E,3,0),"Ø"),"-")</f>
        <v>-</v>
      </c>
      <c r="AE295" s="16">
        <v>2.0</v>
      </c>
      <c r="AF295" s="16" t="str">
        <f>IF(OR(AG295=$C295,AG295=$D295,AG295=$E295),IFNA(VLOOKUP($A295&amp;AF$1,Data!$C:$E,3,0),"Ø"),"-")</f>
        <v>-</v>
      </c>
      <c r="AG295" s="16">
        <v>2.0</v>
      </c>
      <c r="AH295" s="16" t="str">
        <f>IF(OR(AI295=$C295,AI295=$D295,AI295=$E295),IFNA(VLOOKUP($A295&amp;AH$1,Data!$C:$E,3,0),"Ø"),"-")</f>
        <v>-</v>
      </c>
      <c r="AI295" s="16">
        <v>2.0</v>
      </c>
      <c r="AJ295" s="16" t="str">
        <f>IF(OR(AK295=$C295,AK295=$D295,AK295=$E295),IFNA(VLOOKUP($A295&amp;AJ$1,Data!$C:$E,3,0),"Ø"),"-")</f>
        <v>-</v>
      </c>
      <c r="AK295" s="16">
        <v>2.0</v>
      </c>
      <c r="AL295" s="16" t="str">
        <f>IF(OR(AM295=$C295,AM295=$D295,AM295=$E295),IFNA(VLOOKUP($A295&amp;AL$1,Data!$C:$E,3,0),"Ø"),"-")</f>
        <v>-</v>
      </c>
      <c r="AM295" s="16">
        <v>2.0</v>
      </c>
      <c r="AN295" s="16" t="str">
        <f>IF(OR(AO295=$C295,AO295=$D295,AO295=$E295),IFNA(VLOOKUP($A295&amp;AN$1,Data!$C:$E,3,0),"Ø"),"-")</f>
        <v>-</v>
      </c>
      <c r="AO295" s="16">
        <v>2.0</v>
      </c>
      <c r="AP295" s="16" t="str">
        <f>IF(OR(AQ295=$C295,AQ295=$D295,AQ295=$E295),IFNA(VLOOKUP($A295&amp;AP$1,Data!$C:$E,3,0),"Ø"),"-")</f>
        <v>-</v>
      </c>
      <c r="AQ295" s="16">
        <v>2.0</v>
      </c>
      <c r="AR295" s="16" t="str">
        <f>IF(OR(AS295=$C295,AS295=$D295,AS295=$E295),IFNA(VLOOKUP($A295&amp;AR$1,Data!$C:$E,3,0),"Ø"),"-")</f>
        <v>-</v>
      </c>
      <c r="AS295" s="16">
        <v>2.0</v>
      </c>
      <c r="AT295" s="16" t="str">
        <f>IF(OR(AU295=$C295,AU295=$D295,AU295=$E295),IFNA(VLOOKUP($A295&amp;AT$1,Data!$C:$E,3,0),"Ø"),"-")</f>
        <v>-</v>
      </c>
      <c r="AU295" s="16">
        <v>3.0</v>
      </c>
    </row>
    <row r="296" ht="14.25" hidden="1" customHeight="1">
      <c r="A296" s="16" t="s">
        <v>500</v>
      </c>
      <c r="B296" s="9"/>
      <c r="C296" s="9">
        <f>IF(COUNTIF(Dails!A:A,Sheet1DATA!$A296)=1,1,"N")</f>
        <v>1</v>
      </c>
      <c r="D296" s="9" t="str">
        <f>IF(COUNTIF(Dails!D:D,Sheet1DATA!$A296)=1,2,"N")</f>
        <v>N</v>
      </c>
      <c r="E296" s="9" t="str">
        <f>IF(COUNTIF(Dails!G:G,Sheet1DATA!$A296)=1,3,"N")</f>
        <v>N</v>
      </c>
      <c r="F296" s="16" t="str">
        <f>IF(OR(G296=$C296,G296=$D296,G296=$E296),IFNA(VLOOKUP($A296&amp;F$1,Data!$C:$E,3,0),"Ø"),"-")</f>
        <v>√</v>
      </c>
      <c r="G296" s="16">
        <v>1.0</v>
      </c>
      <c r="H296" s="16" t="str">
        <f>IF(OR(I296=$C296,I296=$D296,I296=$E296),IFNA(VLOOKUP($A296&amp;H$1,Data!$C:$E,3,0),"Ø"),"-")</f>
        <v>√</v>
      </c>
      <c r="I296" s="16">
        <v>1.0</v>
      </c>
      <c r="J296" s="16" t="str">
        <f>IF(OR(K296=$C296,K296=$D296,K296=$E296),IFNA(VLOOKUP($A296&amp;J$1,Data!$C:$E,3,0),"Ø"),"-")</f>
        <v>√</v>
      </c>
      <c r="K296" s="16">
        <v>1.0</v>
      </c>
      <c r="L296" s="16" t="str">
        <f>IF(OR(M296=$C296,M296=$D296,M296=$E296),IFNA(VLOOKUP($A296&amp;L$1,Data!$C:$E,3,0),"Ø"),"-")</f>
        <v>Ø</v>
      </c>
      <c r="M296" s="16">
        <v>1.0</v>
      </c>
      <c r="N296" s="16" t="str">
        <f>IF(OR(O296=$C296,O296=$D296,O296=$E296),IFNA(VLOOKUP($A296&amp;N$1,Data!$C:$E,3,0),"Ø"),"-")</f>
        <v>Ø</v>
      </c>
      <c r="O296" s="16">
        <v>1.0</v>
      </c>
      <c r="P296" s="16" t="str">
        <f>IF(OR(Q296=$C296,Q296=$D296,Q296=$E296),IFNA(VLOOKUP($A296&amp;P$1,Data!$C:$E,3,0),"Ø"),"-")</f>
        <v>Ø</v>
      </c>
      <c r="Q296" s="16">
        <v>1.0</v>
      </c>
      <c r="R296" s="16" t="str">
        <f>IF(OR(S296=$C296,S296=$D296,S296=$E296),IFNA(VLOOKUP($A296&amp;R$1,Data!$C:$E,3,0),"Ø"),"-")</f>
        <v>Ø</v>
      </c>
      <c r="S296" s="16">
        <v>1.0</v>
      </c>
      <c r="T296" s="16" t="str">
        <f>IF(OR(U296=$C296,U296=$D296,U296=$E296),IFNA(VLOOKUP($A296&amp;T$1,Data!$C:$E,3,0),"Ø"),"-")</f>
        <v>-</v>
      </c>
      <c r="U296" s="16">
        <v>2.0</v>
      </c>
      <c r="V296" s="16" t="str">
        <f>IF(OR(W296=$C296,W296=$D296,W296=$E296),IFNA(VLOOKUP($A296&amp;V$1,Data!$C:$E,3,0),"Ø"),"-")</f>
        <v>-</v>
      </c>
      <c r="W296" s="16">
        <v>2.0</v>
      </c>
      <c r="X296" s="16" t="str">
        <f>IF(OR(Y296=$C296,Y296=$D296,Y296=$E296),IFNA(VLOOKUP($A296&amp;X$1,Data!$C:$E,3,0),"Ø"),"-")</f>
        <v>-</v>
      </c>
      <c r="Y296" s="16">
        <v>2.0</v>
      </c>
      <c r="Z296" s="16" t="str">
        <f>IF(OR(AA296=$C296,AA296=$D296,AA296=$E296),IFNA(VLOOKUP($A296&amp;Z$1,Data!$C:$E,3,0),"Ø"),"-")</f>
        <v>-</v>
      </c>
      <c r="AA296" s="16">
        <v>2.0</v>
      </c>
      <c r="AB296" s="16" t="str">
        <f>IF(OR(AC296=$C296,AC296=$D296,AC296=$E296),IFNA(VLOOKUP($A296&amp;AB$1,Data!$C:$E,3,0),"Ø"),"-")</f>
        <v>-</v>
      </c>
      <c r="AC296" s="16">
        <v>2.0</v>
      </c>
      <c r="AD296" s="16" t="str">
        <f>IF(OR(AE296=$C296,AE296=$D296,AE296=$E296),IFNA(VLOOKUP($A296&amp;AD$1,Data!$C:$E,3,0),"Ø"),"-")</f>
        <v>-</v>
      </c>
      <c r="AE296" s="16">
        <v>2.0</v>
      </c>
      <c r="AF296" s="16" t="str">
        <f>IF(OR(AG296=$C296,AG296=$D296,AG296=$E296),IFNA(VLOOKUP($A296&amp;AF$1,Data!$C:$E,3,0),"Ø"),"-")</f>
        <v>-</v>
      </c>
      <c r="AG296" s="16">
        <v>2.0</v>
      </c>
      <c r="AH296" s="16" t="str">
        <f>IF(OR(AI296=$C296,AI296=$D296,AI296=$E296),IFNA(VLOOKUP($A296&amp;AH$1,Data!$C:$E,3,0),"Ø"),"-")</f>
        <v>-</v>
      </c>
      <c r="AI296" s="16">
        <v>2.0</v>
      </c>
      <c r="AJ296" s="16" t="str">
        <f>IF(OR(AK296=$C296,AK296=$D296,AK296=$E296),IFNA(VLOOKUP($A296&amp;AJ$1,Data!$C:$E,3,0),"Ø"),"-")</f>
        <v>-</v>
      </c>
      <c r="AK296" s="16">
        <v>2.0</v>
      </c>
      <c r="AL296" s="16" t="str">
        <f>IF(OR(AM296=$C296,AM296=$D296,AM296=$E296),IFNA(VLOOKUP($A296&amp;AL$1,Data!$C:$E,3,0),"Ø"),"-")</f>
        <v>-</v>
      </c>
      <c r="AM296" s="16">
        <v>2.0</v>
      </c>
      <c r="AN296" s="16" t="str">
        <f>IF(OR(AO296=$C296,AO296=$D296,AO296=$E296),IFNA(VLOOKUP($A296&amp;AN$1,Data!$C:$E,3,0),"Ø"),"-")</f>
        <v>-</v>
      </c>
      <c r="AO296" s="16">
        <v>2.0</v>
      </c>
      <c r="AP296" s="16" t="str">
        <f>IF(OR(AQ296=$C296,AQ296=$D296,AQ296=$E296),IFNA(VLOOKUP($A296&amp;AP$1,Data!$C:$E,3,0),"Ø"),"-")</f>
        <v>-</v>
      </c>
      <c r="AQ296" s="16">
        <v>2.0</v>
      </c>
      <c r="AR296" s="16" t="str">
        <f>IF(OR(AS296=$C296,AS296=$D296,AS296=$E296),IFNA(VLOOKUP($A296&amp;AR$1,Data!$C:$E,3,0),"Ø"),"-")</f>
        <v>-</v>
      </c>
      <c r="AS296" s="16">
        <v>2.0</v>
      </c>
      <c r="AT296" s="16" t="str">
        <f>IF(OR(AU296=$C296,AU296=$D296,AU296=$E296),IFNA(VLOOKUP($A296&amp;AT$1,Data!$C:$E,3,0),"Ø"),"-")</f>
        <v>-</v>
      </c>
      <c r="AU296" s="16">
        <v>3.0</v>
      </c>
    </row>
    <row r="297" ht="14.25" hidden="1" customHeight="1">
      <c r="A297" s="16" t="s">
        <v>1155</v>
      </c>
      <c r="B297" s="9"/>
      <c r="C297" s="9" t="str">
        <f>IF(COUNTIF(Dails!A:A,Sheet1DATA!$A297)=1,1,"N")</f>
        <v>N</v>
      </c>
      <c r="D297" s="9" t="str">
        <f>IF(COUNTIF(Dails!D:D,Sheet1DATA!$A297)=1,2,"N")</f>
        <v>N</v>
      </c>
      <c r="E297" s="9" t="str">
        <f>IF(COUNTIF(Dails!G:G,Sheet1DATA!$A297)=1,3,"N")</f>
        <v>N</v>
      </c>
      <c r="F297" s="16" t="str">
        <f>IF(OR(G297=$C297,G297=$D297,G297=$E297),IFNA(VLOOKUP($A297&amp;F$1,Data!$C:$E,3,0),"Ø"),"-")</f>
        <v>-</v>
      </c>
      <c r="G297" s="16">
        <v>1.0</v>
      </c>
      <c r="H297" s="16" t="str">
        <f>IF(OR(I297=$C297,I297=$D297,I297=$E297),IFNA(VLOOKUP($A297&amp;H$1,Data!$C:$E,3,0),"Ø"),"-")</f>
        <v>-</v>
      </c>
      <c r="I297" s="16">
        <v>1.0</v>
      </c>
      <c r="J297" s="16" t="str">
        <f>IF(OR(K297=$C297,K297=$D297,K297=$E297),IFNA(VLOOKUP($A297&amp;J$1,Data!$C:$E,3,0),"Ø"),"-")</f>
        <v>-</v>
      </c>
      <c r="K297" s="16">
        <v>1.0</v>
      </c>
      <c r="L297" s="16" t="str">
        <f>IF(OR(M297=$C297,M297=$D297,M297=$E297),IFNA(VLOOKUP($A297&amp;L$1,Data!$C:$E,3,0),"Ø"),"-")</f>
        <v>-</v>
      </c>
      <c r="M297" s="16">
        <v>1.0</v>
      </c>
      <c r="N297" s="16" t="str">
        <f>IF(OR(O297=$C297,O297=$D297,O297=$E297),IFNA(VLOOKUP($A297&amp;N$1,Data!$C:$E,3,0),"Ø"),"-")</f>
        <v>-</v>
      </c>
      <c r="O297" s="16">
        <v>1.0</v>
      </c>
      <c r="P297" s="16" t="str">
        <f>IF(OR(Q297=$C297,Q297=$D297,Q297=$E297),IFNA(VLOOKUP($A297&amp;P$1,Data!$C:$E,3,0),"Ø"),"-")</f>
        <v>-</v>
      </c>
      <c r="Q297" s="16">
        <v>1.0</v>
      </c>
      <c r="R297" s="16" t="str">
        <f>IF(OR(S297=$C297,S297=$D297,S297=$E297),IFNA(VLOOKUP($A297&amp;R$1,Data!$C:$E,3,0),"Ø"),"-")</f>
        <v>-</v>
      </c>
      <c r="S297" s="16">
        <v>1.0</v>
      </c>
      <c r="T297" s="16" t="str">
        <f>IF(OR(U297=$C297,U297=$D297,U297=$E297),IFNA(VLOOKUP($A297&amp;T$1,Data!$C:$E,3,0),"Ø"),"-")</f>
        <v>-</v>
      </c>
      <c r="U297" s="16">
        <v>2.0</v>
      </c>
      <c r="V297" s="16" t="str">
        <f>IF(OR(W297=$C297,W297=$D297,W297=$E297),IFNA(VLOOKUP($A297&amp;V$1,Data!$C:$E,3,0),"Ø"),"-")</f>
        <v>-</v>
      </c>
      <c r="W297" s="16">
        <v>2.0</v>
      </c>
      <c r="X297" s="16" t="str">
        <f>IF(OR(Y297=$C297,Y297=$D297,Y297=$E297),IFNA(VLOOKUP($A297&amp;X$1,Data!$C:$E,3,0),"Ø"),"-")</f>
        <v>-</v>
      </c>
      <c r="Y297" s="16">
        <v>2.0</v>
      </c>
      <c r="Z297" s="16" t="str">
        <f>IF(OR(AA297=$C297,AA297=$D297,AA297=$E297),IFNA(VLOOKUP($A297&amp;Z$1,Data!$C:$E,3,0),"Ø"),"-")</f>
        <v>-</v>
      </c>
      <c r="AA297" s="16">
        <v>2.0</v>
      </c>
      <c r="AB297" s="16" t="str">
        <f>IF(OR(AC297=$C297,AC297=$D297,AC297=$E297),IFNA(VLOOKUP($A297&amp;AB$1,Data!$C:$E,3,0),"Ø"),"-")</f>
        <v>-</v>
      </c>
      <c r="AC297" s="16">
        <v>2.0</v>
      </c>
      <c r="AD297" s="16" t="str">
        <f>IF(OR(AE297=$C297,AE297=$D297,AE297=$E297),IFNA(VLOOKUP($A297&amp;AD$1,Data!$C:$E,3,0),"Ø"),"-")</f>
        <v>-</v>
      </c>
      <c r="AE297" s="16">
        <v>2.0</v>
      </c>
      <c r="AF297" s="16" t="str">
        <f>IF(OR(AG297=$C297,AG297=$D297,AG297=$E297),IFNA(VLOOKUP($A297&amp;AF$1,Data!$C:$E,3,0),"Ø"),"-")</f>
        <v>-</v>
      </c>
      <c r="AG297" s="16">
        <v>2.0</v>
      </c>
      <c r="AH297" s="16" t="str">
        <f>IF(OR(AI297=$C297,AI297=$D297,AI297=$E297),IFNA(VLOOKUP($A297&amp;AH$1,Data!$C:$E,3,0),"Ø"),"-")</f>
        <v>-</v>
      </c>
      <c r="AI297" s="16">
        <v>2.0</v>
      </c>
      <c r="AJ297" s="16" t="str">
        <f>IF(OR(AK297=$C297,AK297=$D297,AK297=$E297),IFNA(VLOOKUP($A297&amp;AJ$1,Data!$C:$E,3,0),"Ø"),"-")</f>
        <v>-</v>
      </c>
      <c r="AK297" s="16">
        <v>2.0</v>
      </c>
      <c r="AL297" s="16" t="str">
        <f>IF(OR(AM297=$C297,AM297=$D297,AM297=$E297),IFNA(VLOOKUP($A297&amp;AL$1,Data!$C:$E,3,0),"Ø"),"-")</f>
        <v>-</v>
      </c>
      <c r="AM297" s="16">
        <v>2.0</v>
      </c>
      <c r="AN297" s="16" t="str">
        <f>IF(OR(AO297=$C297,AO297=$D297,AO297=$E297),IFNA(VLOOKUP($A297&amp;AN$1,Data!$C:$E,3,0),"Ø"),"-")</f>
        <v>-</v>
      </c>
      <c r="AO297" s="16">
        <v>2.0</v>
      </c>
      <c r="AP297" s="16" t="str">
        <f>IF(OR(AQ297=$C297,AQ297=$D297,AQ297=$E297),IFNA(VLOOKUP($A297&amp;AP$1,Data!$C:$E,3,0),"Ø"),"-")</f>
        <v>-</v>
      </c>
      <c r="AQ297" s="16">
        <v>2.0</v>
      </c>
      <c r="AR297" s="16" t="str">
        <f>IF(OR(AS297=$C297,AS297=$D297,AS297=$E297),IFNA(VLOOKUP($A297&amp;AR$1,Data!$C:$E,3,0),"Ø"),"-")</f>
        <v>-</v>
      </c>
      <c r="AS297" s="16">
        <v>2.0</v>
      </c>
      <c r="AT297" s="16" t="str">
        <f>IF(OR(AU297=$C297,AU297=$D297,AU297=$E297),IFNA(VLOOKUP($A297&amp;AT$1,Data!$C:$E,3,0),"Ø"),"-")</f>
        <v>-</v>
      </c>
      <c r="AU297" s="16">
        <v>3.0</v>
      </c>
    </row>
    <row r="298" ht="14.25" hidden="1" customHeight="1">
      <c r="A298" s="16" t="s">
        <v>1147</v>
      </c>
      <c r="B298" s="9"/>
      <c r="C298" s="9" t="str">
        <f>IF(COUNTIF(Dails!A:A,Sheet1DATA!$A298)=1,1,"N")</f>
        <v>N</v>
      </c>
      <c r="D298" s="9" t="str">
        <f>IF(COUNTIF(Dails!D:D,Sheet1DATA!$A298)=1,2,"N")</f>
        <v>N</v>
      </c>
      <c r="E298" s="9" t="str">
        <f>IF(COUNTIF(Dails!G:G,Sheet1DATA!$A298)=1,3,"N")</f>
        <v>N</v>
      </c>
      <c r="F298" s="16" t="str">
        <f>IF(OR(G298=$C298,G298=$D298,G298=$E298),IFNA(VLOOKUP($A298&amp;F$1,Data!$C:$E,3,0),"Ø"),"-")</f>
        <v>-</v>
      </c>
      <c r="G298" s="16">
        <v>1.0</v>
      </c>
      <c r="H298" s="16" t="str">
        <f>IF(OR(I298=$C298,I298=$D298,I298=$E298),IFNA(VLOOKUP($A298&amp;H$1,Data!$C:$E,3,0),"Ø"),"-")</f>
        <v>-</v>
      </c>
      <c r="I298" s="16">
        <v>1.0</v>
      </c>
      <c r="J298" s="16" t="str">
        <f>IF(OR(K298=$C298,K298=$D298,K298=$E298),IFNA(VLOOKUP($A298&amp;J$1,Data!$C:$E,3,0),"Ø"),"-")</f>
        <v>-</v>
      </c>
      <c r="K298" s="16">
        <v>1.0</v>
      </c>
      <c r="L298" s="16" t="str">
        <f>IF(OR(M298=$C298,M298=$D298,M298=$E298),IFNA(VLOOKUP($A298&amp;L$1,Data!$C:$E,3,0),"Ø"),"-")</f>
        <v>-</v>
      </c>
      <c r="M298" s="16">
        <v>1.0</v>
      </c>
      <c r="N298" s="16" t="str">
        <f>IF(OR(O298=$C298,O298=$D298,O298=$E298),IFNA(VLOOKUP($A298&amp;N$1,Data!$C:$E,3,0),"Ø"),"-")</f>
        <v>-</v>
      </c>
      <c r="O298" s="16">
        <v>1.0</v>
      </c>
      <c r="P298" s="16" t="str">
        <f>IF(OR(Q298=$C298,Q298=$D298,Q298=$E298),IFNA(VLOOKUP($A298&amp;P$1,Data!$C:$E,3,0),"Ø"),"-")</f>
        <v>-</v>
      </c>
      <c r="Q298" s="16">
        <v>1.0</v>
      </c>
      <c r="R298" s="16" t="str">
        <f>IF(OR(S298=$C298,S298=$D298,S298=$E298),IFNA(VLOOKUP($A298&amp;R$1,Data!$C:$E,3,0),"Ø"),"-")</f>
        <v>-</v>
      </c>
      <c r="S298" s="16">
        <v>1.0</v>
      </c>
      <c r="T298" s="16" t="str">
        <f>IF(OR(U298=$C298,U298=$D298,U298=$E298),IFNA(VLOOKUP($A298&amp;T$1,Data!$C:$E,3,0),"Ø"),"-")</f>
        <v>-</v>
      </c>
      <c r="U298" s="16">
        <v>2.0</v>
      </c>
      <c r="V298" s="16" t="str">
        <f>IF(OR(W298=$C298,W298=$D298,W298=$E298),IFNA(VLOOKUP($A298&amp;V$1,Data!$C:$E,3,0),"Ø"),"-")</f>
        <v>-</v>
      </c>
      <c r="W298" s="16">
        <v>2.0</v>
      </c>
      <c r="X298" s="16" t="str">
        <f>IF(OR(Y298=$C298,Y298=$D298,Y298=$E298),IFNA(VLOOKUP($A298&amp;X$1,Data!$C:$E,3,0),"Ø"),"-")</f>
        <v>-</v>
      </c>
      <c r="Y298" s="16">
        <v>2.0</v>
      </c>
      <c r="Z298" s="16" t="str">
        <f>IF(OR(AA298=$C298,AA298=$D298,AA298=$E298),IFNA(VLOOKUP($A298&amp;Z$1,Data!$C:$E,3,0),"Ø"),"-")</f>
        <v>-</v>
      </c>
      <c r="AA298" s="16">
        <v>2.0</v>
      </c>
      <c r="AB298" s="16" t="str">
        <f>IF(OR(AC298=$C298,AC298=$D298,AC298=$E298),IFNA(VLOOKUP($A298&amp;AB$1,Data!$C:$E,3,0),"Ø"),"-")</f>
        <v>-</v>
      </c>
      <c r="AC298" s="16">
        <v>2.0</v>
      </c>
      <c r="AD298" s="16" t="str">
        <f>IF(OR(AE298=$C298,AE298=$D298,AE298=$E298),IFNA(VLOOKUP($A298&amp;AD$1,Data!$C:$E,3,0),"Ø"),"-")</f>
        <v>-</v>
      </c>
      <c r="AE298" s="16">
        <v>2.0</v>
      </c>
      <c r="AF298" s="16" t="str">
        <f>IF(OR(AG298=$C298,AG298=$D298,AG298=$E298),IFNA(VLOOKUP($A298&amp;AF$1,Data!$C:$E,3,0),"Ø"),"-")</f>
        <v>-</v>
      </c>
      <c r="AG298" s="16">
        <v>2.0</v>
      </c>
      <c r="AH298" s="16" t="str">
        <f>IF(OR(AI298=$C298,AI298=$D298,AI298=$E298),IFNA(VLOOKUP($A298&amp;AH$1,Data!$C:$E,3,0),"Ø"),"-")</f>
        <v>-</v>
      </c>
      <c r="AI298" s="16">
        <v>2.0</v>
      </c>
      <c r="AJ298" s="16" t="str">
        <f>IF(OR(AK298=$C298,AK298=$D298,AK298=$E298),IFNA(VLOOKUP($A298&amp;AJ$1,Data!$C:$E,3,0),"Ø"),"-")</f>
        <v>-</v>
      </c>
      <c r="AK298" s="16">
        <v>2.0</v>
      </c>
      <c r="AL298" s="16" t="str">
        <f>IF(OR(AM298=$C298,AM298=$D298,AM298=$E298),IFNA(VLOOKUP($A298&amp;AL$1,Data!$C:$E,3,0),"Ø"),"-")</f>
        <v>-</v>
      </c>
      <c r="AM298" s="16">
        <v>2.0</v>
      </c>
      <c r="AN298" s="16" t="str">
        <f>IF(OR(AO298=$C298,AO298=$D298,AO298=$E298),IFNA(VLOOKUP($A298&amp;AN$1,Data!$C:$E,3,0),"Ø"),"-")</f>
        <v>-</v>
      </c>
      <c r="AO298" s="16">
        <v>2.0</v>
      </c>
      <c r="AP298" s="16" t="str">
        <f>IF(OR(AQ298=$C298,AQ298=$D298,AQ298=$E298),IFNA(VLOOKUP($A298&amp;AP$1,Data!$C:$E,3,0),"Ø"),"-")</f>
        <v>-</v>
      </c>
      <c r="AQ298" s="16">
        <v>2.0</v>
      </c>
      <c r="AR298" s="16" t="str">
        <f>IF(OR(AS298=$C298,AS298=$D298,AS298=$E298),IFNA(VLOOKUP($A298&amp;AR$1,Data!$C:$E,3,0),"Ø"),"-")</f>
        <v>-</v>
      </c>
      <c r="AS298" s="16">
        <v>2.0</v>
      </c>
      <c r="AT298" s="16" t="str">
        <f>IF(OR(AU298=$C298,AU298=$D298,AU298=$E298),IFNA(VLOOKUP($A298&amp;AT$1,Data!$C:$E,3,0),"Ø"),"-")</f>
        <v>-</v>
      </c>
      <c r="AU298" s="16">
        <v>3.0</v>
      </c>
    </row>
    <row r="299" ht="14.25" hidden="1" customHeight="1">
      <c r="A299" s="16" t="s">
        <v>1144</v>
      </c>
      <c r="B299" s="9"/>
      <c r="C299" s="9" t="str">
        <f>IF(COUNTIF(Dails!A:A,Sheet1DATA!$A299)=1,1,"N")</f>
        <v>N</v>
      </c>
      <c r="D299" s="9" t="str">
        <f>IF(COUNTIF(Dails!D:D,Sheet1DATA!$A299)=1,2,"N")</f>
        <v>N</v>
      </c>
      <c r="E299" s="9" t="str">
        <f>IF(COUNTIF(Dails!G:G,Sheet1DATA!$A299)=1,3,"N")</f>
        <v>N</v>
      </c>
      <c r="F299" s="16" t="str">
        <f>IF(OR(G299=$C299,G299=$D299,G299=$E299),IFNA(VLOOKUP($A299&amp;F$1,Data!$C:$E,3,0),"Ø"),"-")</f>
        <v>-</v>
      </c>
      <c r="G299" s="16">
        <v>1.0</v>
      </c>
      <c r="H299" s="16" t="str">
        <f>IF(OR(I299=$C299,I299=$D299,I299=$E299),IFNA(VLOOKUP($A299&amp;H$1,Data!$C:$E,3,0),"Ø"),"-")</f>
        <v>-</v>
      </c>
      <c r="I299" s="16">
        <v>1.0</v>
      </c>
      <c r="J299" s="16" t="str">
        <f>IF(OR(K299=$C299,K299=$D299,K299=$E299),IFNA(VLOOKUP($A299&amp;J$1,Data!$C:$E,3,0),"Ø"),"-")</f>
        <v>-</v>
      </c>
      <c r="K299" s="16">
        <v>1.0</v>
      </c>
      <c r="L299" s="16" t="str">
        <f>IF(OR(M299=$C299,M299=$D299,M299=$E299),IFNA(VLOOKUP($A299&amp;L$1,Data!$C:$E,3,0),"Ø"),"-")</f>
        <v>-</v>
      </c>
      <c r="M299" s="16">
        <v>1.0</v>
      </c>
      <c r="N299" s="16" t="str">
        <f>IF(OR(O299=$C299,O299=$D299,O299=$E299),IFNA(VLOOKUP($A299&amp;N$1,Data!$C:$E,3,0),"Ø"),"-")</f>
        <v>-</v>
      </c>
      <c r="O299" s="16">
        <v>1.0</v>
      </c>
      <c r="P299" s="16" t="str">
        <f>IF(OR(Q299=$C299,Q299=$D299,Q299=$E299),IFNA(VLOOKUP($A299&amp;P$1,Data!$C:$E,3,0),"Ø"),"-")</f>
        <v>-</v>
      </c>
      <c r="Q299" s="16">
        <v>1.0</v>
      </c>
      <c r="R299" s="16" t="str">
        <f>IF(OR(S299=$C299,S299=$D299,S299=$E299),IFNA(VLOOKUP($A299&amp;R$1,Data!$C:$E,3,0),"Ø"),"-")</f>
        <v>-</v>
      </c>
      <c r="S299" s="16">
        <v>1.0</v>
      </c>
      <c r="T299" s="16" t="str">
        <f>IF(OR(U299=$C299,U299=$D299,U299=$E299),IFNA(VLOOKUP($A299&amp;T$1,Data!$C:$E,3,0),"Ø"),"-")</f>
        <v>-</v>
      </c>
      <c r="U299" s="16">
        <v>2.0</v>
      </c>
      <c r="V299" s="16" t="str">
        <f>IF(OR(W299=$C299,W299=$D299,W299=$E299),IFNA(VLOOKUP($A299&amp;V$1,Data!$C:$E,3,0),"Ø"),"-")</f>
        <v>-</v>
      </c>
      <c r="W299" s="16">
        <v>2.0</v>
      </c>
      <c r="X299" s="16" t="str">
        <f>IF(OR(Y299=$C299,Y299=$D299,Y299=$E299),IFNA(VLOOKUP($A299&amp;X$1,Data!$C:$E,3,0),"Ø"),"-")</f>
        <v>-</v>
      </c>
      <c r="Y299" s="16">
        <v>2.0</v>
      </c>
      <c r="Z299" s="16" t="str">
        <f>IF(OR(AA299=$C299,AA299=$D299,AA299=$E299),IFNA(VLOOKUP($A299&amp;Z$1,Data!$C:$E,3,0),"Ø"),"-")</f>
        <v>-</v>
      </c>
      <c r="AA299" s="16">
        <v>2.0</v>
      </c>
      <c r="AB299" s="16" t="str">
        <f>IF(OR(AC299=$C299,AC299=$D299,AC299=$E299),IFNA(VLOOKUP($A299&amp;AB$1,Data!$C:$E,3,0),"Ø"),"-")</f>
        <v>-</v>
      </c>
      <c r="AC299" s="16">
        <v>2.0</v>
      </c>
      <c r="AD299" s="16" t="str">
        <f>IF(OR(AE299=$C299,AE299=$D299,AE299=$E299),IFNA(VLOOKUP($A299&amp;AD$1,Data!$C:$E,3,0),"Ø"),"-")</f>
        <v>-</v>
      </c>
      <c r="AE299" s="16">
        <v>2.0</v>
      </c>
      <c r="AF299" s="16" t="str">
        <f>IF(OR(AG299=$C299,AG299=$D299,AG299=$E299),IFNA(VLOOKUP($A299&amp;AF$1,Data!$C:$E,3,0),"Ø"),"-")</f>
        <v>-</v>
      </c>
      <c r="AG299" s="16">
        <v>2.0</v>
      </c>
      <c r="AH299" s="16" t="str">
        <f>IF(OR(AI299=$C299,AI299=$D299,AI299=$E299),IFNA(VLOOKUP($A299&amp;AH$1,Data!$C:$E,3,0),"Ø"),"-")</f>
        <v>-</v>
      </c>
      <c r="AI299" s="16">
        <v>2.0</v>
      </c>
      <c r="AJ299" s="16" t="str">
        <f>IF(OR(AK299=$C299,AK299=$D299,AK299=$E299),IFNA(VLOOKUP($A299&amp;AJ$1,Data!$C:$E,3,0),"Ø"),"-")</f>
        <v>-</v>
      </c>
      <c r="AK299" s="16">
        <v>2.0</v>
      </c>
      <c r="AL299" s="16" t="str">
        <f>IF(OR(AM299=$C299,AM299=$D299,AM299=$E299),IFNA(VLOOKUP($A299&amp;AL$1,Data!$C:$E,3,0),"Ø"),"-")</f>
        <v>-</v>
      </c>
      <c r="AM299" s="16">
        <v>2.0</v>
      </c>
      <c r="AN299" s="16" t="str">
        <f>IF(OR(AO299=$C299,AO299=$D299,AO299=$E299),IFNA(VLOOKUP($A299&amp;AN$1,Data!$C:$E,3,0),"Ø"),"-")</f>
        <v>-</v>
      </c>
      <c r="AO299" s="16">
        <v>2.0</v>
      </c>
      <c r="AP299" s="16" t="str">
        <f>IF(OR(AQ299=$C299,AQ299=$D299,AQ299=$E299),IFNA(VLOOKUP($A299&amp;AP$1,Data!$C:$E,3,0),"Ø"),"-")</f>
        <v>-</v>
      </c>
      <c r="AQ299" s="16">
        <v>2.0</v>
      </c>
      <c r="AR299" s="16" t="str">
        <f>IF(OR(AS299=$C299,AS299=$D299,AS299=$E299),IFNA(VLOOKUP($A299&amp;AR$1,Data!$C:$E,3,0),"Ø"),"-")</f>
        <v>-</v>
      </c>
      <c r="AS299" s="16">
        <v>2.0</v>
      </c>
      <c r="AT299" s="16" t="str">
        <f>IF(OR(AU299=$C299,AU299=$D299,AU299=$E299),IFNA(VLOOKUP($A299&amp;AT$1,Data!$C:$E,3,0),"Ø"),"-")</f>
        <v>-</v>
      </c>
      <c r="AU299" s="16">
        <v>3.0</v>
      </c>
    </row>
    <row r="300" ht="14.25" hidden="1" customHeight="1">
      <c r="A300" s="16" t="s">
        <v>1164</v>
      </c>
      <c r="B300" s="9"/>
      <c r="C300" s="9" t="str">
        <f>IF(COUNTIF(Dails!A:A,Sheet1DATA!$A300)=1,1,"N")</f>
        <v>N</v>
      </c>
      <c r="D300" s="9" t="str">
        <f>IF(COUNTIF(Dails!D:D,Sheet1DATA!$A300)=1,2,"N")</f>
        <v>N</v>
      </c>
      <c r="E300" s="9" t="str">
        <f>IF(COUNTIF(Dails!G:G,Sheet1DATA!$A300)=1,3,"N")</f>
        <v>N</v>
      </c>
      <c r="F300" s="16" t="str">
        <f>IF(OR(G300=$C300,G300=$D300,G300=$E300),IFNA(VLOOKUP($A300&amp;F$1,Data!$C:$E,3,0),"Ø"),"-")</f>
        <v>-</v>
      </c>
      <c r="G300" s="16">
        <v>1.0</v>
      </c>
      <c r="H300" s="16" t="str">
        <f>IF(OR(I300=$C300,I300=$D300,I300=$E300),IFNA(VLOOKUP($A300&amp;H$1,Data!$C:$E,3,0),"Ø"),"-")</f>
        <v>-</v>
      </c>
      <c r="I300" s="16">
        <v>1.0</v>
      </c>
      <c r="J300" s="16" t="str">
        <f>IF(OR(K300=$C300,K300=$D300,K300=$E300),IFNA(VLOOKUP($A300&amp;J$1,Data!$C:$E,3,0),"Ø"),"-")</f>
        <v>-</v>
      </c>
      <c r="K300" s="16">
        <v>1.0</v>
      </c>
      <c r="L300" s="16" t="str">
        <f>IF(OR(M300=$C300,M300=$D300,M300=$E300),IFNA(VLOOKUP($A300&amp;L$1,Data!$C:$E,3,0),"Ø"),"-")</f>
        <v>-</v>
      </c>
      <c r="M300" s="16">
        <v>1.0</v>
      </c>
      <c r="N300" s="16" t="str">
        <f>IF(OR(O300=$C300,O300=$D300,O300=$E300),IFNA(VLOOKUP($A300&amp;N$1,Data!$C:$E,3,0),"Ø"),"-")</f>
        <v>-</v>
      </c>
      <c r="O300" s="16">
        <v>1.0</v>
      </c>
      <c r="P300" s="16" t="str">
        <f>IF(OR(Q300=$C300,Q300=$D300,Q300=$E300),IFNA(VLOOKUP($A300&amp;P$1,Data!$C:$E,3,0),"Ø"),"-")</f>
        <v>-</v>
      </c>
      <c r="Q300" s="16">
        <v>1.0</v>
      </c>
      <c r="R300" s="16" t="str">
        <f>IF(OR(S300=$C300,S300=$D300,S300=$E300),IFNA(VLOOKUP($A300&amp;R$1,Data!$C:$E,3,0),"Ø"),"-")</f>
        <v>-</v>
      </c>
      <c r="S300" s="16">
        <v>1.0</v>
      </c>
      <c r="T300" s="16" t="str">
        <f>IF(OR(U300=$C300,U300=$D300,U300=$E300),IFNA(VLOOKUP($A300&amp;T$1,Data!$C:$E,3,0),"Ø"),"-")</f>
        <v>-</v>
      </c>
      <c r="U300" s="16">
        <v>2.0</v>
      </c>
      <c r="V300" s="16" t="str">
        <f>IF(OR(W300=$C300,W300=$D300,W300=$E300),IFNA(VLOOKUP($A300&amp;V$1,Data!$C:$E,3,0),"Ø"),"-")</f>
        <v>-</v>
      </c>
      <c r="W300" s="16">
        <v>2.0</v>
      </c>
      <c r="X300" s="16" t="str">
        <f>IF(OR(Y300=$C300,Y300=$D300,Y300=$E300),IFNA(VLOOKUP($A300&amp;X$1,Data!$C:$E,3,0),"Ø"),"-")</f>
        <v>-</v>
      </c>
      <c r="Y300" s="16">
        <v>2.0</v>
      </c>
      <c r="Z300" s="16" t="str">
        <f>IF(OR(AA300=$C300,AA300=$D300,AA300=$E300),IFNA(VLOOKUP($A300&amp;Z$1,Data!$C:$E,3,0),"Ø"),"-")</f>
        <v>-</v>
      </c>
      <c r="AA300" s="16">
        <v>2.0</v>
      </c>
      <c r="AB300" s="16" t="str">
        <f>IF(OR(AC300=$C300,AC300=$D300,AC300=$E300),IFNA(VLOOKUP($A300&amp;AB$1,Data!$C:$E,3,0),"Ø"),"-")</f>
        <v>-</v>
      </c>
      <c r="AC300" s="16">
        <v>2.0</v>
      </c>
      <c r="AD300" s="16" t="str">
        <f>IF(OR(AE300=$C300,AE300=$D300,AE300=$E300),IFNA(VLOOKUP($A300&amp;AD$1,Data!$C:$E,3,0),"Ø"),"-")</f>
        <v>-</v>
      </c>
      <c r="AE300" s="16">
        <v>2.0</v>
      </c>
      <c r="AF300" s="16" t="str">
        <f>IF(OR(AG300=$C300,AG300=$D300,AG300=$E300),IFNA(VLOOKUP($A300&amp;AF$1,Data!$C:$E,3,0),"Ø"),"-")</f>
        <v>-</v>
      </c>
      <c r="AG300" s="16">
        <v>2.0</v>
      </c>
      <c r="AH300" s="16" t="str">
        <f>IF(OR(AI300=$C300,AI300=$D300,AI300=$E300),IFNA(VLOOKUP($A300&amp;AH$1,Data!$C:$E,3,0),"Ø"),"-")</f>
        <v>-</v>
      </c>
      <c r="AI300" s="16">
        <v>2.0</v>
      </c>
      <c r="AJ300" s="16" t="str">
        <f>IF(OR(AK300=$C300,AK300=$D300,AK300=$E300),IFNA(VLOOKUP($A300&amp;AJ$1,Data!$C:$E,3,0),"Ø"),"-")</f>
        <v>-</v>
      </c>
      <c r="AK300" s="16">
        <v>2.0</v>
      </c>
      <c r="AL300" s="16" t="str">
        <f>IF(OR(AM300=$C300,AM300=$D300,AM300=$E300),IFNA(VLOOKUP($A300&amp;AL$1,Data!$C:$E,3,0),"Ø"),"-")</f>
        <v>-</v>
      </c>
      <c r="AM300" s="16">
        <v>2.0</v>
      </c>
      <c r="AN300" s="16" t="str">
        <f>IF(OR(AO300=$C300,AO300=$D300,AO300=$E300),IFNA(VLOOKUP($A300&amp;AN$1,Data!$C:$E,3,0),"Ø"),"-")</f>
        <v>-</v>
      </c>
      <c r="AO300" s="16">
        <v>2.0</v>
      </c>
      <c r="AP300" s="16" t="str">
        <f>IF(OR(AQ300=$C300,AQ300=$D300,AQ300=$E300),IFNA(VLOOKUP($A300&amp;AP$1,Data!$C:$E,3,0),"Ø"),"-")</f>
        <v>-</v>
      </c>
      <c r="AQ300" s="16">
        <v>2.0</v>
      </c>
      <c r="AR300" s="16" t="str">
        <f>IF(OR(AS300=$C300,AS300=$D300,AS300=$E300),IFNA(VLOOKUP($A300&amp;AR$1,Data!$C:$E,3,0),"Ø"),"-")</f>
        <v>-</v>
      </c>
      <c r="AS300" s="16">
        <v>2.0</v>
      </c>
      <c r="AT300" s="16" t="str">
        <f>IF(OR(AU300=$C300,AU300=$D300,AU300=$E300),IFNA(VLOOKUP($A300&amp;AT$1,Data!$C:$E,3,0),"Ø"),"-")</f>
        <v>-</v>
      </c>
      <c r="AU300" s="16">
        <v>3.0</v>
      </c>
    </row>
    <row r="301" ht="14.25" hidden="1" customHeight="1">
      <c r="A301" s="16" t="s">
        <v>1169</v>
      </c>
      <c r="B301" s="9"/>
      <c r="C301" s="9" t="str">
        <f>IF(COUNTIF(Dails!A:A,Sheet1DATA!$A301)=1,1,"N")</f>
        <v>N</v>
      </c>
      <c r="D301" s="9" t="str">
        <f>IF(COUNTIF(Dails!D:D,Sheet1DATA!$A301)=1,2,"N")</f>
        <v>N</v>
      </c>
      <c r="E301" s="9" t="str">
        <f>IF(COUNTIF(Dails!G:G,Sheet1DATA!$A301)=1,3,"N")</f>
        <v>N</v>
      </c>
      <c r="F301" s="16" t="str">
        <f>IF(OR(G301=$C301,G301=$D301,G301=$E301),IFNA(VLOOKUP($A301&amp;F$1,Data!$C:$E,3,0),"Ø"),"-")</f>
        <v>-</v>
      </c>
      <c r="G301" s="16">
        <v>1.0</v>
      </c>
      <c r="H301" s="16" t="str">
        <f>IF(OR(I301=$C301,I301=$D301,I301=$E301),IFNA(VLOOKUP($A301&amp;H$1,Data!$C:$E,3,0),"Ø"),"-")</f>
        <v>-</v>
      </c>
      <c r="I301" s="16">
        <v>1.0</v>
      </c>
      <c r="J301" s="16" t="str">
        <f>IF(OR(K301=$C301,K301=$D301,K301=$E301),IFNA(VLOOKUP($A301&amp;J$1,Data!$C:$E,3,0),"Ø"),"-")</f>
        <v>-</v>
      </c>
      <c r="K301" s="16">
        <v>1.0</v>
      </c>
      <c r="L301" s="16" t="str">
        <f>IF(OR(M301=$C301,M301=$D301,M301=$E301),IFNA(VLOOKUP($A301&amp;L$1,Data!$C:$E,3,0),"Ø"),"-")</f>
        <v>-</v>
      </c>
      <c r="M301" s="16">
        <v>1.0</v>
      </c>
      <c r="N301" s="16" t="str">
        <f>IF(OR(O301=$C301,O301=$D301,O301=$E301),IFNA(VLOOKUP($A301&amp;N$1,Data!$C:$E,3,0),"Ø"),"-")</f>
        <v>-</v>
      </c>
      <c r="O301" s="16">
        <v>1.0</v>
      </c>
      <c r="P301" s="16" t="str">
        <f>IF(OR(Q301=$C301,Q301=$D301,Q301=$E301),IFNA(VLOOKUP($A301&amp;P$1,Data!$C:$E,3,0),"Ø"),"-")</f>
        <v>-</v>
      </c>
      <c r="Q301" s="16">
        <v>1.0</v>
      </c>
      <c r="R301" s="16" t="str">
        <f>IF(OR(S301=$C301,S301=$D301,S301=$E301),IFNA(VLOOKUP($A301&amp;R$1,Data!$C:$E,3,0),"Ø"),"-")</f>
        <v>-</v>
      </c>
      <c r="S301" s="16">
        <v>1.0</v>
      </c>
      <c r="T301" s="16" t="str">
        <f>IF(OR(U301=$C301,U301=$D301,U301=$E301),IFNA(VLOOKUP($A301&amp;T$1,Data!$C:$E,3,0),"Ø"),"-")</f>
        <v>-</v>
      </c>
      <c r="U301" s="16">
        <v>2.0</v>
      </c>
      <c r="V301" s="16" t="str">
        <f>IF(OR(W301=$C301,W301=$D301,W301=$E301),IFNA(VLOOKUP($A301&amp;V$1,Data!$C:$E,3,0),"Ø"),"-")</f>
        <v>-</v>
      </c>
      <c r="W301" s="16">
        <v>2.0</v>
      </c>
      <c r="X301" s="16" t="str">
        <f>IF(OR(Y301=$C301,Y301=$D301,Y301=$E301),IFNA(VLOOKUP($A301&amp;X$1,Data!$C:$E,3,0),"Ø"),"-")</f>
        <v>-</v>
      </c>
      <c r="Y301" s="16">
        <v>2.0</v>
      </c>
      <c r="Z301" s="16" t="str">
        <f>IF(OR(AA301=$C301,AA301=$D301,AA301=$E301),IFNA(VLOOKUP($A301&amp;Z$1,Data!$C:$E,3,0),"Ø"),"-")</f>
        <v>-</v>
      </c>
      <c r="AA301" s="16">
        <v>2.0</v>
      </c>
      <c r="AB301" s="16" t="str">
        <f>IF(OR(AC301=$C301,AC301=$D301,AC301=$E301),IFNA(VLOOKUP($A301&amp;AB$1,Data!$C:$E,3,0),"Ø"),"-")</f>
        <v>-</v>
      </c>
      <c r="AC301" s="16">
        <v>2.0</v>
      </c>
      <c r="AD301" s="16" t="str">
        <f>IF(OR(AE301=$C301,AE301=$D301,AE301=$E301),IFNA(VLOOKUP($A301&amp;AD$1,Data!$C:$E,3,0),"Ø"),"-")</f>
        <v>-</v>
      </c>
      <c r="AE301" s="16">
        <v>2.0</v>
      </c>
      <c r="AF301" s="16" t="str">
        <f>IF(OR(AG301=$C301,AG301=$D301,AG301=$E301),IFNA(VLOOKUP($A301&amp;AF$1,Data!$C:$E,3,0),"Ø"),"-")</f>
        <v>-</v>
      </c>
      <c r="AG301" s="16">
        <v>2.0</v>
      </c>
      <c r="AH301" s="16" t="str">
        <f>IF(OR(AI301=$C301,AI301=$D301,AI301=$E301),IFNA(VLOOKUP($A301&amp;AH$1,Data!$C:$E,3,0),"Ø"),"-")</f>
        <v>-</v>
      </c>
      <c r="AI301" s="16">
        <v>2.0</v>
      </c>
      <c r="AJ301" s="16" t="str">
        <f>IF(OR(AK301=$C301,AK301=$D301,AK301=$E301),IFNA(VLOOKUP($A301&amp;AJ$1,Data!$C:$E,3,0),"Ø"),"-")</f>
        <v>-</v>
      </c>
      <c r="AK301" s="16">
        <v>2.0</v>
      </c>
      <c r="AL301" s="16" t="str">
        <f>IF(OR(AM301=$C301,AM301=$D301,AM301=$E301),IFNA(VLOOKUP($A301&amp;AL$1,Data!$C:$E,3,0),"Ø"),"-")</f>
        <v>-</v>
      </c>
      <c r="AM301" s="16">
        <v>2.0</v>
      </c>
      <c r="AN301" s="16" t="str">
        <f>IF(OR(AO301=$C301,AO301=$D301,AO301=$E301),IFNA(VLOOKUP($A301&amp;AN$1,Data!$C:$E,3,0),"Ø"),"-")</f>
        <v>-</v>
      </c>
      <c r="AO301" s="16">
        <v>2.0</v>
      </c>
      <c r="AP301" s="16" t="str">
        <f>IF(OR(AQ301=$C301,AQ301=$D301,AQ301=$E301),IFNA(VLOOKUP($A301&amp;AP$1,Data!$C:$E,3,0),"Ø"),"-")</f>
        <v>-</v>
      </c>
      <c r="AQ301" s="16">
        <v>2.0</v>
      </c>
      <c r="AR301" s="16" t="str">
        <f>IF(OR(AS301=$C301,AS301=$D301,AS301=$E301),IFNA(VLOOKUP($A301&amp;AR$1,Data!$C:$E,3,0),"Ø"),"-")</f>
        <v>-</v>
      </c>
      <c r="AS301" s="16">
        <v>2.0</v>
      </c>
      <c r="AT301" s="16" t="str">
        <f>IF(OR(AU301=$C301,AU301=$D301,AU301=$E301),IFNA(VLOOKUP($A301&amp;AT$1,Data!$C:$E,3,0),"Ø"),"-")</f>
        <v>-</v>
      </c>
      <c r="AU301" s="16">
        <v>3.0</v>
      </c>
    </row>
    <row r="302" ht="14.25" hidden="1" customHeight="1">
      <c r="A302" s="16" t="s">
        <v>1174</v>
      </c>
      <c r="B302" s="9"/>
      <c r="C302" s="9" t="str">
        <f>IF(COUNTIF(Dails!A:A,Sheet1DATA!$A302)=1,1,"N")</f>
        <v>N</v>
      </c>
      <c r="D302" s="9" t="str">
        <f>IF(COUNTIF(Dails!D:D,Sheet1DATA!$A302)=1,2,"N")</f>
        <v>N</v>
      </c>
      <c r="E302" s="9" t="str">
        <f>IF(COUNTIF(Dails!G:G,Sheet1DATA!$A302)=1,3,"N")</f>
        <v>N</v>
      </c>
      <c r="F302" s="16" t="str">
        <f>IF(OR(G302=$C302,G302=$D302,G302=$E302),IFNA(VLOOKUP($A302&amp;F$1,Data!$C:$E,3,0),"Ø"),"-")</f>
        <v>-</v>
      </c>
      <c r="G302" s="16">
        <v>1.0</v>
      </c>
      <c r="H302" s="16" t="str">
        <f>IF(OR(I302=$C302,I302=$D302,I302=$E302),IFNA(VLOOKUP($A302&amp;H$1,Data!$C:$E,3,0),"Ø"),"-")</f>
        <v>-</v>
      </c>
      <c r="I302" s="16">
        <v>1.0</v>
      </c>
      <c r="J302" s="16" t="str">
        <f>IF(OR(K302=$C302,K302=$D302,K302=$E302),IFNA(VLOOKUP($A302&amp;J$1,Data!$C:$E,3,0),"Ø"),"-")</f>
        <v>-</v>
      </c>
      <c r="K302" s="16">
        <v>1.0</v>
      </c>
      <c r="L302" s="16" t="str">
        <f>IF(OR(M302=$C302,M302=$D302,M302=$E302),IFNA(VLOOKUP($A302&amp;L$1,Data!$C:$E,3,0),"Ø"),"-")</f>
        <v>-</v>
      </c>
      <c r="M302" s="16">
        <v>1.0</v>
      </c>
      <c r="N302" s="16" t="str">
        <f>IF(OR(O302=$C302,O302=$D302,O302=$E302),IFNA(VLOOKUP($A302&amp;N$1,Data!$C:$E,3,0),"Ø"),"-")</f>
        <v>-</v>
      </c>
      <c r="O302" s="16">
        <v>1.0</v>
      </c>
      <c r="P302" s="16" t="str">
        <f>IF(OR(Q302=$C302,Q302=$D302,Q302=$E302),IFNA(VLOOKUP($A302&amp;P$1,Data!$C:$E,3,0),"Ø"),"-")</f>
        <v>-</v>
      </c>
      <c r="Q302" s="16">
        <v>1.0</v>
      </c>
      <c r="R302" s="16" t="str">
        <f>IF(OR(S302=$C302,S302=$D302,S302=$E302),IFNA(VLOOKUP($A302&amp;R$1,Data!$C:$E,3,0),"Ø"),"-")</f>
        <v>-</v>
      </c>
      <c r="S302" s="16">
        <v>1.0</v>
      </c>
      <c r="T302" s="16" t="str">
        <f>IF(OR(U302=$C302,U302=$D302,U302=$E302),IFNA(VLOOKUP($A302&amp;T$1,Data!$C:$E,3,0),"Ø"),"-")</f>
        <v>-</v>
      </c>
      <c r="U302" s="16">
        <v>2.0</v>
      </c>
      <c r="V302" s="16" t="str">
        <f>IF(OR(W302=$C302,W302=$D302,W302=$E302),IFNA(VLOOKUP($A302&amp;V$1,Data!$C:$E,3,0),"Ø"),"-")</f>
        <v>-</v>
      </c>
      <c r="W302" s="16">
        <v>2.0</v>
      </c>
      <c r="X302" s="16" t="str">
        <f>IF(OR(Y302=$C302,Y302=$D302,Y302=$E302),IFNA(VLOOKUP($A302&amp;X$1,Data!$C:$E,3,0),"Ø"),"-")</f>
        <v>-</v>
      </c>
      <c r="Y302" s="16">
        <v>2.0</v>
      </c>
      <c r="Z302" s="16" t="str">
        <f>IF(OR(AA302=$C302,AA302=$D302,AA302=$E302),IFNA(VLOOKUP($A302&amp;Z$1,Data!$C:$E,3,0),"Ø"),"-")</f>
        <v>-</v>
      </c>
      <c r="AA302" s="16">
        <v>2.0</v>
      </c>
      <c r="AB302" s="16" t="str">
        <f>IF(OR(AC302=$C302,AC302=$D302,AC302=$E302),IFNA(VLOOKUP($A302&amp;AB$1,Data!$C:$E,3,0),"Ø"),"-")</f>
        <v>-</v>
      </c>
      <c r="AC302" s="16">
        <v>2.0</v>
      </c>
      <c r="AD302" s="16" t="str">
        <f>IF(OR(AE302=$C302,AE302=$D302,AE302=$E302),IFNA(VLOOKUP($A302&amp;AD$1,Data!$C:$E,3,0),"Ø"),"-")</f>
        <v>-</v>
      </c>
      <c r="AE302" s="16">
        <v>2.0</v>
      </c>
      <c r="AF302" s="16" t="str">
        <f>IF(OR(AG302=$C302,AG302=$D302,AG302=$E302),IFNA(VLOOKUP($A302&amp;AF$1,Data!$C:$E,3,0),"Ø"),"-")</f>
        <v>-</v>
      </c>
      <c r="AG302" s="16">
        <v>2.0</v>
      </c>
      <c r="AH302" s="16" t="str">
        <f>IF(OR(AI302=$C302,AI302=$D302,AI302=$E302),IFNA(VLOOKUP($A302&amp;AH$1,Data!$C:$E,3,0),"Ø"),"-")</f>
        <v>-</v>
      </c>
      <c r="AI302" s="16">
        <v>2.0</v>
      </c>
      <c r="AJ302" s="16" t="str">
        <f>IF(OR(AK302=$C302,AK302=$D302,AK302=$E302),IFNA(VLOOKUP($A302&amp;AJ$1,Data!$C:$E,3,0),"Ø"),"-")</f>
        <v>-</v>
      </c>
      <c r="AK302" s="16">
        <v>2.0</v>
      </c>
      <c r="AL302" s="16" t="str">
        <f>IF(OR(AM302=$C302,AM302=$D302,AM302=$E302),IFNA(VLOOKUP($A302&amp;AL$1,Data!$C:$E,3,0),"Ø"),"-")</f>
        <v>-</v>
      </c>
      <c r="AM302" s="16">
        <v>2.0</v>
      </c>
      <c r="AN302" s="16" t="str">
        <f>IF(OR(AO302=$C302,AO302=$D302,AO302=$E302),IFNA(VLOOKUP($A302&amp;AN$1,Data!$C:$E,3,0),"Ø"),"-")</f>
        <v>-</v>
      </c>
      <c r="AO302" s="16">
        <v>2.0</v>
      </c>
      <c r="AP302" s="16" t="str">
        <f>IF(OR(AQ302=$C302,AQ302=$D302,AQ302=$E302),IFNA(VLOOKUP($A302&amp;AP$1,Data!$C:$E,3,0),"Ø"),"-")</f>
        <v>-</v>
      </c>
      <c r="AQ302" s="16">
        <v>2.0</v>
      </c>
      <c r="AR302" s="16" t="str">
        <f>IF(OR(AS302=$C302,AS302=$D302,AS302=$E302),IFNA(VLOOKUP($A302&amp;AR$1,Data!$C:$E,3,0),"Ø"),"-")</f>
        <v>-</v>
      </c>
      <c r="AS302" s="16">
        <v>2.0</v>
      </c>
      <c r="AT302" s="16" t="str">
        <f>IF(OR(AU302=$C302,AU302=$D302,AU302=$E302),IFNA(VLOOKUP($A302&amp;AT$1,Data!$C:$E,3,0),"Ø"),"-")</f>
        <v>-</v>
      </c>
      <c r="AU302" s="16">
        <v>3.0</v>
      </c>
    </row>
    <row r="303" ht="14.25" hidden="1" customHeight="1">
      <c r="A303" s="16" t="s">
        <v>867</v>
      </c>
      <c r="B303" s="9"/>
      <c r="C303" s="9">
        <f>IF(COUNTIF(Dails!A:A,Sheet1DATA!$A303)=1,1,"N")</f>
        <v>1</v>
      </c>
      <c r="D303" s="9" t="str">
        <f>IF(COUNTIF(Dails!D:D,Sheet1DATA!$A303)=1,2,"N")</f>
        <v>N</v>
      </c>
      <c r="E303" s="9" t="str">
        <f>IF(COUNTIF(Dails!G:G,Sheet1DATA!$A303)=1,3,"N")</f>
        <v>N</v>
      </c>
      <c r="F303" s="16" t="str">
        <f>IF(OR(G303=$C303,G303=$D303,G303=$E303),IFNA(VLOOKUP($A303&amp;F$1,Data!$C:$E,3,0),"Ø"),"-")</f>
        <v>√</v>
      </c>
      <c r="G303" s="16">
        <v>1.0</v>
      </c>
      <c r="H303" s="16" t="str">
        <f>IF(OR(I303=$C303,I303=$D303,I303=$E303),IFNA(VLOOKUP($A303&amp;H$1,Data!$C:$E,3,0),"Ø"),"-")</f>
        <v>Ø</v>
      </c>
      <c r="I303" s="16">
        <v>1.0</v>
      </c>
      <c r="J303" s="16" t="str">
        <f>IF(OR(K303=$C303,K303=$D303,K303=$E303),IFNA(VLOOKUP($A303&amp;J$1,Data!$C:$E,3,0),"Ø"),"-")</f>
        <v>√</v>
      </c>
      <c r="K303" s="16">
        <v>1.0</v>
      </c>
      <c r="L303" s="16" t="str">
        <f>IF(OR(M303=$C303,M303=$D303,M303=$E303),IFNA(VLOOKUP($A303&amp;L$1,Data!$C:$E,3,0),"Ø"),"-")</f>
        <v>×</v>
      </c>
      <c r="M303" s="16">
        <v>1.0</v>
      </c>
      <c r="N303" s="16" t="str">
        <f>IF(OR(O303=$C303,O303=$D303,O303=$E303),IFNA(VLOOKUP($A303&amp;N$1,Data!$C:$E,3,0),"Ø"),"-")</f>
        <v>×</v>
      </c>
      <c r="O303" s="16">
        <v>1.0</v>
      </c>
      <c r="P303" s="16" t="str">
        <f>IF(OR(Q303=$C303,Q303=$D303,Q303=$E303),IFNA(VLOOKUP($A303&amp;P$1,Data!$C:$E,3,0),"Ø"),"-")</f>
        <v>×</v>
      </c>
      <c r="Q303" s="16">
        <v>1.0</v>
      </c>
      <c r="R303" s="16" t="str">
        <f>IF(OR(S303=$C303,S303=$D303,S303=$E303),IFNA(VLOOKUP($A303&amp;R$1,Data!$C:$E,3,0),"Ø"),"-")</f>
        <v>×</v>
      </c>
      <c r="S303" s="16">
        <v>1.0</v>
      </c>
      <c r="T303" s="16" t="str">
        <f>IF(OR(U303=$C303,U303=$D303,U303=$E303),IFNA(VLOOKUP($A303&amp;T$1,Data!$C:$E,3,0),"Ø"),"-")</f>
        <v>-</v>
      </c>
      <c r="U303" s="16">
        <v>2.0</v>
      </c>
      <c r="V303" s="16" t="str">
        <f>IF(OR(W303=$C303,W303=$D303,W303=$E303),IFNA(VLOOKUP($A303&amp;V$1,Data!$C:$E,3,0),"Ø"),"-")</f>
        <v>-</v>
      </c>
      <c r="W303" s="16">
        <v>2.0</v>
      </c>
      <c r="X303" s="16" t="str">
        <f>IF(OR(Y303=$C303,Y303=$D303,Y303=$E303),IFNA(VLOOKUP($A303&amp;X$1,Data!$C:$E,3,0),"Ø"),"-")</f>
        <v>-</v>
      </c>
      <c r="Y303" s="16">
        <v>2.0</v>
      </c>
      <c r="Z303" s="16" t="str">
        <f>IF(OR(AA303=$C303,AA303=$D303,AA303=$E303),IFNA(VLOOKUP($A303&amp;Z$1,Data!$C:$E,3,0),"Ø"),"-")</f>
        <v>-</v>
      </c>
      <c r="AA303" s="16">
        <v>2.0</v>
      </c>
      <c r="AB303" s="16" t="str">
        <f>IF(OR(AC303=$C303,AC303=$D303,AC303=$E303),IFNA(VLOOKUP($A303&amp;AB$1,Data!$C:$E,3,0),"Ø"),"-")</f>
        <v>-</v>
      </c>
      <c r="AC303" s="16">
        <v>2.0</v>
      </c>
      <c r="AD303" s="16" t="str">
        <f>IF(OR(AE303=$C303,AE303=$D303,AE303=$E303),IFNA(VLOOKUP($A303&amp;AD$1,Data!$C:$E,3,0),"Ø"),"-")</f>
        <v>-</v>
      </c>
      <c r="AE303" s="16">
        <v>2.0</v>
      </c>
      <c r="AF303" s="16" t="str">
        <f>IF(OR(AG303=$C303,AG303=$D303,AG303=$E303),IFNA(VLOOKUP($A303&amp;AF$1,Data!$C:$E,3,0),"Ø"),"-")</f>
        <v>-</v>
      </c>
      <c r="AG303" s="16">
        <v>2.0</v>
      </c>
      <c r="AH303" s="16" t="str">
        <f>IF(OR(AI303=$C303,AI303=$D303,AI303=$E303),IFNA(VLOOKUP($A303&amp;AH$1,Data!$C:$E,3,0),"Ø"),"-")</f>
        <v>-</v>
      </c>
      <c r="AI303" s="16">
        <v>2.0</v>
      </c>
      <c r="AJ303" s="16" t="str">
        <f>IF(OR(AK303=$C303,AK303=$D303,AK303=$E303),IFNA(VLOOKUP($A303&amp;AJ$1,Data!$C:$E,3,0),"Ø"),"-")</f>
        <v>-</v>
      </c>
      <c r="AK303" s="16">
        <v>2.0</v>
      </c>
      <c r="AL303" s="16" t="str">
        <f>IF(OR(AM303=$C303,AM303=$D303,AM303=$E303),IFNA(VLOOKUP($A303&amp;AL$1,Data!$C:$E,3,0),"Ø"),"-")</f>
        <v>-</v>
      </c>
      <c r="AM303" s="16">
        <v>2.0</v>
      </c>
      <c r="AN303" s="16" t="str">
        <f>IF(OR(AO303=$C303,AO303=$D303,AO303=$E303),IFNA(VLOOKUP($A303&amp;AN$1,Data!$C:$E,3,0),"Ø"),"-")</f>
        <v>-</v>
      </c>
      <c r="AO303" s="16">
        <v>2.0</v>
      </c>
      <c r="AP303" s="16" t="str">
        <f>IF(OR(AQ303=$C303,AQ303=$D303,AQ303=$E303),IFNA(VLOOKUP($A303&amp;AP$1,Data!$C:$E,3,0),"Ø"),"-")</f>
        <v>-</v>
      </c>
      <c r="AQ303" s="16">
        <v>2.0</v>
      </c>
      <c r="AR303" s="16" t="str">
        <f>IF(OR(AS303=$C303,AS303=$D303,AS303=$E303),IFNA(VLOOKUP($A303&amp;AR$1,Data!$C:$E,3,0),"Ø"),"-")</f>
        <v>-</v>
      </c>
      <c r="AS303" s="16">
        <v>2.0</v>
      </c>
      <c r="AT303" s="16" t="str">
        <f>IF(OR(AU303=$C303,AU303=$D303,AU303=$E303),IFNA(VLOOKUP($A303&amp;AT$1,Data!$C:$E,3,0),"Ø"),"-")</f>
        <v>-</v>
      </c>
      <c r="AU303" s="16">
        <v>3.0</v>
      </c>
    </row>
    <row r="304" ht="14.25" hidden="1" customHeight="1">
      <c r="A304" s="16" t="s">
        <v>1171</v>
      </c>
      <c r="B304" s="9"/>
      <c r="C304" s="9" t="str">
        <f>IF(COUNTIF(Dails!A:A,Sheet1DATA!$A304)=1,1,"N")</f>
        <v>N</v>
      </c>
      <c r="D304" s="9" t="str">
        <f>IF(COUNTIF(Dails!D:D,Sheet1DATA!$A304)=1,2,"N")</f>
        <v>N</v>
      </c>
      <c r="E304" s="9" t="str">
        <f>IF(COUNTIF(Dails!G:G,Sheet1DATA!$A304)=1,3,"N")</f>
        <v>N</v>
      </c>
      <c r="F304" s="16" t="str">
        <f>IF(OR(G304=$C304,G304=$D304,G304=$E304),IFNA(VLOOKUP($A304&amp;F$1,Data!$C:$E,3,0),"Ø"),"-")</f>
        <v>-</v>
      </c>
      <c r="G304" s="16">
        <v>1.0</v>
      </c>
      <c r="H304" s="16" t="str">
        <f>IF(OR(I304=$C304,I304=$D304,I304=$E304),IFNA(VLOOKUP($A304&amp;H$1,Data!$C:$E,3,0),"Ø"),"-")</f>
        <v>-</v>
      </c>
      <c r="I304" s="16">
        <v>1.0</v>
      </c>
      <c r="J304" s="16" t="str">
        <f>IF(OR(K304=$C304,K304=$D304,K304=$E304),IFNA(VLOOKUP($A304&amp;J$1,Data!$C:$E,3,0),"Ø"),"-")</f>
        <v>-</v>
      </c>
      <c r="K304" s="16">
        <v>1.0</v>
      </c>
      <c r="L304" s="16" t="str">
        <f>IF(OR(M304=$C304,M304=$D304,M304=$E304),IFNA(VLOOKUP($A304&amp;L$1,Data!$C:$E,3,0),"Ø"),"-")</f>
        <v>-</v>
      </c>
      <c r="M304" s="16">
        <v>1.0</v>
      </c>
      <c r="N304" s="16" t="str">
        <f>IF(OR(O304=$C304,O304=$D304,O304=$E304),IFNA(VLOOKUP($A304&amp;N$1,Data!$C:$E,3,0),"Ø"),"-")</f>
        <v>-</v>
      </c>
      <c r="O304" s="16">
        <v>1.0</v>
      </c>
      <c r="P304" s="16" t="str">
        <f>IF(OR(Q304=$C304,Q304=$D304,Q304=$E304),IFNA(VLOOKUP($A304&amp;P$1,Data!$C:$E,3,0),"Ø"),"-")</f>
        <v>-</v>
      </c>
      <c r="Q304" s="16">
        <v>1.0</v>
      </c>
      <c r="R304" s="16" t="str">
        <f>IF(OR(S304=$C304,S304=$D304,S304=$E304),IFNA(VLOOKUP($A304&amp;R$1,Data!$C:$E,3,0),"Ø"),"-")</f>
        <v>-</v>
      </c>
      <c r="S304" s="16">
        <v>1.0</v>
      </c>
      <c r="T304" s="16" t="str">
        <f>IF(OR(U304=$C304,U304=$D304,U304=$E304),IFNA(VLOOKUP($A304&amp;T$1,Data!$C:$E,3,0),"Ø"),"-")</f>
        <v>-</v>
      </c>
      <c r="U304" s="16">
        <v>2.0</v>
      </c>
      <c r="V304" s="16" t="str">
        <f>IF(OR(W304=$C304,W304=$D304,W304=$E304),IFNA(VLOOKUP($A304&amp;V$1,Data!$C:$E,3,0),"Ø"),"-")</f>
        <v>-</v>
      </c>
      <c r="W304" s="16">
        <v>2.0</v>
      </c>
      <c r="X304" s="16" t="str">
        <f>IF(OR(Y304=$C304,Y304=$D304,Y304=$E304),IFNA(VLOOKUP($A304&amp;X$1,Data!$C:$E,3,0),"Ø"),"-")</f>
        <v>-</v>
      </c>
      <c r="Y304" s="16">
        <v>2.0</v>
      </c>
      <c r="Z304" s="16" t="str">
        <f>IF(OR(AA304=$C304,AA304=$D304,AA304=$E304),IFNA(VLOOKUP($A304&amp;Z$1,Data!$C:$E,3,0),"Ø"),"-")</f>
        <v>-</v>
      </c>
      <c r="AA304" s="16">
        <v>2.0</v>
      </c>
      <c r="AB304" s="16" t="str">
        <f>IF(OR(AC304=$C304,AC304=$D304,AC304=$E304),IFNA(VLOOKUP($A304&amp;AB$1,Data!$C:$E,3,0),"Ø"),"-")</f>
        <v>-</v>
      </c>
      <c r="AC304" s="16">
        <v>2.0</v>
      </c>
      <c r="AD304" s="16" t="str">
        <f>IF(OR(AE304=$C304,AE304=$D304,AE304=$E304),IFNA(VLOOKUP($A304&amp;AD$1,Data!$C:$E,3,0),"Ø"),"-")</f>
        <v>-</v>
      </c>
      <c r="AE304" s="16">
        <v>2.0</v>
      </c>
      <c r="AF304" s="16" t="str">
        <f>IF(OR(AG304=$C304,AG304=$D304,AG304=$E304),IFNA(VLOOKUP($A304&amp;AF$1,Data!$C:$E,3,0),"Ø"),"-")</f>
        <v>-</v>
      </c>
      <c r="AG304" s="16">
        <v>2.0</v>
      </c>
      <c r="AH304" s="16" t="str">
        <f>IF(OR(AI304=$C304,AI304=$D304,AI304=$E304),IFNA(VLOOKUP($A304&amp;AH$1,Data!$C:$E,3,0),"Ø"),"-")</f>
        <v>-</v>
      </c>
      <c r="AI304" s="16">
        <v>2.0</v>
      </c>
      <c r="AJ304" s="16" t="str">
        <f>IF(OR(AK304=$C304,AK304=$D304,AK304=$E304),IFNA(VLOOKUP($A304&amp;AJ$1,Data!$C:$E,3,0),"Ø"),"-")</f>
        <v>-</v>
      </c>
      <c r="AK304" s="16">
        <v>2.0</v>
      </c>
      <c r="AL304" s="16" t="str">
        <f>IF(OR(AM304=$C304,AM304=$D304,AM304=$E304),IFNA(VLOOKUP($A304&amp;AL$1,Data!$C:$E,3,0),"Ø"),"-")</f>
        <v>-</v>
      </c>
      <c r="AM304" s="16">
        <v>2.0</v>
      </c>
      <c r="AN304" s="16" t="str">
        <f>IF(OR(AO304=$C304,AO304=$D304,AO304=$E304),IFNA(VLOOKUP($A304&amp;AN$1,Data!$C:$E,3,0),"Ø"),"-")</f>
        <v>-</v>
      </c>
      <c r="AO304" s="16">
        <v>2.0</v>
      </c>
      <c r="AP304" s="16" t="str">
        <f>IF(OR(AQ304=$C304,AQ304=$D304,AQ304=$E304),IFNA(VLOOKUP($A304&amp;AP$1,Data!$C:$E,3,0),"Ø"),"-")</f>
        <v>-</v>
      </c>
      <c r="AQ304" s="16">
        <v>2.0</v>
      </c>
      <c r="AR304" s="16" t="str">
        <f>IF(OR(AS304=$C304,AS304=$D304,AS304=$E304),IFNA(VLOOKUP($A304&amp;AR$1,Data!$C:$E,3,0),"Ø"),"-")</f>
        <v>-</v>
      </c>
      <c r="AS304" s="16">
        <v>2.0</v>
      </c>
      <c r="AT304" s="16" t="str">
        <f>IF(OR(AU304=$C304,AU304=$D304,AU304=$E304),IFNA(VLOOKUP($A304&amp;AT$1,Data!$C:$E,3,0),"Ø"),"-")</f>
        <v>-</v>
      </c>
      <c r="AU304" s="16">
        <v>3.0</v>
      </c>
    </row>
    <row r="305" ht="14.25" hidden="1" customHeight="1">
      <c r="A305" s="16" t="s">
        <v>1177</v>
      </c>
      <c r="B305" s="9"/>
      <c r="C305" s="9" t="str">
        <f>IF(COUNTIF(Dails!A:A,Sheet1DATA!$A305)=1,1,"N")</f>
        <v>N</v>
      </c>
      <c r="D305" s="9" t="str">
        <f>IF(COUNTIF(Dails!D:D,Sheet1DATA!$A305)=1,2,"N")</f>
        <v>N</v>
      </c>
      <c r="E305" s="9" t="str">
        <f>IF(COUNTIF(Dails!G:G,Sheet1DATA!$A305)=1,3,"N")</f>
        <v>N</v>
      </c>
      <c r="F305" s="16" t="str">
        <f>IF(OR(G305=$C305,G305=$D305,G305=$E305),IFNA(VLOOKUP($A305&amp;F$1,Data!$C:$E,3,0),"Ø"),"-")</f>
        <v>-</v>
      </c>
      <c r="G305" s="16">
        <v>1.0</v>
      </c>
      <c r="H305" s="16" t="str">
        <f>IF(OR(I305=$C305,I305=$D305,I305=$E305),IFNA(VLOOKUP($A305&amp;H$1,Data!$C:$E,3,0),"Ø"),"-")</f>
        <v>-</v>
      </c>
      <c r="I305" s="16">
        <v>1.0</v>
      </c>
      <c r="J305" s="16" t="str">
        <f>IF(OR(K305=$C305,K305=$D305,K305=$E305),IFNA(VLOOKUP($A305&amp;J$1,Data!$C:$E,3,0),"Ø"),"-")</f>
        <v>-</v>
      </c>
      <c r="K305" s="16">
        <v>1.0</v>
      </c>
      <c r="L305" s="16" t="str">
        <f>IF(OR(M305=$C305,M305=$D305,M305=$E305),IFNA(VLOOKUP($A305&amp;L$1,Data!$C:$E,3,0),"Ø"),"-")</f>
        <v>-</v>
      </c>
      <c r="M305" s="16">
        <v>1.0</v>
      </c>
      <c r="N305" s="16" t="str">
        <f>IF(OR(O305=$C305,O305=$D305,O305=$E305),IFNA(VLOOKUP($A305&amp;N$1,Data!$C:$E,3,0),"Ø"),"-")</f>
        <v>-</v>
      </c>
      <c r="O305" s="16">
        <v>1.0</v>
      </c>
      <c r="P305" s="16" t="str">
        <f>IF(OR(Q305=$C305,Q305=$D305,Q305=$E305),IFNA(VLOOKUP($A305&amp;P$1,Data!$C:$E,3,0),"Ø"),"-")</f>
        <v>-</v>
      </c>
      <c r="Q305" s="16">
        <v>1.0</v>
      </c>
      <c r="R305" s="16" t="str">
        <f>IF(OR(S305=$C305,S305=$D305,S305=$E305),IFNA(VLOOKUP($A305&amp;R$1,Data!$C:$E,3,0),"Ø"),"-")</f>
        <v>-</v>
      </c>
      <c r="S305" s="16">
        <v>1.0</v>
      </c>
      <c r="T305" s="16" t="str">
        <f>IF(OR(U305=$C305,U305=$D305,U305=$E305),IFNA(VLOOKUP($A305&amp;T$1,Data!$C:$E,3,0),"Ø"),"-")</f>
        <v>-</v>
      </c>
      <c r="U305" s="16">
        <v>2.0</v>
      </c>
      <c r="V305" s="16" t="str">
        <f>IF(OR(W305=$C305,W305=$D305,W305=$E305),IFNA(VLOOKUP($A305&amp;V$1,Data!$C:$E,3,0),"Ø"),"-")</f>
        <v>-</v>
      </c>
      <c r="W305" s="16">
        <v>2.0</v>
      </c>
      <c r="X305" s="16" t="str">
        <f>IF(OR(Y305=$C305,Y305=$D305,Y305=$E305),IFNA(VLOOKUP($A305&amp;X$1,Data!$C:$E,3,0),"Ø"),"-")</f>
        <v>-</v>
      </c>
      <c r="Y305" s="16">
        <v>2.0</v>
      </c>
      <c r="Z305" s="16" t="str">
        <f>IF(OR(AA305=$C305,AA305=$D305,AA305=$E305),IFNA(VLOOKUP($A305&amp;Z$1,Data!$C:$E,3,0),"Ø"),"-")</f>
        <v>-</v>
      </c>
      <c r="AA305" s="16">
        <v>2.0</v>
      </c>
      <c r="AB305" s="16" t="str">
        <f>IF(OR(AC305=$C305,AC305=$D305,AC305=$E305),IFNA(VLOOKUP($A305&amp;AB$1,Data!$C:$E,3,0),"Ø"),"-")</f>
        <v>-</v>
      </c>
      <c r="AC305" s="16">
        <v>2.0</v>
      </c>
      <c r="AD305" s="16" t="str">
        <f>IF(OR(AE305=$C305,AE305=$D305,AE305=$E305),IFNA(VLOOKUP($A305&amp;AD$1,Data!$C:$E,3,0),"Ø"),"-")</f>
        <v>-</v>
      </c>
      <c r="AE305" s="16">
        <v>2.0</v>
      </c>
      <c r="AF305" s="16" t="str">
        <f>IF(OR(AG305=$C305,AG305=$D305,AG305=$E305),IFNA(VLOOKUP($A305&amp;AF$1,Data!$C:$E,3,0),"Ø"),"-")</f>
        <v>-</v>
      </c>
      <c r="AG305" s="16">
        <v>2.0</v>
      </c>
      <c r="AH305" s="16" t="str">
        <f>IF(OR(AI305=$C305,AI305=$D305,AI305=$E305),IFNA(VLOOKUP($A305&amp;AH$1,Data!$C:$E,3,0),"Ø"),"-")</f>
        <v>-</v>
      </c>
      <c r="AI305" s="16">
        <v>2.0</v>
      </c>
      <c r="AJ305" s="16" t="str">
        <f>IF(OR(AK305=$C305,AK305=$D305,AK305=$E305),IFNA(VLOOKUP($A305&amp;AJ$1,Data!$C:$E,3,0),"Ø"),"-")</f>
        <v>-</v>
      </c>
      <c r="AK305" s="16">
        <v>2.0</v>
      </c>
      <c r="AL305" s="16" t="str">
        <f>IF(OR(AM305=$C305,AM305=$D305,AM305=$E305),IFNA(VLOOKUP($A305&amp;AL$1,Data!$C:$E,3,0),"Ø"),"-")</f>
        <v>-</v>
      </c>
      <c r="AM305" s="16">
        <v>2.0</v>
      </c>
      <c r="AN305" s="16" t="str">
        <f>IF(OR(AO305=$C305,AO305=$D305,AO305=$E305),IFNA(VLOOKUP($A305&amp;AN$1,Data!$C:$E,3,0),"Ø"),"-")</f>
        <v>-</v>
      </c>
      <c r="AO305" s="16">
        <v>2.0</v>
      </c>
      <c r="AP305" s="16" t="str">
        <f>IF(OR(AQ305=$C305,AQ305=$D305,AQ305=$E305),IFNA(VLOOKUP($A305&amp;AP$1,Data!$C:$E,3,0),"Ø"),"-")</f>
        <v>-</v>
      </c>
      <c r="AQ305" s="16">
        <v>2.0</v>
      </c>
      <c r="AR305" s="16" t="str">
        <f>IF(OR(AS305=$C305,AS305=$D305,AS305=$E305),IFNA(VLOOKUP($A305&amp;AR$1,Data!$C:$E,3,0),"Ø"),"-")</f>
        <v>-</v>
      </c>
      <c r="AS305" s="16">
        <v>2.0</v>
      </c>
      <c r="AT305" s="16" t="str">
        <f>IF(OR(AU305=$C305,AU305=$D305,AU305=$E305),IFNA(VLOOKUP($A305&amp;AT$1,Data!$C:$E,3,0),"Ø"),"-")</f>
        <v>-</v>
      </c>
      <c r="AU305" s="16">
        <v>3.0</v>
      </c>
    </row>
    <row r="306" ht="14.25" hidden="1" customHeight="1">
      <c r="A306" s="16" t="s">
        <v>1185</v>
      </c>
      <c r="C306" s="9" t="str">
        <f>IF(COUNTIF(Dails!A:A,Sheet1DATA!$A306)=1,1,"N")</f>
        <v>N</v>
      </c>
      <c r="D306" s="9" t="str">
        <f>IF(COUNTIF(Dails!D:D,Sheet1DATA!$A306)=1,2,"N")</f>
        <v>N</v>
      </c>
      <c r="E306" s="9" t="str">
        <f>IF(COUNTIF(Dails!G:G,Sheet1DATA!$A306)=1,3,"N")</f>
        <v>N</v>
      </c>
      <c r="F306" s="16" t="str">
        <f>IF(OR(G306=$C306,G306=$D306,G306=$E306),IFNA(VLOOKUP($A306&amp;F$1,Data!$C:$E,3,0),"Ø"),"-")</f>
        <v>-</v>
      </c>
      <c r="G306" s="16">
        <v>1.0</v>
      </c>
      <c r="H306" s="16" t="str">
        <f>IF(OR(I306=$C306,I306=$D306,I306=$E306),IFNA(VLOOKUP($A306&amp;H$1,Data!$C:$E,3,0),"Ø"),"-")</f>
        <v>-</v>
      </c>
      <c r="I306" s="16">
        <v>1.0</v>
      </c>
      <c r="J306" s="16" t="str">
        <f>IF(OR(K306=$C306,K306=$D306,K306=$E306),IFNA(VLOOKUP($A306&amp;J$1,Data!$C:$E,3,0),"Ø"),"-")</f>
        <v>-</v>
      </c>
      <c r="K306" s="16">
        <v>1.0</v>
      </c>
      <c r="L306" s="16" t="str">
        <f>IF(OR(M306=$C306,M306=$D306,M306=$E306),IFNA(VLOOKUP($A306&amp;L$1,Data!$C:$E,3,0),"Ø"),"-")</f>
        <v>-</v>
      </c>
      <c r="M306" s="16">
        <v>1.0</v>
      </c>
      <c r="N306" s="16" t="str">
        <f>IF(OR(O306=$C306,O306=$D306,O306=$E306),IFNA(VLOOKUP($A306&amp;N$1,Data!$C:$E,3,0),"Ø"),"-")</f>
        <v>-</v>
      </c>
      <c r="O306" s="16">
        <v>1.0</v>
      </c>
      <c r="P306" s="16" t="str">
        <f>IF(OR(Q306=$C306,Q306=$D306,Q306=$E306),IFNA(VLOOKUP($A306&amp;P$1,Data!$C:$E,3,0),"Ø"),"-")</f>
        <v>-</v>
      </c>
      <c r="Q306" s="16">
        <v>1.0</v>
      </c>
      <c r="R306" s="16" t="str">
        <f>IF(OR(S306=$C306,S306=$D306,S306=$E306),IFNA(VLOOKUP($A306&amp;R$1,Data!$C:$E,3,0),"Ø"),"-")</f>
        <v>-</v>
      </c>
      <c r="S306" s="16">
        <v>1.0</v>
      </c>
      <c r="T306" s="16" t="str">
        <f>IF(OR(U306=$C306,U306=$D306,U306=$E306),IFNA(VLOOKUP($A306&amp;T$1,Data!$C:$E,3,0),"Ø"),"-")</f>
        <v>-</v>
      </c>
      <c r="U306" s="16">
        <v>2.0</v>
      </c>
      <c r="V306" s="16" t="str">
        <f>IF(OR(W306=$C306,W306=$D306,W306=$E306),IFNA(VLOOKUP($A306&amp;V$1,Data!$C:$E,3,0),"Ø"),"-")</f>
        <v>-</v>
      </c>
      <c r="W306" s="16">
        <v>2.0</v>
      </c>
      <c r="X306" s="16" t="str">
        <f>IF(OR(Y306=$C306,Y306=$D306,Y306=$E306),IFNA(VLOOKUP($A306&amp;X$1,Data!$C:$E,3,0),"Ø"),"-")</f>
        <v>-</v>
      </c>
      <c r="Y306" s="16">
        <v>2.0</v>
      </c>
      <c r="Z306" s="16" t="str">
        <f>IF(OR(AA306=$C306,AA306=$D306,AA306=$E306),IFNA(VLOOKUP($A306&amp;Z$1,Data!$C:$E,3,0),"Ø"),"-")</f>
        <v>-</v>
      </c>
      <c r="AA306" s="16">
        <v>2.0</v>
      </c>
      <c r="AB306" s="16" t="str">
        <f>IF(OR(AC306=$C306,AC306=$D306,AC306=$E306),IFNA(VLOOKUP($A306&amp;AB$1,Data!$C:$E,3,0),"Ø"),"-")</f>
        <v>-</v>
      </c>
      <c r="AC306" s="16">
        <v>2.0</v>
      </c>
      <c r="AD306" s="16" t="str">
        <f>IF(OR(AE306=$C306,AE306=$D306,AE306=$E306),IFNA(VLOOKUP($A306&amp;AD$1,Data!$C:$E,3,0),"Ø"),"-")</f>
        <v>-</v>
      </c>
      <c r="AE306" s="16">
        <v>2.0</v>
      </c>
      <c r="AF306" s="16" t="str">
        <f>IF(OR(AG306=$C306,AG306=$D306,AG306=$E306),IFNA(VLOOKUP($A306&amp;AF$1,Data!$C:$E,3,0),"Ø"),"-")</f>
        <v>-</v>
      </c>
      <c r="AG306" s="16">
        <v>2.0</v>
      </c>
      <c r="AH306" s="16" t="str">
        <f>IF(OR(AI306=$C306,AI306=$D306,AI306=$E306),IFNA(VLOOKUP($A306&amp;AH$1,Data!$C:$E,3,0),"Ø"),"-")</f>
        <v>-</v>
      </c>
      <c r="AI306" s="16">
        <v>2.0</v>
      </c>
      <c r="AJ306" s="16" t="str">
        <f>IF(OR(AK306=$C306,AK306=$D306,AK306=$E306),IFNA(VLOOKUP($A306&amp;AJ$1,Data!$C:$E,3,0),"Ø"),"-")</f>
        <v>-</v>
      </c>
      <c r="AK306" s="16">
        <v>2.0</v>
      </c>
      <c r="AL306" s="16" t="str">
        <f>IF(OR(AM306=$C306,AM306=$D306,AM306=$E306),IFNA(VLOOKUP($A306&amp;AL$1,Data!$C:$E,3,0),"Ø"),"-")</f>
        <v>-</v>
      </c>
      <c r="AM306" s="16">
        <v>2.0</v>
      </c>
      <c r="AN306" s="16" t="str">
        <f>IF(OR(AO306=$C306,AO306=$D306,AO306=$E306),IFNA(VLOOKUP($A306&amp;AN$1,Data!$C:$E,3,0),"Ø"),"-")</f>
        <v>-</v>
      </c>
      <c r="AO306" s="16">
        <v>2.0</v>
      </c>
      <c r="AP306" s="16" t="str">
        <f>IF(OR(AQ306=$C306,AQ306=$D306,AQ306=$E306),IFNA(VLOOKUP($A306&amp;AP$1,Data!$C:$E,3,0),"Ø"),"-")</f>
        <v>-</v>
      </c>
      <c r="AQ306" s="16">
        <v>2.0</v>
      </c>
      <c r="AR306" s="16" t="str">
        <f>IF(OR(AS306=$C306,AS306=$D306,AS306=$E306),IFNA(VLOOKUP($A306&amp;AR$1,Data!$C:$E,3,0),"Ø"),"-")</f>
        <v>-</v>
      </c>
      <c r="AS306" s="16">
        <v>2.0</v>
      </c>
      <c r="AT306" s="16" t="str">
        <f>IF(OR(AU306=$C306,AU306=$D306,AU306=$E306),IFNA(VLOOKUP($A306&amp;AT$1,Data!$C:$E,3,0),"Ø"),"-")</f>
        <v>-</v>
      </c>
      <c r="AU306" s="16">
        <v>3.0</v>
      </c>
    </row>
    <row r="307" ht="14.25" hidden="1" customHeight="1">
      <c r="A307" s="16" t="s">
        <v>954</v>
      </c>
      <c r="C307" s="9">
        <f>IF(COUNTIF(Dails!A:A,Sheet1DATA!$A307)=1,1,"N")</f>
        <v>1</v>
      </c>
      <c r="D307" s="9">
        <f>IF(COUNTIF(Dails!D:D,Sheet1DATA!$A307)=1,2,"N")</f>
        <v>2</v>
      </c>
      <c r="E307" s="9">
        <f>IF(COUNTIF(Dails!G:G,Sheet1DATA!$A307)=1,3,"N")</f>
        <v>3</v>
      </c>
      <c r="F307" s="16" t="str">
        <f>IF(OR(G307=$C307,G307=$D307,G307=$E307),IFNA(VLOOKUP($A307&amp;F$1,Data!$C:$E,3,0),"Ø"),"-")</f>
        <v>√</v>
      </c>
      <c r="G307" s="16">
        <v>1.0</v>
      </c>
      <c r="H307" s="16" t="str">
        <f>IF(OR(I307=$C307,I307=$D307,I307=$E307),IFNA(VLOOKUP($A307&amp;H$1,Data!$C:$E,3,0),"Ø"),"-")</f>
        <v>√</v>
      </c>
      <c r="I307" s="16">
        <v>1.0</v>
      </c>
      <c r="J307" s="16" t="str">
        <f>IF(OR(K307=$C307,K307=$D307,K307=$E307),IFNA(VLOOKUP($A307&amp;J$1,Data!$C:$E,3,0),"Ø"),"-")</f>
        <v>√</v>
      </c>
      <c r="K307" s="16">
        <v>1.0</v>
      </c>
      <c r="L307" s="16" t="str">
        <f>IF(OR(M307=$C307,M307=$D307,M307=$E307),IFNA(VLOOKUP($A307&amp;L$1,Data!$C:$E,3,0),"Ø"),"-")</f>
        <v>√</v>
      </c>
      <c r="M307" s="16">
        <v>1.0</v>
      </c>
      <c r="N307" s="16" t="str">
        <f>IF(OR(O307=$C307,O307=$D307,O307=$E307),IFNA(VLOOKUP($A307&amp;N$1,Data!$C:$E,3,0),"Ø"),"-")</f>
        <v>√</v>
      </c>
      <c r="O307" s="16">
        <v>1.0</v>
      </c>
      <c r="P307" s="16" t="str">
        <f>IF(OR(Q307=$C307,Q307=$D307,Q307=$E307),IFNA(VLOOKUP($A307&amp;P$1,Data!$C:$E,3,0),"Ø"),"-")</f>
        <v>×</v>
      </c>
      <c r="Q307" s="16">
        <v>1.0</v>
      </c>
      <c r="R307" s="16" t="str">
        <f>IF(OR(S307=$C307,S307=$D307,S307=$E307),IFNA(VLOOKUP($A307&amp;R$1,Data!$C:$E,3,0),"Ø"),"-")</f>
        <v>√</v>
      </c>
      <c r="S307" s="16">
        <v>1.0</v>
      </c>
      <c r="T307" s="16" t="str">
        <f>IF(OR(U307=$C307,U307=$D307,U307=$E307),IFNA(VLOOKUP($A307&amp;T$1,Data!$C:$E,3,0),"Ø"),"-")</f>
        <v>×</v>
      </c>
      <c r="U307" s="16">
        <v>2.0</v>
      </c>
      <c r="V307" s="16" t="str">
        <f>IF(OR(W307=$C307,W307=$D307,W307=$E307),IFNA(VLOOKUP($A307&amp;V$1,Data!$C:$E,3,0),"Ø"),"-")</f>
        <v>Ø</v>
      </c>
      <c r="W307" s="16">
        <v>2.0</v>
      </c>
      <c r="X307" s="16" t="str">
        <f>IF(OR(Y307=$C307,Y307=$D307,Y307=$E307),IFNA(VLOOKUP($A307&amp;X$1,Data!$C:$E,3,0),"Ø"),"-")</f>
        <v>×</v>
      </c>
      <c r="Y307" s="16">
        <v>2.0</v>
      </c>
      <c r="Z307" s="16" t="str">
        <f>IF(OR(AA307=$C307,AA307=$D307,AA307=$E307),IFNA(VLOOKUP($A307&amp;Z$1,Data!$C:$E,3,0),"Ø"),"-")</f>
        <v>×</v>
      </c>
      <c r="AA307" s="16">
        <v>2.0</v>
      </c>
      <c r="AB307" s="16" t="str">
        <f>IF(OR(AC307=$C307,AC307=$D307,AC307=$E307),IFNA(VLOOKUP($A307&amp;AB$1,Data!$C:$E,3,0),"Ø"),"-")</f>
        <v>×</v>
      </c>
      <c r="AC307" s="16">
        <v>2.0</v>
      </c>
      <c r="AD307" s="16" t="str">
        <f>IF(OR(AE307=$C307,AE307=$D307,AE307=$E307),IFNA(VLOOKUP($A307&amp;AD$1,Data!$C:$E,3,0),"Ø"),"-")</f>
        <v>Ø</v>
      </c>
      <c r="AE307" s="16">
        <v>2.0</v>
      </c>
      <c r="AF307" s="16" t="str">
        <f>IF(OR(AG307=$C307,AG307=$D307,AG307=$E307),IFNA(VLOOKUP($A307&amp;AF$1,Data!$C:$E,3,0),"Ø"),"-")</f>
        <v>×</v>
      </c>
      <c r="AG307" s="16">
        <v>2.0</v>
      </c>
      <c r="AH307" s="16" t="str">
        <f>IF(OR(AI307=$C307,AI307=$D307,AI307=$E307),IFNA(VLOOKUP($A307&amp;AH$1,Data!$C:$E,3,0),"Ø"),"-")</f>
        <v>Ø</v>
      </c>
      <c r="AI307" s="16">
        <v>2.0</v>
      </c>
      <c r="AJ307" s="16" t="str">
        <f>IF(OR(AK307=$C307,AK307=$D307,AK307=$E307),IFNA(VLOOKUP($A307&amp;AJ$1,Data!$C:$E,3,0),"Ø"),"-")</f>
        <v>×</v>
      </c>
      <c r="AK307" s="16">
        <v>2.0</v>
      </c>
      <c r="AL307" s="16" t="str">
        <f>IF(OR(AM307=$C307,AM307=$D307,AM307=$E307),IFNA(VLOOKUP($A307&amp;AL$1,Data!$C:$E,3,0),"Ø"),"-")</f>
        <v>×</v>
      </c>
      <c r="AM307" s="16">
        <v>2.0</v>
      </c>
      <c r="AN307" s="16" t="str">
        <f>IF(OR(AO307=$C307,AO307=$D307,AO307=$E307),IFNA(VLOOKUP($A307&amp;AN$1,Data!$C:$E,3,0),"Ø"),"-")</f>
        <v>×</v>
      </c>
      <c r="AO307" s="16">
        <v>2.0</v>
      </c>
      <c r="AP307" s="16" t="str">
        <f>IF(OR(AQ307=$C307,AQ307=$D307,AQ307=$E307),IFNA(VLOOKUP($A307&amp;AP$1,Data!$C:$E,3,0),"Ø"),"-")</f>
        <v>×</v>
      </c>
      <c r="AQ307" s="16">
        <v>2.0</v>
      </c>
      <c r="AR307" s="16" t="str">
        <f>IF(OR(AS307=$C307,AS307=$D307,AS307=$E307),IFNA(VLOOKUP($A307&amp;AR$1,Data!$C:$E,3,0),"Ø"),"-")</f>
        <v>×</v>
      </c>
      <c r="AS307" s="16">
        <v>2.0</v>
      </c>
      <c r="AT307" s="16" t="str">
        <f>IF(OR(AU307=$C307,AU307=$D307,AU307=$E307),IFNA(VLOOKUP($A307&amp;AT$1,Data!$C:$E,3,0),"Ø"),"-")</f>
        <v>√</v>
      </c>
      <c r="AU307" s="16">
        <v>3.0</v>
      </c>
    </row>
    <row r="308" ht="14.25" hidden="1" customHeight="1">
      <c r="A308" s="16" t="s">
        <v>1179</v>
      </c>
      <c r="C308" s="9">
        <f>IF(COUNTIF(Dails!A:A,Sheet1DATA!$A308)=1,1,"N")</f>
        <v>1</v>
      </c>
      <c r="D308" s="9" t="str">
        <f>IF(COUNTIF(Dails!D:D,Sheet1DATA!$A308)=1,2,"N")</f>
        <v>N</v>
      </c>
      <c r="E308" s="9" t="str">
        <f>IF(COUNTIF(Dails!G:G,Sheet1DATA!$A308)=1,3,"N")</f>
        <v>N</v>
      </c>
      <c r="F308" s="16" t="str">
        <f>IF(OR(G308=$C308,G308=$D308,G308=$E308),IFNA(VLOOKUP($A308&amp;F$1,Data!$C:$E,3,0),"Ø"),"-")</f>
        <v>Ø</v>
      </c>
      <c r="G308" s="16">
        <v>1.0</v>
      </c>
      <c r="H308" s="16" t="str">
        <f>IF(OR(I308=$C308,I308=$D308,I308=$E308),IFNA(VLOOKUP($A308&amp;H$1,Data!$C:$E,3,0),"Ø"),"-")</f>
        <v>Ø</v>
      </c>
      <c r="I308" s="16">
        <v>1.0</v>
      </c>
      <c r="J308" s="16" t="str">
        <f>IF(OR(K308=$C308,K308=$D308,K308=$E308),IFNA(VLOOKUP($A308&amp;J$1,Data!$C:$E,3,0),"Ø"),"-")</f>
        <v>Ø</v>
      </c>
      <c r="K308" s="16">
        <v>1.0</v>
      </c>
      <c r="L308" s="16" t="str">
        <f>IF(OR(M308=$C308,M308=$D308,M308=$E308),IFNA(VLOOKUP($A308&amp;L$1,Data!$C:$E,3,0),"Ø"),"-")</f>
        <v>Ø</v>
      </c>
      <c r="M308" s="16">
        <v>1.0</v>
      </c>
      <c r="N308" s="16" t="str">
        <f>IF(OR(O308=$C308,O308=$D308,O308=$E308),IFNA(VLOOKUP($A308&amp;N$1,Data!$C:$E,3,0),"Ø"),"-")</f>
        <v>Ø</v>
      </c>
      <c r="O308" s="16">
        <v>1.0</v>
      </c>
      <c r="P308" s="16" t="str">
        <f>IF(OR(Q308=$C308,Q308=$D308,Q308=$E308),IFNA(VLOOKUP($A308&amp;P$1,Data!$C:$E,3,0),"Ø"),"-")</f>
        <v>Ø</v>
      </c>
      <c r="Q308" s="16">
        <v>1.0</v>
      </c>
      <c r="R308" s="16" t="str">
        <f>IF(OR(S308=$C308,S308=$D308,S308=$E308),IFNA(VLOOKUP($A308&amp;R$1,Data!$C:$E,3,0),"Ø"),"-")</f>
        <v>Ø</v>
      </c>
      <c r="S308" s="16">
        <v>1.0</v>
      </c>
      <c r="T308" s="16" t="str">
        <f>IF(OR(U308=$C308,U308=$D308,U308=$E308),IFNA(VLOOKUP($A308&amp;T$1,Data!$C:$E,3,0),"Ø"),"-")</f>
        <v>-</v>
      </c>
      <c r="U308" s="16">
        <v>2.0</v>
      </c>
      <c r="V308" s="16" t="str">
        <f>IF(OR(W308=$C308,W308=$D308,W308=$E308),IFNA(VLOOKUP($A308&amp;V$1,Data!$C:$E,3,0),"Ø"),"-")</f>
        <v>-</v>
      </c>
      <c r="W308" s="16">
        <v>2.0</v>
      </c>
      <c r="X308" s="16" t="str">
        <f>IF(OR(Y308=$C308,Y308=$D308,Y308=$E308),IFNA(VLOOKUP($A308&amp;X$1,Data!$C:$E,3,0),"Ø"),"-")</f>
        <v>-</v>
      </c>
      <c r="Y308" s="16">
        <v>2.0</v>
      </c>
      <c r="Z308" s="16" t="str">
        <f>IF(OR(AA308=$C308,AA308=$D308,AA308=$E308),IFNA(VLOOKUP($A308&amp;Z$1,Data!$C:$E,3,0),"Ø"),"-")</f>
        <v>-</v>
      </c>
      <c r="AA308" s="16">
        <v>2.0</v>
      </c>
      <c r="AB308" s="16" t="str">
        <f>IF(OR(AC308=$C308,AC308=$D308,AC308=$E308),IFNA(VLOOKUP($A308&amp;AB$1,Data!$C:$E,3,0),"Ø"),"-")</f>
        <v>-</v>
      </c>
      <c r="AC308" s="16">
        <v>2.0</v>
      </c>
      <c r="AD308" s="16" t="str">
        <f>IF(OR(AE308=$C308,AE308=$D308,AE308=$E308),IFNA(VLOOKUP($A308&amp;AD$1,Data!$C:$E,3,0),"Ø"),"-")</f>
        <v>-</v>
      </c>
      <c r="AE308" s="16">
        <v>2.0</v>
      </c>
      <c r="AF308" s="16" t="str">
        <f>IF(OR(AG308=$C308,AG308=$D308,AG308=$E308),IFNA(VLOOKUP($A308&amp;AF$1,Data!$C:$E,3,0),"Ø"),"-")</f>
        <v>-</v>
      </c>
      <c r="AG308" s="16">
        <v>2.0</v>
      </c>
      <c r="AH308" s="16" t="str">
        <f>IF(OR(AI308=$C308,AI308=$D308,AI308=$E308),IFNA(VLOOKUP($A308&amp;AH$1,Data!$C:$E,3,0),"Ø"),"-")</f>
        <v>-</v>
      </c>
      <c r="AI308" s="16">
        <v>2.0</v>
      </c>
      <c r="AJ308" s="16" t="str">
        <f>IF(OR(AK308=$C308,AK308=$D308,AK308=$E308),IFNA(VLOOKUP($A308&amp;AJ$1,Data!$C:$E,3,0),"Ø"),"-")</f>
        <v>-</v>
      </c>
      <c r="AK308" s="16">
        <v>2.0</v>
      </c>
      <c r="AL308" s="16" t="str">
        <f>IF(OR(AM308=$C308,AM308=$D308,AM308=$E308),IFNA(VLOOKUP($A308&amp;AL$1,Data!$C:$E,3,0),"Ø"),"-")</f>
        <v>-</v>
      </c>
      <c r="AM308" s="16">
        <v>2.0</v>
      </c>
      <c r="AN308" s="16" t="str">
        <f>IF(OR(AO308=$C308,AO308=$D308,AO308=$E308),IFNA(VLOOKUP($A308&amp;AN$1,Data!$C:$E,3,0),"Ø"),"-")</f>
        <v>-</v>
      </c>
      <c r="AO308" s="16">
        <v>2.0</v>
      </c>
      <c r="AP308" s="16" t="str">
        <f>IF(OR(AQ308=$C308,AQ308=$D308,AQ308=$E308),IFNA(VLOOKUP($A308&amp;AP$1,Data!$C:$E,3,0),"Ø"),"-")</f>
        <v>-</v>
      </c>
      <c r="AQ308" s="16">
        <v>2.0</v>
      </c>
      <c r="AR308" s="16" t="str">
        <f>IF(OR(AS308=$C308,AS308=$D308,AS308=$E308),IFNA(VLOOKUP($A308&amp;AR$1,Data!$C:$E,3,0),"Ø"),"-")</f>
        <v>-</v>
      </c>
      <c r="AS308" s="16">
        <v>2.0</v>
      </c>
      <c r="AT308" s="16" t="str">
        <f>IF(OR(AU308=$C308,AU308=$D308,AU308=$E308),IFNA(VLOOKUP($A308&amp;AT$1,Data!$C:$E,3,0),"Ø"),"-")</f>
        <v>-</v>
      </c>
      <c r="AU308" s="16">
        <v>3.0</v>
      </c>
    </row>
    <row r="309" ht="14.25" hidden="1" customHeight="1">
      <c r="A309" s="16" t="s">
        <v>1182</v>
      </c>
      <c r="C309" s="9" t="str">
        <f>IF(COUNTIF(Dails!A:A,Sheet1DATA!$A309)=1,1,"N")</f>
        <v>N</v>
      </c>
      <c r="D309" s="9">
        <f>IF(COUNTIF(Dails!D:D,Sheet1DATA!$A309)=1,2,"N")</f>
        <v>2</v>
      </c>
      <c r="E309" s="9">
        <f>IF(COUNTIF(Dails!G:G,Sheet1DATA!$A309)=1,3,"N")</f>
        <v>3</v>
      </c>
      <c r="F309" s="16" t="str">
        <f>IF(OR(G309=$C309,G309=$D309,G309=$E309),IFNA(VLOOKUP($A309&amp;F$1,Data!$C:$E,3,0),"Ø"),"-")</f>
        <v>-</v>
      </c>
      <c r="G309" s="16">
        <v>1.0</v>
      </c>
      <c r="H309" s="16" t="str">
        <f>IF(OR(I309=$C309,I309=$D309,I309=$E309),IFNA(VLOOKUP($A309&amp;H$1,Data!$C:$E,3,0),"Ø"),"-")</f>
        <v>-</v>
      </c>
      <c r="I309" s="16">
        <v>1.0</v>
      </c>
      <c r="J309" s="16" t="str">
        <f>IF(OR(K309=$C309,K309=$D309,K309=$E309),IFNA(VLOOKUP($A309&amp;J$1,Data!$C:$E,3,0),"Ø"),"-")</f>
        <v>-</v>
      </c>
      <c r="K309" s="16">
        <v>1.0</v>
      </c>
      <c r="L309" s="16" t="str">
        <f>IF(OR(M309=$C309,M309=$D309,M309=$E309),IFNA(VLOOKUP($A309&amp;L$1,Data!$C:$E,3,0),"Ø"),"-")</f>
        <v>-</v>
      </c>
      <c r="M309" s="16">
        <v>1.0</v>
      </c>
      <c r="N309" s="16" t="str">
        <f>IF(OR(O309=$C309,O309=$D309,O309=$E309),IFNA(VLOOKUP($A309&amp;N$1,Data!$C:$E,3,0),"Ø"),"-")</f>
        <v>-</v>
      </c>
      <c r="O309" s="16">
        <v>1.0</v>
      </c>
      <c r="P309" s="16" t="str">
        <f>IF(OR(Q309=$C309,Q309=$D309,Q309=$E309),IFNA(VLOOKUP($A309&amp;P$1,Data!$C:$E,3,0),"Ø"),"-")</f>
        <v>-</v>
      </c>
      <c r="Q309" s="16">
        <v>1.0</v>
      </c>
      <c r="R309" s="16" t="str">
        <f>IF(OR(S309=$C309,S309=$D309,S309=$E309),IFNA(VLOOKUP($A309&amp;R$1,Data!$C:$E,3,0),"Ø"),"-")</f>
        <v>-</v>
      </c>
      <c r="S309" s="16">
        <v>1.0</v>
      </c>
      <c r="T309" s="16" t="str">
        <f>IF(OR(U309=$C309,U309=$D309,U309=$E309),IFNA(VLOOKUP($A309&amp;T$1,Data!$C:$E,3,0),"Ø"),"-")</f>
        <v>×</v>
      </c>
      <c r="U309" s="16">
        <v>2.0</v>
      </c>
      <c r="V309" s="16" t="str">
        <f>IF(OR(W309=$C309,W309=$D309,W309=$E309),IFNA(VLOOKUP($A309&amp;V$1,Data!$C:$E,3,0),"Ø"),"-")</f>
        <v>×</v>
      </c>
      <c r="W309" s="16">
        <v>2.0</v>
      </c>
      <c r="X309" s="16" t="str">
        <f>IF(OR(Y309=$C309,Y309=$D309,Y309=$E309),IFNA(VLOOKUP($A309&amp;X$1,Data!$C:$E,3,0),"Ø"),"-")</f>
        <v>×</v>
      </c>
      <c r="Y309" s="16">
        <v>2.0</v>
      </c>
      <c r="Z309" s="16" t="str">
        <f>IF(OR(AA309=$C309,AA309=$D309,AA309=$E309),IFNA(VLOOKUP($A309&amp;Z$1,Data!$C:$E,3,0),"Ø"),"-")</f>
        <v>Ø</v>
      </c>
      <c r="AA309" s="16">
        <v>2.0</v>
      </c>
      <c r="AB309" s="16" t="str">
        <f>IF(OR(AC309=$C309,AC309=$D309,AC309=$E309),IFNA(VLOOKUP($A309&amp;AB$1,Data!$C:$E,3,0),"Ø"),"-")</f>
        <v>×</v>
      </c>
      <c r="AC309" s="16">
        <v>2.0</v>
      </c>
      <c r="AD309" s="16" t="str">
        <f>IF(OR(AE309=$C309,AE309=$D309,AE309=$E309),IFNA(VLOOKUP($A309&amp;AD$1,Data!$C:$E,3,0),"Ø"),"-")</f>
        <v>×</v>
      </c>
      <c r="AE309" s="16">
        <v>2.0</v>
      </c>
      <c r="AF309" s="16" t="str">
        <f>IF(OR(AG309=$C309,AG309=$D309,AG309=$E309),IFNA(VLOOKUP($A309&amp;AF$1,Data!$C:$E,3,0),"Ø"),"-")</f>
        <v>×</v>
      </c>
      <c r="AG309" s="16">
        <v>2.0</v>
      </c>
      <c r="AH309" s="16" t="str">
        <f>IF(OR(AI309=$C309,AI309=$D309,AI309=$E309),IFNA(VLOOKUP($A309&amp;AH$1,Data!$C:$E,3,0),"Ø"),"-")</f>
        <v>×</v>
      </c>
      <c r="AI309" s="16">
        <v>2.0</v>
      </c>
      <c r="AJ309" s="16" t="str">
        <f>IF(OR(AK309=$C309,AK309=$D309,AK309=$E309),IFNA(VLOOKUP($A309&amp;AJ$1,Data!$C:$E,3,0),"Ø"),"-")</f>
        <v>Ø</v>
      </c>
      <c r="AK309" s="16">
        <v>2.0</v>
      </c>
      <c r="AL309" s="16" t="str">
        <f>IF(OR(AM309=$C309,AM309=$D309,AM309=$E309),IFNA(VLOOKUP($A309&amp;AL$1,Data!$C:$E,3,0),"Ø"),"-")</f>
        <v>Ø</v>
      </c>
      <c r="AM309" s="16">
        <v>2.0</v>
      </c>
      <c r="AN309" s="16" t="str">
        <f>IF(OR(AO309=$C309,AO309=$D309,AO309=$E309),IFNA(VLOOKUP($A309&amp;AN$1,Data!$C:$E,3,0),"Ø"),"-")</f>
        <v>Ø</v>
      </c>
      <c r="AO309" s="16">
        <v>2.0</v>
      </c>
      <c r="AP309" s="16" t="str">
        <f>IF(OR(AQ309=$C309,AQ309=$D309,AQ309=$E309),IFNA(VLOOKUP($A309&amp;AP$1,Data!$C:$E,3,0),"Ø"),"-")</f>
        <v>×</v>
      </c>
      <c r="AQ309" s="16">
        <v>2.0</v>
      </c>
      <c r="AR309" s="16" t="str">
        <f>IF(OR(AS309=$C309,AS309=$D309,AS309=$E309),IFNA(VLOOKUP($A309&amp;AR$1,Data!$C:$E,3,0),"Ø"),"-")</f>
        <v>×</v>
      </c>
      <c r="AS309" s="16">
        <v>2.0</v>
      </c>
      <c r="AT309" s="16" t="str">
        <f>IF(OR(AU309=$C309,AU309=$D309,AU309=$E309),IFNA(VLOOKUP($A309&amp;AT$1,Data!$C:$E,3,0),"Ø"),"-")</f>
        <v>√</v>
      </c>
      <c r="AU309" s="16">
        <v>3.0</v>
      </c>
    </row>
    <row r="310" ht="14.25" hidden="1" customHeight="1">
      <c r="A310" s="16" t="s">
        <v>25</v>
      </c>
      <c r="C310" s="9">
        <f>IF(COUNTIF(Dails!A:A,Sheet1DATA!$A310)=1,1,"N")</f>
        <v>1</v>
      </c>
      <c r="D310" s="9">
        <f>IF(COUNTIF(Dails!D:D,Sheet1DATA!$A310)=1,2,"N")</f>
        <v>2</v>
      </c>
      <c r="E310" s="9" t="str">
        <f>IF(COUNTIF(Dails!G:G,Sheet1DATA!$A310)=1,3,"N")</f>
        <v>N</v>
      </c>
      <c r="F310" s="16" t="str">
        <f>IF(OR(G310=$C310,G310=$D310,G310=$E310),IFNA(VLOOKUP($A310&amp;F$1,Data!$C:$E,3,0),"Ø"),"-")</f>
        <v>Ø</v>
      </c>
      <c r="G310" s="16">
        <v>1.0</v>
      </c>
      <c r="H310" s="16" t="str">
        <f>IF(OR(I310=$C310,I310=$D310,I310=$E310),IFNA(VLOOKUP($A310&amp;H$1,Data!$C:$E,3,0),"Ø"),"-")</f>
        <v>×</v>
      </c>
      <c r="I310" s="16">
        <v>1.0</v>
      </c>
      <c r="J310" s="16" t="str">
        <f>IF(OR(K310=$C310,K310=$D310,K310=$E310),IFNA(VLOOKUP($A310&amp;J$1,Data!$C:$E,3,0),"Ø"),"-")</f>
        <v>×</v>
      </c>
      <c r="K310" s="16">
        <v>1.0</v>
      </c>
      <c r="L310" s="16" t="str">
        <f>IF(OR(M310=$C310,M310=$D310,M310=$E310),IFNA(VLOOKUP($A310&amp;L$1,Data!$C:$E,3,0),"Ø"),"-")</f>
        <v>Ø</v>
      </c>
      <c r="M310" s="16">
        <v>1.0</v>
      </c>
      <c r="N310" s="16" t="str">
        <f>IF(OR(O310=$C310,O310=$D310,O310=$E310),IFNA(VLOOKUP($A310&amp;N$1,Data!$C:$E,3,0),"Ø"),"-")</f>
        <v>Ø</v>
      </c>
      <c r="O310" s="16">
        <v>1.0</v>
      </c>
      <c r="P310" s="16" t="str">
        <f>IF(OR(Q310=$C310,Q310=$D310,Q310=$E310),IFNA(VLOOKUP($A310&amp;P$1,Data!$C:$E,3,0),"Ø"),"-")</f>
        <v>Ø</v>
      </c>
      <c r="Q310" s="16">
        <v>1.0</v>
      </c>
      <c r="R310" s="16" t="str">
        <f>IF(OR(S310=$C310,S310=$D310,S310=$E310),IFNA(VLOOKUP($A310&amp;R$1,Data!$C:$E,3,0),"Ø"),"-")</f>
        <v>Ø</v>
      </c>
      <c r="S310" s="16">
        <v>1.0</v>
      </c>
      <c r="T310" s="16" t="str">
        <f>IF(OR(U310=$C310,U310=$D310,U310=$E310),IFNA(VLOOKUP($A310&amp;T$1,Data!$C:$E,3,0),"Ø"),"-")</f>
        <v>×</v>
      </c>
      <c r="U310" s="16">
        <v>2.0</v>
      </c>
      <c r="V310" s="16" t="str">
        <f>IF(OR(W310=$C310,W310=$D310,W310=$E310),IFNA(VLOOKUP($A310&amp;V$1,Data!$C:$E,3,0),"Ø"),"-")</f>
        <v>×</v>
      </c>
      <c r="W310" s="16">
        <v>2.0</v>
      </c>
      <c r="X310" s="16" t="str">
        <f>IF(OR(Y310=$C310,Y310=$D310,Y310=$E310),IFNA(VLOOKUP($A310&amp;X$1,Data!$C:$E,3,0),"Ø"),"-")</f>
        <v>×</v>
      </c>
      <c r="Y310" s="16">
        <v>2.0</v>
      </c>
      <c r="Z310" s="16" t="str">
        <f>IF(OR(AA310=$C310,AA310=$D310,AA310=$E310),IFNA(VLOOKUP($A310&amp;Z$1,Data!$C:$E,3,0),"Ø"),"-")</f>
        <v>×</v>
      </c>
      <c r="AA310" s="16">
        <v>2.0</v>
      </c>
      <c r="AB310" s="16" t="str">
        <f>IF(OR(AC310=$C310,AC310=$D310,AC310=$E310),IFNA(VLOOKUP($A310&amp;AB$1,Data!$C:$E,3,0),"Ø"),"-")</f>
        <v>×</v>
      </c>
      <c r="AC310" s="16">
        <v>2.0</v>
      </c>
      <c r="AD310" s="16" t="str">
        <f>IF(OR(AE310=$C310,AE310=$D310,AE310=$E310),IFNA(VLOOKUP($A310&amp;AD$1,Data!$C:$E,3,0),"Ø"),"-")</f>
        <v>×</v>
      </c>
      <c r="AE310" s="16">
        <v>2.0</v>
      </c>
      <c r="AF310" s="16" t="str">
        <f>IF(OR(AG310=$C310,AG310=$D310,AG310=$E310),IFNA(VLOOKUP($A310&amp;AF$1,Data!$C:$E,3,0),"Ø"),"-")</f>
        <v>×</v>
      </c>
      <c r="AG310" s="16">
        <v>2.0</v>
      </c>
      <c r="AH310" s="16" t="str">
        <f>IF(OR(AI310=$C310,AI310=$D310,AI310=$E310),IFNA(VLOOKUP($A310&amp;AH$1,Data!$C:$E,3,0),"Ø"),"-")</f>
        <v>Ø</v>
      </c>
      <c r="AI310" s="16">
        <v>2.0</v>
      </c>
      <c r="AJ310" s="16" t="str">
        <f>IF(OR(AK310=$C310,AK310=$D310,AK310=$E310),IFNA(VLOOKUP($A310&amp;AJ$1,Data!$C:$E,3,0),"Ø"),"-")</f>
        <v>×</v>
      </c>
      <c r="AK310" s="16">
        <v>2.0</v>
      </c>
      <c r="AL310" s="16" t="str">
        <f>IF(OR(AM310=$C310,AM310=$D310,AM310=$E310),IFNA(VLOOKUP($A310&amp;AL$1,Data!$C:$E,3,0),"Ø"),"-")</f>
        <v>×</v>
      </c>
      <c r="AM310" s="16">
        <v>2.0</v>
      </c>
      <c r="AN310" s="16" t="str">
        <f>IF(OR(AO310=$C310,AO310=$D310,AO310=$E310),IFNA(VLOOKUP($A310&amp;AN$1,Data!$C:$E,3,0),"Ø"),"-")</f>
        <v>×</v>
      </c>
      <c r="AO310" s="16">
        <v>2.0</v>
      </c>
      <c r="AP310" s="16" t="str">
        <f>IF(OR(AQ310=$C310,AQ310=$D310,AQ310=$E310),IFNA(VLOOKUP($A310&amp;AP$1,Data!$C:$E,3,0),"Ø"),"-")</f>
        <v>×</v>
      </c>
      <c r="AQ310" s="16">
        <v>2.0</v>
      </c>
      <c r="AR310" s="16" t="str">
        <f>IF(OR(AS310=$C310,AS310=$D310,AS310=$E310),IFNA(VLOOKUP($A310&amp;AR$1,Data!$C:$E,3,0),"Ø"),"-")</f>
        <v>×</v>
      </c>
      <c r="AS310" s="16">
        <v>2.0</v>
      </c>
      <c r="AT310" s="16" t="str">
        <f>IF(OR(AU310=$C310,AU310=$D310,AU310=$E310),IFNA(VLOOKUP($A310&amp;AT$1,Data!$C:$E,3,0),"Ø"),"-")</f>
        <v>-</v>
      </c>
      <c r="AU310" s="16">
        <v>3.0</v>
      </c>
    </row>
    <row r="311" ht="14.25" hidden="1" customHeight="1">
      <c r="A311" s="16" t="s">
        <v>1188</v>
      </c>
      <c r="C311" s="9" t="str">
        <f>IF(COUNTIF(Dails!A:A,Sheet1DATA!$A311)=1,1,"N")</f>
        <v>N</v>
      </c>
      <c r="D311" s="9" t="str">
        <f>IF(COUNTIF(Dails!D:D,Sheet1DATA!$A311)=1,2,"N")</f>
        <v>N</v>
      </c>
      <c r="E311" s="9" t="str">
        <f>IF(COUNTIF(Dails!G:G,Sheet1DATA!$A311)=1,3,"N")</f>
        <v>N</v>
      </c>
      <c r="F311" s="16" t="str">
        <f>IF(OR(G311=$C311,G311=$D311,G311=$E311),IFNA(VLOOKUP($A311&amp;F$1,Data!$C:$E,3,0),"Ø"),"-")</f>
        <v>-</v>
      </c>
      <c r="G311" s="16">
        <v>1.0</v>
      </c>
      <c r="H311" s="16" t="str">
        <f>IF(OR(I311=$C311,I311=$D311,I311=$E311),IFNA(VLOOKUP($A311&amp;H$1,Data!$C:$E,3,0),"Ø"),"-")</f>
        <v>-</v>
      </c>
      <c r="I311" s="16">
        <v>1.0</v>
      </c>
      <c r="J311" s="16" t="str">
        <f>IF(OR(K311=$C311,K311=$D311,K311=$E311),IFNA(VLOOKUP($A311&amp;J$1,Data!$C:$E,3,0),"Ø"),"-")</f>
        <v>-</v>
      </c>
      <c r="K311" s="16">
        <v>1.0</v>
      </c>
      <c r="L311" s="16" t="str">
        <f>IF(OR(M311=$C311,M311=$D311,M311=$E311),IFNA(VLOOKUP($A311&amp;L$1,Data!$C:$E,3,0),"Ø"),"-")</f>
        <v>-</v>
      </c>
      <c r="M311" s="16">
        <v>1.0</v>
      </c>
      <c r="N311" s="16" t="str">
        <f>IF(OR(O311=$C311,O311=$D311,O311=$E311),IFNA(VLOOKUP($A311&amp;N$1,Data!$C:$E,3,0),"Ø"),"-")</f>
        <v>-</v>
      </c>
      <c r="O311" s="16">
        <v>1.0</v>
      </c>
      <c r="P311" s="16" t="str">
        <f>IF(OR(Q311=$C311,Q311=$D311,Q311=$E311),IFNA(VLOOKUP($A311&amp;P$1,Data!$C:$E,3,0),"Ø"),"-")</f>
        <v>-</v>
      </c>
      <c r="Q311" s="16">
        <v>1.0</v>
      </c>
      <c r="R311" s="16" t="str">
        <f>IF(OR(S311=$C311,S311=$D311,S311=$E311),IFNA(VLOOKUP($A311&amp;R$1,Data!$C:$E,3,0),"Ø"),"-")</f>
        <v>-</v>
      </c>
      <c r="S311" s="16">
        <v>1.0</v>
      </c>
      <c r="T311" s="16" t="str">
        <f>IF(OR(U311=$C311,U311=$D311,U311=$E311),IFNA(VLOOKUP($A311&amp;T$1,Data!$C:$E,3,0),"Ø"),"-")</f>
        <v>-</v>
      </c>
      <c r="U311" s="16">
        <v>2.0</v>
      </c>
      <c r="V311" s="16" t="str">
        <f>IF(OR(W311=$C311,W311=$D311,W311=$E311),IFNA(VLOOKUP($A311&amp;V$1,Data!$C:$E,3,0),"Ø"),"-")</f>
        <v>-</v>
      </c>
      <c r="W311" s="16">
        <v>2.0</v>
      </c>
      <c r="X311" s="16" t="str">
        <f>IF(OR(Y311=$C311,Y311=$D311,Y311=$E311),IFNA(VLOOKUP($A311&amp;X$1,Data!$C:$E,3,0),"Ø"),"-")</f>
        <v>-</v>
      </c>
      <c r="Y311" s="16">
        <v>2.0</v>
      </c>
      <c r="Z311" s="16" t="str">
        <f>IF(OR(AA311=$C311,AA311=$D311,AA311=$E311),IFNA(VLOOKUP($A311&amp;Z$1,Data!$C:$E,3,0),"Ø"),"-")</f>
        <v>-</v>
      </c>
      <c r="AA311" s="16">
        <v>2.0</v>
      </c>
      <c r="AB311" s="16" t="str">
        <f>IF(OR(AC311=$C311,AC311=$D311,AC311=$E311),IFNA(VLOOKUP($A311&amp;AB$1,Data!$C:$E,3,0),"Ø"),"-")</f>
        <v>-</v>
      </c>
      <c r="AC311" s="16">
        <v>2.0</v>
      </c>
      <c r="AD311" s="16" t="str">
        <f>IF(OR(AE311=$C311,AE311=$D311,AE311=$E311),IFNA(VLOOKUP($A311&amp;AD$1,Data!$C:$E,3,0),"Ø"),"-")</f>
        <v>-</v>
      </c>
      <c r="AE311" s="16">
        <v>2.0</v>
      </c>
      <c r="AF311" s="16" t="str">
        <f>IF(OR(AG311=$C311,AG311=$D311,AG311=$E311),IFNA(VLOOKUP($A311&amp;AF$1,Data!$C:$E,3,0),"Ø"),"-")</f>
        <v>-</v>
      </c>
      <c r="AG311" s="16">
        <v>2.0</v>
      </c>
      <c r="AH311" s="16" t="str">
        <f>IF(OR(AI311=$C311,AI311=$D311,AI311=$E311),IFNA(VLOOKUP($A311&amp;AH$1,Data!$C:$E,3,0),"Ø"),"-")</f>
        <v>-</v>
      </c>
      <c r="AI311" s="16">
        <v>2.0</v>
      </c>
      <c r="AJ311" s="16" t="str">
        <f>IF(OR(AK311=$C311,AK311=$D311,AK311=$E311),IFNA(VLOOKUP($A311&amp;AJ$1,Data!$C:$E,3,0),"Ø"),"-")</f>
        <v>-</v>
      </c>
      <c r="AK311" s="16">
        <v>2.0</v>
      </c>
      <c r="AL311" s="16" t="str">
        <f>IF(OR(AM311=$C311,AM311=$D311,AM311=$E311),IFNA(VLOOKUP($A311&amp;AL$1,Data!$C:$E,3,0),"Ø"),"-")</f>
        <v>-</v>
      </c>
      <c r="AM311" s="16">
        <v>2.0</v>
      </c>
      <c r="AN311" s="16" t="str">
        <f>IF(OR(AO311=$C311,AO311=$D311,AO311=$E311),IFNA(VLOOKUP($A311&amp;AN$1,Data!$C:$E,3,0),"Ø"),"-")</f>
        <v>-</v>
      </c>
      <c r="AO311" s="16">
        <v>2.0</v>
      </c>
      <c r="AP311" s="16" t="str">
        <f>IF(OR(AQ311=$C311,AQ311=$D311,AQ311=$E311),IFNA(VLOOKUP($A311&amp;AP$1,Data!$C:$E,3,0),"Ø"),"-")</f>
        <v>-</v>
      </c>
      <c r="AQ311" s="16">
        <v>2.0</v>
      </c>
      <c r="AR311" s="16" t="str">
        <f>IF(OR(AS311=$C311,AS311=$D311,AS311=$E311),IFNA(VLOOKUP($A311&amp;AR$1,Data!$C:$E,3,0),"Ø"),"-")</f>
        <v>-</v>
      </c>
      <c r="AS311" s="16">
        <v>2.0</v>
      </c>
      <c r="AT311" s="16" t="str">
        <f>IF(OR(AU311=$C311,AU311=$D311,AU311=$E311),IFNA(VLOOKUP($A311&amp;AT$1,Data!$C:$E,3,0),"Ø"),"-")</f>
        <v>-</v>
      </c>
      <c r="AU311" s="16">
        <v>3.0</v>
      </c>
    </row>
    <row r="312" ht="14.25" hidden="1" customHeight="1">
      <c r="A312" s="16" t="s">
        <v>387</v>
      </c>
      <c r="C312" s="9">
        <f>IF(COUNTIF(Dails!A:A,Sheet1DATA!$A312)=1,1,"N")</f>
        <v>1</v>
      </c>
      <c r="D312" s="9">
        <f>IF(COUNTIF(Dails!D:D,Sheet1DATA!$A312)=1,2,"N")</f>
        <v>2</v>
      </c>
      <c r="E312" s="9" t="str">
        <f>IF(COUNTIF(Dails!G:G,Sheet1DATA!$A312)=1,3,"N")</f>
        <v>N</v>
      </c>
      <c r="F312" s="16" t="str">
        <f>IF(OR(G312=$C312,G312=$D312,G312=$E312),IFNA(VLOOKUP($A312&amp;F$1,Data!$C:$E,3,0),"Ø"),"-")</f>
        <v>√</v>
      </c>
      <c r="G312" s="16">
        <v>1.0</v>
      </c>
      <c r="H312" s="16" t="str">
        <f>IF(OR(I312=$C312,I312=$D312,I312=$E312),IFNA(VLOOKUP($A312&amp;H$1,Data!$C:$E,3,0),"Ø"),"-")</f>
        <v>√</v>
      </c>
      <c r="I312" s="16">
        <v>1.0</v>
      </c>
      <c r="J312" s="16" t="str">
        <f>IF(OR(K312=$C312,K312=$D312,K312=$E312),IFNA(VLOOKUP($A312&amp;J$1,Data!$C:$E,3,0),"Ø"),"-")</f>
        <v>√</v>
      </c>
      <c r="K312" s="16">
        <v>1.0</v>
      </c>
      <c r="L312" s="16" t="str">
        <f>IF(OR(M312=$C312,M312=$D312,M312=$E312),IFNA(VLOOKUP($A312&amp;L$1,Data!$C:$E,3,0),"Ø"),"-")</f>
        <v>√</v>
      </c>
      <c r="M312" s="16">
        <v>1.0</v>
      </c>
      <c r="N312" s="16" t="str">
        <f>IF(OR(O312=$C312,O312=$D312,O312=$E312),IFNA(VLOOKUP($A312&amp;N$1,Data!$C:$E,3,0),"Ø"),"-")</f>
        <v>√</v>
      </c>
      <c r="O312" s="16">
        <v>1.0</v>
      </c>
      <c r="P312" s="16" t="str">
        <f>IF(OR(Q312=$C312,Q312=$D312,Q312=$E312),IFNA(VLOOKUP($A312&amp;P$1,Data!$C:$E,3,0),"Ø"),"-")</f>
        <v>√</v>
      </c>
      <c r="Q312" s="16">
        <v>1.0</v>
      </c>
      <c r="R312" s="16" t="str">
        <f>IF(OR(S312=$C312,S312=$D312,S312=$E312),IFNA(VLOOKUP($A312&amp;R$1,Data!$C:$E,3,0),"Ø"),"-")</f>
        <v>√</v>
      </c>
      <c r="S312" s="16">
        <v>1.0</v>
      </c>
      <c r="T312" s="16" t="str">
        <f>IF(OR(U312=$C312,U312=$D312,U312=$E312),IFNA(VLOOKUP($A312&amp;T$1,Data!$C:$E,3,0),"Ø"),"-")</f>
        <v>√</v>
      </c>
      <c r="U312" s="16">
        <v>2.0</v>
      </c>
      <c r="V312" s="16" t="str">
        <f>IF(OR(W312=$C312,W312=$D312,W312=$E312),IFNA(VLOOKUP($A312&amp;V$1,Data!$C:$E,3,0),"Ø"),"-")</f>
        <v>Ø</v>
      </c>
      <c r="W312" s="16">
        <v>2.0</v>
      </c>
      <c r="X312" s="16" t="str">
        <f>IF(OR(Y312=$C312,Y312=$D312,Y312=$E312),IFNA(VLOOKUP($A312&amp;X$1,Data!$C:$E,3,0),"Ø"),"-")</f>
        <v>√</v>
      </c>
      <c r="Y312" s="16">
        <v>2.0</v>
      </c>
      <c r="Z312" s="16" t="str">
        <f>IF(OR(AA312=$C312,AA312=$D312,AA312=$E312),IFNA(VLOOKUP($A312&amp;Z$1,Data!$C:$E,3,0),"Ø"),"-")</f>
        <v>√</v>
      </c>
      <c r="AA312" s="16">
        <v>2.0</v>
      </c>
      <c r="AB312" s="16" t="str">
        <f>IF(OR(AC312=$C312,AC312=$D312,AC312=$E312),IFNA(VLOOKUP($A312&amp;AB$1,Data!$C:$E,3,0),"Ø"),"-")</f>
        <v>√</v>
      </c>
      <c r="AC312" s="16">
        <v>2.0</v>
      </c>
      <c r="AD312" s="16" t="str">
        <f>IF(OR(AE312=$C312,AE312=$D312,AE312=$E312),IFNA(VLOOKUP($A312&amp;AD$1,Data!$C:$E,3,0),"Ø"),"-")</f>
        <v>√</v>
      </c>
      <c r="AE312" s="16">
        <v>2.0</v>
      </c>
      <c r="AF312" s="16" t="str">
        <f>IF(OR(AG312=$C312,AG312=$D312,AG312=$E312),IFNA(VLOOKUP($A312&amp;AF$1,Data!$C:$E,3,0),"Ø"),"-")</f>
        <v>√</v>
      </c>
      <c r="AG312" s="16">
        <v>2.0</v>
      </c>
      <c r="AH312" s="16" t="str">
        <f>IF(OR(AI312=$C312,AI312=$D312,AI312=$E312),IFNA(VLOOKUP($A312&amp;AH$1,Data!$C:$E,3,0),"Ø"),"-")</f>
        <v>Ø</v>
      </c>
      <c r="AI312" s="16">
        <v>2.0</v>
      </c>
      <c r="AJ312" s="16" t="str">
        <f>IF(OR(AK312=$C312,AK312=$D312,AK312=$E312),IFNA(VLOOKUP($A312&amp;AJ$1,Data!$C:$E,3,0),"Ø"),"-")</f>
        <v>√</v>
      </c>
      <c r="AK312" s="16">
        <v>2.0</v>
      </c>
      <c r="AL312" s="16" t="str">
        <f>IF(OR(AM312=$C312,AM312=$D312,AM312=$E312),IFNA(VLOOKUP($A312&amp;AL$1,Data!$C:$E,3,0),"Ø"),"-")</f>
        <v>√</v>
      </c>
      <c r="AM312" s="16">
        <v>2.0</v>
      </c>
      <c r="AN312" s="16" t="str">
        <f>IF(OR(AO312=$C312,AO312=$D312,AO312=$E312),IFNA(VLOOKUP($A312&amp;AN$1,Data!$C:$E,3,0),"Ø"),"-")</f>
        <v>Ø</v>
      </c>
      <c r="AO312" s="16">
        <v>2.0</v>
      </c>
      <c r="AP312" s="16" t="str">
        <f>IF(OR(AQ312=$C312,AQ312=$D312,AQ312=$E312),IFNA(VLOOKUP($A312&amp;AP$1,Data!$C:$E,3,0),"Ø"),"-")</f>
        <v>√</v>
      </c>
      <c r="AQ312" s="16">
        <v>2.0</v>
      </c>
      <c r="AR312" s="16" t="str">
        <f>IF(OR(AS312=$C312,AS312=$D312,AS312=$E312),IFNA(VLOOKUP($A312&amp;AR$1,Data!$C:$E,3,0),"Ø"),"-")</f>
        <v>√</v>
      </c>
      <c r="AS312" s="16">
        <v>2.0</v>
      </c>
      <c r="AT312" s="16" t="str">
        <f>IF(OR(AU312=$C312,AU312=$D312,AU312=$E312),IFNA(VLOOKUP($A312&amp;AT$1,Data!$C:$E,3,0),"Ø"),"-")</f>
        <v>-</v>
      </c>
      <c r="AU312" s="16">
        <v>3.0</v>
      </c>
    </row>
    <row r="313" ht="14.25" hidden="1" customHeight="1">
      <c r="A313" s="16" t="s">
        <v>1192</v>
      </c>
      <c r="C313" s="9" t="str">
        <f>IF(COUNTIF(Dails!A:A,Sheet1DATA!$A313)=1,1,"N")</f>
        <v>N</v>
      </c>
      <c r="D313" s="9" t="str">
        <f>IF(COUNTIF(Dails!D:D,Sheet1DATA!$A313)=1,2,"N")</f>
        <v>N</v>
      </c>
      <c r="E313" s="9" t="str">
        <f>IF(COUNTIF(Dails!G:G,Sheet1DATA!$A313)=1,3,"N")</f>
        <v>N</v>
      </c>
      <c r="F313" s="16" t="str">
        <f>IF(OR(G313=$C313,G313=$D313,G313=$E313),IFNA(VLOOKUP($A313&amp;F$1,Data!$C:$E,3,0),"Ø"),"-")</f>
        <v>-</v>
      </c>
      <c r="G313" s="16">
        <v>1.0</v>
      </c>
      <c r="H313" s="16" t="str">
        <f>IF(OR(I313=$C313,I313=$D313,I313=$E313),IFNA(VLOOKUP($A313&amp;H$1,Data!$C:$E,3,0),"Ø"),"-")</f>
        <v>-</v>
      </c>
      <c r="I313" s="16">
        <v>1.0</v>
      </c>
      <c r="J313" s="16" t="str">
        <f>IF(OR(K313=$C313,K313=$D313,K313=$E313),IFNA(VLOOKUP($A313&amp;J$1,Data!$C:$E,3,0),"Ø"),"-")</f>
        <v>-</v>
      </c>
      <c r="K313" s="16">
        <v>1.0</v>
      </c>
      <c r="L313" s="16" t="str">
        <f>IF(OR(M313=$C313,M313=$D313,M313=$E313),IFNA(VLOOKUP($A313&amp;L$1,Data!$C:$E,3,0),"Ø"),"-")</f>
        <v>-</v>
      </c>
      <c r="M313" s="16">
        <v>1.0</v>
      </c>
      <c r="N313" s="16" t="str">
        <f>IF(OR(O313=$C313,O313=$D313,O313=$E313),IFNA(VLOOKUP($A313&amp;N$1,Data!$C:$E,3,0),"Ø"),"-")</f>
        <v>-</v>
      </c>
      <c r="O313" s="16">
        <v>1.0</v>
      </c>
      <c r="P313" s="16" t="str">
        <f>IF(OR(Q313=$C313,Q313=$D313,Q313=$E313),IFNA(VLOOKUP($A313&amp;P$1,Data!$C:$E,3,0),"Ø"),"-")</f>
        <v>-</v>
      </c>
      <c r="Q313" s="16">
        <v>1.0</v>
      </c>
      <c r="R313" s="16" t="str">
        <f>IF(OR(S313=$C313,S313=$D313,S313=$E313),IFNA(VLOOKUP($A313&amp;R$1,Data!$C:$E,3,0),"Ø"),"-")</f>
        <v>-</v>
      </c>
      <c r="S313" s="16">
        <v>1.0</v>
      </c>
      <c r="T313" s="16" t="str">
        <f>IF(OR(U313=$C313,U313=$D313,U313=$E313),IFNA(VLOOKUP($A313&amp;T$1,Data!$C:$E,3,0),"Ø"),"-")</f>
        <v>-</v>
      </c>
      <c r="U313" s="16">
        <v>2.0</v>
      </c>
      <c r="V313" s="16" t="str">
        <f>IF(OR(W313=$C313,W313=$D313,W313=$E313),IFNA(VLOOKUP($A313&amp;V$1,Data!$C:$E,3,0),"Ø"),"-")</f>
        <v>-</v>
      </c>
      <c r="W313" s="16">
        <v>2.0</v>
      </c>
      <c r="X313" s="16" t="str">
        <f>IF(OR(Y313=$C313,Y313=$D313,Y313=$E313),IFNA(VLOOKUP($A313&amp;X$1,Data!$C:$E,3,0),"Ø"),"-")</f>
        <v>-</v>
      </c>
      <c r="Y313" s="16">
        <v>2.0</v>
      </c>
      <c r="Z313" s="16" t="str">
        <f>IF(OR(AA313=$C313,AA313=$D313,AA313=$E313),IFNA(VLOOKUP($A313&amp;Z$1,Data!$C:$E,3,0),"Ø"),"-")</f>
        <v>-</v>
      </c>
      <c r="AA313" s="16">
        <v>2.0</v>
      </c>
      <c r="AB313" s="16" t="str">
        <f>IF(OR(AC313=$C313,AC313=$D313,AC313=$E313),IFNA(VLOOKUP($A313&amp;AB$1,Data!$C:$E,3,0),"Ø"),"-")</f>
        <v>-</v>
      </c>
      <c r="AC313" s="16">
        <v>2.0</v>
      </c>
      <c r="AD313" s="16" t="str">
        <f>IF(OR(AE313=$C313,AE313=$D313,AE313=$E313),IFNA(VLOOKUP($A313&amp;AD$1,Data!$C:$E,3,0),"Ø"),"-")</f>
        <v>-</v>
      </c>
      <c r="AE313" s="16">
        <v>2.0</v>
      </c>
      <c r="AF313" s="16" t="str">
        <f>IF(OR(AG313=$C313,AG313=$D313,AG313=$E313),IFNA(VLOOKUP($A313&amp;AF$1,Data!$C:$E,3,0),"Ø"),"-")</f>
        <v>-</v>
      </c>
      <c r="AG313" s="16">
        <v>2.0</v>
      </c>
      <c r="AH313" s="16" t="str">
        <f>IF(OR(AI313=$C313,AI313=$D313,AI313=$E313),IFNA(VLOOKUP($A313&amp;AH$1,Data!$C:$E,3,0),"Ø"),"-")</f>
        <v>-</v>
      </c>
      <c r="AI313" s="16">
        <v>2.0</v>
      </c>
      <c r="AJ313" s="16" t="str">
        <f>IF(OR(AK313=$C313,AK313=$D313,AK313=$E313),IFNA(VLOOKUP($A313&amp;AJ$1,Data!$C:$E,3,0),"Ø"),"-")</f>
        <v>-</v>
      </c>
      <c r="AK313" s="16">
        <v>2.0</v>
      </c>
      <c r="AL313" s="16" t="str">
        <f>IF(OR(AM313=$C313,AM313=$D313,AM313=$E313),IFNA(VLOOKUP($A313&amp;AL$1,Data!$C:$E,3,0),"Ø"),"-")</f>
        <v>-</v>
      </c>
      <c r="AM313" s="16">
        <v>2.0</v>
      </c>
      <c r="AN313" s="16" t="str">
        <f>IF(OR(AO313=$C313,AO313=$D313,AO313=$E313),IFNA(VLOOKUP($A313&amp;AN$1,Data!$C:$E,3,0),"Ø"),"-")</f>
        <v>-</v>
      </c>
      <c r="AO313" s="16">
        <v>2.0</v>
      </c>
      <c r="AP313" s="16" t="str">
        <f>IF(OR(AQ313=$C313,AQ313=$D313,AQ313=$E313),IFNA(VLOOKUP($A313&amp;AP$1,Data!$C:$E,3,0),"Ø"),"-")</f>
        <v>-</v>
      </c>
      <c r="AQ313" s="16">
        <v>2.0</v>
      </c>
      <c r="AR313" s="16" t="str">
        <f>IF(OR(AS313=$C313,AS313=$D313,AS313=$E313),IFNA(VLOOKUP($A313&amp;AR$1,Data!$C:$E,3,0),"Ø"),"-")</f>
        <v>-</v>
      </c>
      <c r="AS313" s="16">
        <v>2.0</v>
      </c>
      <c r="AT313" s="16" t="str">
        <f>IF(OR(AU313=$C313,AU313=$D313,AU313=$E313),IFNA(VLOOKUP($A313&amp;AT$1,Data!$C:$E,3,0),"Ø"),"-")</f>
        <v>-</v>
      </c>
      <c r="AU313" s="16">
        <v>3.0</v>
      </c>
    </row>
    <row r="314" ht="14.25" hidden="1" customHeight="1">
      <c r="A314" s="16" t="s">
        <v>950</v>
      </c>
      <c r="C314" s="9">
        <f>IF(COUNTIF(Dails!A:A,Sheet1DATA!$A314)=1,1,"N")</f>
        <v>1</v>
      </c>
      <c r="D314" s="9" t="str">
        <f>IF(COUNTIF(Dails!D:D,Sheet1DATA!$A314)=1,2,"N")</f>
        <v>N</v>
      </c>
      <c r="E314" s="9" t="str">
        <f>IF(COUNTIF(Dails!G:G,Sheet1DATA!$A314)=1,3,"N")</f>
        <v>N</v>
      </c>
      <c r="F314" s="16" t="str">
        <f>IF(OR(G314=$C314,G314=$D314,G314=$E314),IFNA(VLOOKUP($A314&amp;F$1,Data!$C:$E,3,0),"Ø"),"-")</f>
        <v>√</v>
      </c>
      <c r="G314" s="16">
        <v>1.0</v>
      </c>
      <c r="H314" s="16" t="str">
        <f>IF(OR(I314=$C314,I314=$D314,I314=$E314),IFNA(VLOOKUP($A314&amp;H$1,Data!$C:$E,3,0),"Ø"),"-")</f>
        <v>Ø</v>
      </c>
      <c r="I314" s="16">
        <v>1.0</v>
      </c>
      <c r="J314" s="16" t="str">
        <f>IF(OR(K314=$C314,K314=$D314,K314=$E314),IFNA(VLOOKUP($A314&amp;J$1,Data!$C:$E,3,0),"Ø"),"-")</f>
        <v>√</v>
      </c>
      <c r="K314" s="16">
        <v>1.0</v>
      </c>
      <c r="L314" s="16" t="str">
        <f>IF(OR(M314=$C314,M314=$D314,M314=$E314),IFNA(VLOOKUP($A314&amp;L$1,Data!$C:$E,3,0),"Ø"),"-")</f>
        <v>×</v>
      </c>
      <c r="M314" s="16">
        <v>1.0</v>
      </c>
      <c r="N314" s="16" t="str">
        <f>IF(OR(O314=$C314,O314=$D314,O314=$E314),IFNA(VLOOKUP($A314&amp;N$1,Data!$C:$E,3,0),"Ø"),"-")</f>
        <v>×</v>
      </c>
      <c r="O314" s="16">
        <v>1.0</v>
      </c>
      <c r="P314" s="16" t="str">
        <f>IF(OR(Q314=$C314,Q314=$D314,Q314=$E314),IFNA(VLOOKUP($A314&amp;P$1,Data!$C:$E,3,0),"Ø"),"-")</f>
        <v>×</v>
      </c>
      <c r="Q314" s="16">
        <v>1.0</v>
      </c>
      <c r="R314" s="16" t="str">
        <f>IF(OR(S314=$C314,S314=$D314,S314=$E314),IFNA(VLOOKUP($A314&amp;R$1,Data!$C:$E,3,0),"Ø"),"-")</f>
        <v>×</v>
      </c>
      <c r="S314" s="16">
        <v>1.0</v>
      </c>
      <c r="T314" s="16" t="str">
        <f>IF(OR(U314=$C314,U314=$D314,U314=$E314),IFNA(VLOOKUP($A314&amp;T$1,Data!$C:$E,3,0),"Ø"),"-")</f>
        <v>-</v>
      </c>
      <c r="U314" s="16">
        <v>2.0</v>
      </c>
      <c r="V314" s="16" t="str">
        <f>IF(OR(W314=$C314,W314=$D314,W314=$E314),IFNA(VLOOKUP($A314&amp;V$1,Data!$C:$E,3,0),"Ø"),"-")</f>
        <v>-</v>
      </c>
      <c r="W314" s="16">
        <v>2.0</v>
      </c>
      <c r="X314" s="16" t="str">
        <f>IF(OR(Y314=$C314,Y314=$D314,Y314=$E314),IFNA(VLOOKUP($A314&amp;X$1,Data!$C:$E,3,0),"Ø"),"-")</f>
        <v>-</v>
      </c>
      <c r="Y314" s="16">
        <v>2.0</v>
      </c>
      <c r="Z314" s="16" t="str">
        <f>IF(OR(AA314=$C314,AA314=$D314,AA314=$E314),IFNA(VLOOKUP($A314&amp;Z$1,Data!$C:$E,3,0),"Ø"),"-")</f>
        <v>-</v>
      </c>
      <c r="AA314" s="16">
        <v>2.0</v>
      </c>
      <c r="AB314" s="16" t="str">
        <f>IF(OR(AC314=$C314,AC314=$D314,AC314=$E314),IFNA(VLOOKUP($A314&amp;AB$1,Data!$C:$E,3,0),"Ø"),"-")</f>
        <v>-</v>
      </c>
      <c r="AC314" s="16">
        <v>2.0</v>
      </c>
      <c r="AD314" s="16" t="str">
        <f>IF(OR(AE314=$C314,AE314=$D314,AE314=$E314),IFNA(VLOOKUP($A314&amp;AD$1,Data!$C:$E,3,0),"Ø"),"-")</f>
        <v>-</v>
      </c>
      <c r="AE314" s="16">
        <v>2.0</v>
      </c>
      <c r="AF314" s="16" t="str">
        <f>IF(OR(AG314=$C314,AG314=$D314,AG314=$E314),IFNA(VLOOKUP($A314&amp;AF$1,Data!$C:$E,3,0),"Ø"),"-")</f>
        <v>-</v>
      </c>
      <c r="AG314" s="16">
        <v>2.0</v>
      </c>
      <c r="AH314" s="16" t="str">
        <f>IF(OR(AI314=$C314,AI314=$D314,AI314=$E314),IFNA(VLOOKUP($A314&amp;AH$1,Data!$C:$E,3,0),"Ø"),"-")</f>
        <v>-</v>
      </c>
      <c r="AI314" s="16">
        <v>2.0</v>
      </c>
      <c r="AJ314" s="16" t="str">
        <f>IF(OR(AK314=$C314,AK314=$D314,AK314=$E314),IFNA(VLOOKUP($A314&amp;AJ$1,Data!$C:$E,3,0),"Ø"),"-")</f>
        <v>-</v>
      </c>
      <c r="AK314" s="16">
        <v>2.0</v>
      </c>
      <c r="AL314" s="16" t="str">
        <f>IF(OR(AM314=$C314,AM314=$D314,AM314=$E314),IFNA(VLOOKUP($A314&amp;AL$1,Data!$C:$E,3,0),"Ø"),"-")</f>
        <v>-</v>
      </c>
      <c r="AM314" s="16">
        <v>2.0</v>
      </c>
      <c r="AN314" s="16" t="str">
        <f>IF(OR(AO314=$C314,AO314=$D314,AO314=$E314),IFNA(VLOOKUP($A314&amp;AN$1,Data!$C:$E,3,0),"Ø"),"-")</f>
        <v>-</v>
      </c>
      <c r="AO314" s="16">
        <v>2.0</v>
      </c>
      <c r="AP314" s="16" t="str">
        <f>IF(OR(AQ314=$C314,AQ314=$D314,AQ314=$E314),IFNA(VLOOKUP($A314&amp;AP$1,Data!$C:$E,3,0),"Ø"),"-")</f>
        <v>-</v>
      </c>
      <c r="AQ314" s="16">
        <v>2.0</v>
      </c>
      <c r="AR314" s="16" t="str">
        <f>IF(OR(AS314=$C314,AS314=$D314,AS314=$E314),IFNA(VLOOKUP($A314&amp;AR$1,Data!$C:$E,3,0),"Ø"),"-")</f>
        <v>-</v>
      </c>
      <c r="AS314" s="16">
        <v>2.0</v>
      </c>
      <c r="AT314" s="16" t="str">
        <f>IF(OR(AU314=$C314,AU314=$D314,AU314=$E314),IFNA(VLOOKUP($A314&amp;AT$1,Data!$C:$E,3,0),"Ø"),"-")</f>
        <v>-</v>
      </c>
      <c r="AU314" s="16">
        <v>3.0</v>
      </c>
    </row>
    <row r="315" ht="14.25" hidden="1" customHeight="1">
      <c r="A315" s="16" t="s">
        <v>762</v>
      </c>
      <c r="C315" s="9">
        <f>IF(COUNTIF(Dails!A:A,Sheet1DATA!$A315)=1,1,"N")</f>
        <v>1</v>
      </c>
      <c r="D315" s="9" t="str">
        <f>IF(COUNTIF(Dails!D:D,Sheet1DATA!$A315)=1,2,"N")</f>
        <v>N</v>
      </c>
      <c r="E315" s="9" t="str">
        <f>IF(COUNTIF(Dails!G:G,Sheet1DATA!$A315)=1,3,"N")</f>
        <v>N</v>
      </c>
      <c r="F315" s="16" t="str">
        <f>IF(OR(G315=$C315,G315=$D315,G315=$E315),IFNA(VLOOKUP($A315&amp;F$1,Data!$C:$E,3,0),"Ø"),"-")</f>
        <v>√</v>
      </c>
      <c r="G315" s="16">
        <v>1.0</v>
      </c>
      <c r="H315" s="16" t="str">
        <f>IF(OR(I315=$C315,I315=$D315,I315=$E315),IFNA(VLOOKUP($A315&amp;H$1,Data!$C:$E,3,0),"Ø"),"-")</f>
        <v>Ø</v>
      </c>
      <c r="I315" s="16">
        <v>1.0</v>
      </c>
      <c r="J315" s="16" t="str">
        <f>IF(OR(K315=$C315,K315=$D315,K315=$E315),IFNA(VLOOKUP($A315&amp;J$1,Data!$C:$E,3,0),"Ø"),"-")</f>
        <v>√</v>
      </c>
      <c r="K315" s="16">
        <v>1.0</v>
      </c>
      <c r="L315" s="16" t="str">
        <f>IF(OR(M315=$C315,M315=$D315,M315=$E315),IFNA(VLOOKUP($A315&amp;L$1,Data!$C:$E,3,0),"Ø"),"-")</f>
        <v>×</v>
      </c>
      <c r="M315" s="16">
        <v>1.0</v>
      </c>
      <c r="N315" s="16" t="str">
        <f>IF(OR(O315=$C315,O315=$D315,O315=$E315),IFNA(VLOOKUP($A315&amp;N$1,Data!$C:$E,3,0),"Ø"),"-")</f>
        <v>×</v>
      </c>
      <c r="O315" s="16">
        <v>1.0</v>
      </c>
      <c r="P315" s="16" t="str">
        <f>IF(OR(Q315=$C315,Q315=$D315,Q315=$E315),IFNA(VLOOKUP($A315&amp;P$1,Data!$C:$E,3,0),"Ø"),"-")</f>
        <v>×</v>
      </c>
      <c r="Q315" s="16">
        <v>1.0</v>
      </c>
      <c r="R315" s="16" t="str">
        <f>IF(OR(S315=$C315,S315=$D315,S315=$E315),IFNA(VLOOKUP($A315&amp;R$1,Data!$C:$E,3,0),"Ø"),"-")</f>
        <v>×</v>
      </c>
      <c r="S315" s="16">
        <v>1.0</v>
      </c>
      <c r="T315" s="16" t="str">
        <f>IF(OR(U315=$C315,U315=$D315,U315=$E315),IFNA(VLOOKUP($A315&amp;T$1,Data!$C:$E,3,0),"Ø"),"-")</f>
        <v>-</v>
      </c>
      <c r="U315" s="16">
        <v>2.0</v>
      </c>
      <c r="V315" s="16" t="str">
        <f>IF(OR(W315=$C315,W315=$D315,W315=$E315),IFNA(VLOOKUP($A315&amp;V$1,Data!$C:$E,3,0),"Ø"),"-")</f>
        <v>-</v>
      </c>
      <c r="W315" s="16">
        <v>2.0</v>
      </c>
      <c r="X315" s="16" t="str">
        <f>IF(OR(Y315=$C315,Y315=$D315,Y315=$E315),IFNA(VLOOKUP($A315&amp;X$1,Data!$C:$E,3,0),"Ø"),"-")</f>
        <v>-</v>
      </c>
      <c r="Y315" s="16">
        <v>2.0</v>
      </c>
      <c r="Z315" s="16" t="str">
        <f>IF(OR(AA315=$C315,AA315=$D315,AA315=$E315),IFNA(VLOOKUP($A315&amp;Z$1,Data!$C:$E,3,0),"Ø"),"-")</f>
        <v>-</v>
      </c>
      <c r="AA315" s="16">
        <v>2.0</v>
      </c>
      <c r="AB315" s="16" t="str">
        <f>IF(OR(AC315=$C315,AC315=$D315,AC315=$E315),IFNA(VLOOKUP($A315&amp;AB$1,Data!$C:$E,3,0),"Ø"),"-")</f>
        <v>-</v>
      </c>
      <c r="AC315" s="16">
        <v>2.0</v>
      </c>
      <c r="AD315" s="16" t="str">
        <f>IF(OR(AE315=$C315,AE315=$D315,AE315=$E315),IFNA(VLOOKUP($A315&amp;AD$1,Data!$C:$E,3,0),"Ø"),"-")</f>
        <v>-</v>
      </c>
      <c r="AE315" s="16">
        <v>2.0</v>
      </c>
      <c r="AF315" s="16" t="str">
        <f>IF(OR(AG315=$C315,AG315=$D315,AG315=$E315),IFNA(VLOOKUP($A315&amp;AF$1,Data!$C:$E,3,0),"Ø"),"-")</f>
        <v>-</v>
      </c>
      <c r="AG315" s="16">
        <v>2.0</v>
      </c>
      <c r="AH315" s="16" t="str">
        <f>IF(OR(AI315=$C315,AI315=$D315,AI315=$E315),IFNA(VLOOKUP($A315&amp;AH$1,Data!$C:$E,3,0),"Ø"),"-")</f>
        <v>-</v>
      </c>
      <c r="AI315" s="16">
        <v>2.0</v>
      </c>
      <c r="AJ315" s="16" t="str">
        <f>IF(OR(AK315=$C315,AK315=$D315,AK315=$E315),IFNA(VLOOKUP($A315&amp;AJ$1,Data!$C:$E,3,0),"Ø"),"-")</f>
        <v>-</v>
      </c>
      <c r="AK315" s="16">
        <v>2.0</v>
      </c>
      <c r="AL315" s="16" t="str">
        <f>IF(OR(AM315=$C315,AM315=$D315,AM315=$E315),IFNA(VLOOKUP($A315&amp;AL$1,Data!$C:$E,3,0),"Ø"),"-")</f>
        <v>-</v>
      </c>
      <c r="AM315" s="16">
        <v>2.0</v>
      </c>
      <c r="AN315" s="16" t="str">
        <f>IF(OR(AO315=$C315,AO315=$D315,AO315=$E315),IFNA(VLOOKUP($A315&amp;AN$1,Data!$C:$E,3,0),"Ø"),"-")</f>
        <v>-</v>
      </c>
      <c r="AO315" s="16">
        <v>2.0</v>
      </c>
      <c r="AP315" s="16" t="str">
        <f>IF(OR(AQ315=$C315,AQ315=$D315,AQ315=$E315),IFNA(VLOOKUP($A315&amp;AP$1,Data!$C:$E,3,0),"Ø"),"-")</f>
        <v>-</v>
      </c>
      <c r="AQ315" s="16">
        <v>2.0</v>
      </c>
      <c r="AR315" s="16" t="str">
        <f>IF(OR(AS315=$C315,AS315=$D315,AS315=$E315),IFNA(VLOOKUP($A315&amp;AR$1,Data!$C:$E,3,0),"Ø"),"-")</f>
        <v>-</v>
      </c>
      <c r="AS315" s="16">
        <v>2.0</v>
      </c>
      <c r="AT315" s="16" t="str">
        <f>IF(OR(AU315=$C315,AU315=$D315,AU315=$E315),IFNA(VLOOKUP($A315&amp;AT$1,Data!$C:$E,3,0),"Ø"),"-")</f>
        <v>-</v>
      </c>
      <c r="AU315" s="16">
        <v>3.0</v>
      </c>
    </row>
    <row r="316" ht="14.25" hidden="1" customHeight="1">
      <c r="A316" s="16" t="s">
        <v>1200</v>
      </c>
      <c r="C316" s="9" t="str">
        <f>IF(COUNTIF(Dails!A:A,Sheet1DATA!$A316)=1,1,"N")</f>
        <v>N</v>
      </c>
      <c r="D316" s="9" t="str">
        <f>IF(COUNTIF(Dails!D:D,Sheet1DATA!$A316)=1,2,"N")</f>
        <v>N</v>
      </c>
      <c r="E316" s="9" t="str">
        <f>IF(COUNTIF(Dails!G:G,Sheet1DATA!$A316)=1,3,"N")</f>
        <v>N</v>
      </c>
      <c r="F316" s="16" t="str">
        <f>IF(OR(G316=$C316,G316=$D316,G316=$E316),IFNA(VLOOKUP($A316&amp;F$1,Data!$C:$E,3,0),"Ø"),"-")</f>
        <v>-</v>
      </c>
      <c r="G316" s="16">
        <v>1.0</v>
      </c>
      <c r="H316" s="16" t="str">
        <f>IF(OR(I316=$C316,I316=$D316,I316=$E316),IFNA(VLOOKUP($A316&amp;H$1,Data!$C:$E,3,0),"Ø"),"-")</f>
        <v>-</v>
      </c>
      <c r="I316" s="16">
        <v>1.0</v>
      </c>
      <c r="J316" s="16" t="str">
        <f>IF(OR(K316=$C316,K316=$D316,K316=$E316),IFNA(VLOOKUP($A316&amp;J$1,Data!$C:$E,3,0),"Ø"),"-")</f>
        <v>-</v>
      </c>
      <c r="K316" s="16">
        <v>1.0</v>
      </c>
      <c r="L316" s="16" t="str">
        <f>IF(OR(M316=$C316,M316=$D316,M316=$E316),IFNA(VLOOKUP($A316&amp;L$1,Data!$C:$E,3,0),"Ø"),"-")</f>
        <v>-</v>
      </c>
      <c r="M316" s="16">
        <v>1.0</v>
      </c>
      <c r="N316" s="16" t="str">
        <f>IF(OR(O316=$C316,O316=$D316,O316=$E316),IFNA(VLOOKUP($A316&amp;N$1,Data!$C:$E,3,0),"Ø"),"-")</f>
        <v>-</v>
      </c>
      <c r="O316" s="16">
        <v>1.0</v>
      </c>
      <c r="P316" s="16" t="str">
        <f>IF(OR(Q316=$C316,Q316=$D316,Q316=$E316),IFNA(VLOOKUP($A316&amp;P$1,Data!$C:$E,3,0),"Ø"),"-")</f>
        <v>-</v>
      </c>
      <c r="Q316" s="16">
        <v>1.0</v>
      </c>
      <c r="R316" s="16" t="str">
        <f>IF(OR(S316=$C316,S316=$D316,S316=$E316),IFNA(VLOOKUP($A316&amp;R$1,Data!$C:$E,3,0),"Ø"),"-")</f>
        <v>-</v>
      </c>
      <c r="S316" s="16">
        <v>1.0</v>
      </c>
      <c r="T316" s="16" t="str">
        <f>IF(OR(U316=$C316,U316=$D316,U316=$E316),IFNA(VLOOKUP($A316&amp;T$1,Data!$C:$E,3,0),"Ø"),"-")</f>
        <v>-</v>
      </c>
      <c r="U316" s="16">
        <v>2.0</v>
      </c>
      <c r="V316" s="16" t="str">
        <f>IF(OR(W316=$C316,W316=$D316,W316=$E316),IFNA(VLOOKUP($A316&amp;V$1,Data!$C:$E,3,0),"Ø"),"-")</f>
        <v>-</v>
      </c>
      <c r="W316" s="16">
        <v>2.0</v>
      </c>
      <c r="X316" s="16" t="str">
        <f>IF(OR(Y316=$C316,Y316=$D316,Y316=$E316),IFNA(VLOOKUP($A316&amp;X$1,Data!$C:$E,3,0),"Ø"),"-")</f>
        <v>-</v>
      </c>
      <c r="Y316" s="16">
        <v>2.0</v>
      </c>
      <c r="Z316" s="16" t="str">
        <f>IF(OR(AA316=$C316,AA316=$D316,AA316=$E316),IFNA(VLOOKUP($A316&amp;Z$1,Data!$C:$E,3,0),"Ø"),"-")</f>
        <v>-</v>
      </c>
      <c r="AA316" s="16">
        <v>2.0</v>
      </c>
      <c r="AB316" s="16" t="str">
        <f>IF(OR(AC316=$C316,AC316=$D316,AC316=$E316),IFNA(VLOOKUP($A316&amp;AB$1,Data!$C:$E,3,0),"Ø"),"-")</f>
        <v>-</v>
      </c>
      <c r="AC316" s="16">
        <v>2.0</v>
      </c>
      <c r="AD316" s="16" t="str">
        <f>IF(OR(AE316=$C316,AE316=$D316,AE316=$E316),IFNA(VLOOKUP($A316&amp;AD$1,Data!$C:$E,3,0),"Ø"),"-")</f>
        <v>-</v>
      </c>
      <c r="AE316" s="16">
        <v>2.0</v>
      </c>
      <c r="AF316" s="16" t="str">
        <f>IF(OR(AG316=$C316,AG316=$D316,AG316=$E316),IFNA(VLOOKUP($A316&amp;AF$1,Data!$C:$E,3,0),"Ø"),"-")</f>
        <v>-</v>
      </c>
      <c r="AG316" s="16">
        <v>2.0</v>
      </c>
      <c r="AH316" s="16" t="str">
        <f>IF(OR(AI316=$C316,AI316=$D316,AI316=$E316),IFNA(VLOOKUP($A316&amp;AH$1,Data!$C:$E,3,0),"Ø"),"-")</f>
        <v>-</v>
      </c>
      <c r="AI316" s="16">
        <v>2.0</v>
      </c>
      <c r="AJ316" s="16" t="str">
        <f>IF(OR(AK316=$C316,AK316=$D316,AK316=$E316),IFNA(VLOOKUP($A316&amp;AJ$1,Data!$C:$E,3,0),"Ø"),"-")</f>
        <v>-</v>
      </c>
      <c r="AK316" s="16">
        <v>2.0</v>
      </c>
      <c r="AL316" s="16" t="str">
        <f>IF(OR(AM316=$C316,AM316=$D316,AM316=$E316),IFNA(VLOOKUP($A316&amp;AL$1,Data!$C:$E,3,0),"Ø"),"-")</f>
        <v>-</v>
      </c>
      <c r="AM316" s="16">
        <v>2.0</v>
      </c>
      <c r="AN316" s="16" t="str">
        <f>IF(OR(AO316=$C316,AO316=$D316,AO316=$E316),IFNA(VLOOKUP($A316&amp;AN$1,Data!$C:$E,3,0),"Ø"),"-")</f>
        <v>-</v>
      </c>
      <c r="AO316" s="16">
        <v>2.0</v>
      </c>
      <c r="AP316" s="16" t="str">
        <f>IF(OR(AQ316=$C316,AQ316=$D316,AQ316=$E316),IFNA(VLOOKUP($A316&amp;AP$1,Data!$C:$E,3,0),"Ø"),"-")</f>
        <v>-</v>
      </c>
      <c r="AQ316" s="16">
        <v>2.0</v>
      </c>
      <c r="AR316" s="16" t="str">
        <f>IF(OR(AS316=$C316,AS316=$D316,AS316=$E316),IFNA(VLOOKUP($A316&amp;AR$1,Data!$C:$E,3,0),"Ø"),"-")</f>
        <v>-</v>
      </c>
      <c r="AS316" s="16">
        <v>2.0</v>
      </c>
      <c r="AT316" s="16" t="str">
        <f>IF(OR(AU316=$C316,AU316=$D316,AU316=$E316),IFNA(VLOOKUP($A316&amp;AT$1,Data!$C:$E,3,0),"Ø"),"-")</f>
        <v>-</v>
      </c>
      <c r="AU316" s="16">
        <v>3.0</v>
      </c>
    </row>
    <row r="317" ht="14.25" hidden="1" customHeight="1">
      <c r="A317" s="16" t="s">
        <v>1203</v>
      </c>
      <c r="C317" s="9" t="str">
        <f>IF(COUNTIF(Dails!A:A,Sheet1DATA!$A317)=1,1,"N")</f>
        <v>N</v>
      </c>
      <c r="D317" s="9" t="str">
        <f>IF(COUNTIF(Dails!D:D,Sheet1DATA!$A317)=1,2,"N")</f>
        <v>N</v>
      </c>
      <c r="E317" s="9" t="str">
        <f>IF(COUNTIF(Dails!G:G,Sheet1DATA!$A317)=1,3,"N")</f>
        <v>N</v>
      </c>
      <c r="F317" s="16" t="str">
        <f>IF(OR(G317=$C317,G317=$D317,G317=$E317),IFNA(VLOOKUP($A317&amp;F$1,Data!$C:$E,3,0),"Ø"),"-")</f>
        <v>-</v>
      </c>
      <c r="G317" s="16">
        <v>1.0</v>
      </c>
      <c r="H317" s="16" t="str">
        <f>IF(OR(I317=$C317,I317=$D317,I317=$E317),IFNA(VLOOKUP($A317&amp;H$1,Data!$C:$E,3,0),"Ø"),"-")</f>
        <v>-</v>
      </c>
      <c r="I317" s="16">
        <v>1.0</v>
      </c>
      <c r="J317" s="16" t="str">
        <f>IF(OR(K317=$C317,K317=$D317,K317=$E317),IFNA(VLOOKUP($A317&amp;J$1,Data!$C:$E,3,0),"Ø"),"-")</f>
        <v>-</v>
      </c>
      <c r="K317" s="16">
        <v>1.0</v>
      </c>
      <c r="L317" s="16" t="str">
        <f>IF(OR(M317=$C317,M317=$D317,M317=$E317),IFNA(VLOOKUP($A317&amp;L$1,Data!$C:$E,3,0),"Ø"),"-")</f>
        <v>-</v>
      </c>
      <c r="M317" s="16">
        <v>1.0</v>
      </c>
      <c r="N317" s="16" t="str">
        <f>IF(OR(O317=$C317,O317=$D317,O317=$E317),IFNA(VLOOKUP($A317&amp;N$1,Data!$C:$E,3,0),"Ø"),"-")</f>
        <v>-</v>
      </c>
      <c r="O317" s="16">
        <v>1.0</v>
      </c>
      <c r="P317" s="16" t="str">
        <f>IF(OR(Q317=$C317,Q317=$D317,Q317=$E317),IFNA(VLOOKUP($A317&amp;P$1,Data!$C:$E,3,0),"Ø"),"-")</f>
        <v>-</v>
      </c>
      <c r="Q317" s="16">
        <v>1.0</v>
      </c>
      <c r="R317" s="16" t="str">
        <f>IF(OR(S317=$C317,S317=$D317,S317=$E317),IFNA(VLOOKUP($A317&amp;R$1,Data!$C:$E,3,0),"Ø"),"-")</f>
        <v>-</v>
      </c>
      <c r="S317" s="16">
        <v>1.0</v>
      </c>
      <c r="T317" s="16" t="str">
        <f>IF(OR(U317=$C317,U317=$D317,U317=$E317),IFNA(VLOOKUP($A317&amp;T$1,Data!$C:$E,3,0),"Ø"),"-")</f>
        <v>-</v>
      </c>
      <c r="U317" s="16">
        <v>2.0</v>
      </c>
      <c r="V317" s="16" t="str">
        <f>IF(OR(W317=$C317,W317=$D317,W317=$E317),IFNA(VLOOKUP($A317&amp;V$1,Data!$C:$E,3,0),"Ø"),"-")</f>
        <v>-</v>
      </c>
      <c r="W317" s="16">
        <v>2.0</v>
      </c>
      <c r="X317" s="16" t="str">
        <f>IF(OR(Y317=$C317,Y317=$D317,Y317=$E317),IFNA(VLOOKUP($A317&amp;X$1,Data!$C:$E,3,0),"Ø"),"-")</f>
        <v>-</v>
      </c>
      <c r="Y317" s="16">
        <v>2.0</v>
      </c>
      <c r="Z317" s="16" t="str">
        <f>IF(OR(AA317=$C317,AA317=$D317,AA317=$E317),IFNA(VLOOKUP($A317&amp;Z$1,Data!$C:$E,3,0),"Ø"),"-")</f>
        <v>-</v>
      </c>
      <c r="AA317" s="16">
        <v>2.0</v>
      </c>
      <c r="AB317" s="16" t="str">
        <f>IF(OR(AC317=$C317,AC317=$D317,AC317=$E317),IFNA(VLOOKUP($A317&amp;AB$1,Data!$C:$E,3,0),"Ø"),"-")</f>
        <v>-</v>
      </c>
      <c r="AC317" s="16">
        <v>2.0</v>
      </c>
      <c r="AD317" s="16" t="str">
        <f>IF(OR(AE317=$C317,AE317=$D317,AE317=$E317),IFNA(VLOOKUP($A317&amp;AD$1,Data!$C:$E,3,0),"Ø"),"-")</f>
        <v>-</v>
      </c>
      <c r="AE317" s="16">
        <v>2.0</v>
      </c>
      <c r="AF317" s="16" t="str">
        <f>IF(OR(AG317=$C317,AG317=$D317,AG317=$E317),IFNA(VLOOKUP($A317&amp;AF$1,Data!$C:$E,3,0),"Ø"),"-")</f>
        <v>-</v>
      </c>
      <c r="AG317" s="16">
        <v>2.0</v>
      </c>
      <c r="AH317" s="16" t="str">
        <f>IF(OR(AI317=$C317,AI317=$D317,AI317=$E317),IFNA(VLOOKUP($A317&amp;AH$1,Data!$C:$E,3,0),"Ø"),"-")</f>
        <v>-</v>
      </c>
      <c r="AI317" s="16">
        <v>2.0</v>
      </c>
      <c r="AJ317" s="16" t="str">
        <f>IF(OR(AK317=$C317,AK317=$D317,AK317=$E317),IFNA(VLOOKUP($A317&amp;AJ$1,Data!$C:$E,3,0),"Ø"),"-")</f>
        <v>-</v>
      </c>
      <c r="AK317" s="16">
        <v>2.0</v>
      </c>
      <c r="AL317" s="16" t="str">
        <f>IF(OR(AM317=$C317,AM317=$D317,AM317=$E317),IFNA(VLOOKUP($A317&amp;AL$1,Data!$C:$E,3,0),"Ø"),"-")</f>
        <v>-</v>
      </c>
      <c r="AM317" s="16">
        <v>2.0</v>
      </c>
      <c r="AN317" s="16" t="str">
        <f>IF(OR(AO317=$C317,AO317=$D317,AO317=$E317),IFNA(VLOOKUP($A317&amp;AN$1,Data!$C:$E,3,0),"Ø"),"-")</f>
        <v>-</v>
      </c>
      <c r="AO317" s="16">
        <v>2.0</v>
      </c>
      <c r="AP317" s="16" t="str">
        <f>IF(OR(AQ317=$C317,AQ317=$D317,AQ317=$E317),IFNA(VLOOKUP($A317&amp;AP$1,Data!$C:$E,3,0),"Ø"),"-")</f>
        <v>-</v>
      </c>
      <c r="AQ317" s="16">
        <v>2.0</v>
      </c>
      <c r="AR317" s="16" t="str">
        <f>IF(OR(AS317=$C317,AS317=$D317,AS317=$E317),IFNA(VLOOKUP($A317&amp;AR$1,Data!$C:$E,3,0),"Ø"),"-")</f>
        <v>-</v>
      </c>
      <c r="AS317" s="16">
        <v>2.0</v>
      </c>
      <c r="AT317" s="16" t="str">
        <f>IF(OR(AU317=$C317,AU317=$D317,AU317=$E317),IFNA(VLOOKUP($A317&amp;AT$1,Data!$C:$E,3,0),"Ø"),"-")</f>
        <v>-</v>
      </c>
      <c r="AU317" s="16">
        <v>3.0</v>
      </c>
    </row>
    <row r="318" ht="14.25" hidden="1" customHeight="1">
      <c r="A318" s="16" t="s">
        <v>489</v>
      </c>
      <c r="C318" s="9" t="str">
        <f>IF(COUNTIF(Dails!A:A,Sheet1DATA!$A318)=1,1,"N")</f>
        <v>N</v>
      </c>
      <c r="D318" s="9">
        <f>IF(COUNTIF(Dails!D:D,Sheet1DATA!$A318)=1,2,"N")</f>
        <v>2</v>
      </c>
      <c r="E318" s="9" t="str">
        <f>IF(COUNTIF(Dails!G:G,Sheet1DATA!$A318)=1,3,"N")</f>
        <v>N</v>
      </c>
      <c r="F318" s="16" t="str">
        <f>IF(OR(G318=$C318,G318=$D318,G318=$E318),IFNA(VLOOKUP($A318&amp;F$1,Data!$C:$E,3,0),"Ø"),"-")</f>
        <v>-</v>
      </c>
      <c r="G318" s="16">
        <v>1.0</v>
      </c>
      <c r="H318" s="16" t="str">
        <f>IF(OR(I318=$C318,I318=$D318,I318=$E318),IFNA(VLOOKUP($A318&amp;H$1,Data!$C:$E,3,0),"Ø"),"-")</f>
        <v>-</v>
      </c>
      <c r="I318" s="16">
        <v>1.0</v>
      </c>
      <c r="J318" s="16" t="str">
        <f>IF(OR(K318=$C318,K318=$D318,K318=$E318),IFNA(VLOOKUP($A318&amp;J$1,Data!$C:$E,3,0),"Ø"),"-")</f>
        <v>-</v>
      </c>
      <c r="K318" s="16">
        <v>1.0</v>
      </c>
      <c r="L318" s="16" t="str">
        <f>IF(OR(M318=$C318,M318=$D318,M318=$E318),IFNA(VLOOKUP($A318&amp;L$1,Data!$C:$E,3,0),"Ø"),"-")</f>
        <v>-</v>
      </c>
      <c r="M318" s="16">
        <v>1.0</v>
      </c>
      <c r="N318" s="16" t="str">
        <f>IF(OR(O318=$C318,O318=$D318,O318=$E318),IFNA(VLOOKUP($A318&amp;N$1,Data!$C:$E,3,0),"Ø"),"-")</f>
        <v>-</v>
      </c>
      <c r="O318" s="16">
        <v>1.0</v>
      </c>
      <c r="P318" s="16" t="str">
        <f>IF(OR(Q318=$C318,Q318=$D318,Q318=$E318),IFNA(VLOOKUP($A318&amp;P$1,Data!$C:$E,3,0),"Ø"),"-")</f>
        <v>-</v>
      </c>
      <c r="Q318" s="16">
        <v>1.0</v>
      </c>
      <c r="R318" s="16" t="str">
        <f>IF(OR(S318=$C318,S318=$D318,S318=$E318),IFNA(VLOOKUP($A318&amp;R$1,Data!$C:$E,3,0),"Ø"),"-")</f>
        <v>-</v>
      </c>
      <c r="S318" s="16">
        <v>1.0</v>
      </c>
      <c r="T318" s="16" t="str">
        <f>IF(OR(U318=$C318,U318=$D318,U318=$E318),IFNA(VLOOKUP($A318&amp;T$1,Data!$C:$E,3,0),"Ø"),"-")</f>
        <v>×</v>
      </c>
      <c r="U318" s="16">
        <v>2.0</v>
      </c>
      <c r="V318" s="16" t="str">
        <f>IF(OR(W318=$C318,W318=$D318,W318=$E318),IFNA(VLOOKUP($A318&amp;V$1,Data!$C:$E,3,0),"Ø"),"-")</f>
        <v>Ø</v>
      </c>
      <c r="W318" s="16">
        <v>2.0</v>
      </c>
      <c r="X318" s="16" t="str">
        <f>IF(OR(Y318=$C318,Y318=$D318,Y318=$E318),IFNA(VLOOKUP($A318&amp;X$1,Data!$C:$E,3,0),"Ø"),"-")</f>
        <v>×</v>
      </c>
      <c r="Y318" s="16">
        <v>2.0</v>
      </c>
      <c r="Z318" s="16" t="str">
        <f>IF(OR(AA318=$C318,AA318=$D318,AA318=$E318),IFNA(VLOOKUP($A318&amp;Z$1,Data!$C:$E,3,0),"Ø"),"-")</f>
        <v>Ø</v>
      </c>
      <c r="AA318" s="16">
        <v>2.0</v>
      </c>
      <c r="AB318" s="16" t="str">
        <f>IF(OR(AC318=$C318,AC318=$D318,AC318=$E318),IFNA(VLOOKUP($A318&amp;AB$1,Data!$C:$E,3,0),"Ø"),"-")</f>
        <v>Ø</v>
      </c>
      <c r="AC318" s="16">
        <v>2.0</v>
      </c>
      <c r="AD318" s="16" t="str">
        <f>IF(OR(AE318=$C318,AE318=$D318,AE318=$E318),IFNA(VLOOKUP($A318&amp;AD$1,Data!$C:$E,3,0),"Ø"),"-")</f>
        <v>×</v>
      </c>
      <c r="AE318" s="16">
        <v>2.0</v>
      </c>
      <c r="AF318" s="16" t="str">
        <f>IF(OR(AG318=$C318,AG318=$D318,AG318=$E318),IFNA(VLOOKUP($A318&amp;AF$1,Data!$C:$E,3,0),"Ø"),"-")</f>
        <v>Ø</v>
      </c>
      <c r="AG318" s="16">
        <v>2.0</v>
      </c>
      <c r="AH318" s="16" t="str">
        <f>IF(OR(AI318=$C318,AI318=$D318,AI318=$E318),IFNA(VLOOKUP($A318&amp;AH$1,Data!$C:$E,3,0),"Ø"),"-")</f>
        <v>Ø</v>
      </c>
      <c r="AI318" s="16">
        <v>2.0</v>
      </c>
      <c r="AJ318" s="16" t="str">
        <f>IF(OR(AK318=$C318,AK318=$D318,AK318=$E318),IFNA(VLOOKUP($A318&amp;AJ$1,Data!$C:$E,3,0),"Ø"),"-")</f>
        <v>Ø</v>
      </c>
      <c r="AK318" s="16">
        <v>2.0</v>
      </c>
      <c r="AL318" s="16" t="str">
        <f>IF(OR(AM318=$C318,AM318=$D318,AM318=$E318),IFNA(VLOOKUP($A318&amp;AL$1,Data!$C:$E,3,0),"Ø"),"-")</f>
        <v>×</v>
      </c>
      <c r="AM318" s="16">
        <v>2.0</v>
      </c>
      <c r="AN318" s="16" t="str">
        <f>IF(OR(AO318=$C318,AO318=$D318,AO318=$E318),IFNA(VLOOKUP($A318&amp;AN$1,Data!$C:$E,3,0),"Ø"),"-")</f>
        <v>Ø</v>
      </c>
      <c r="AO318" s="16">
        <v>2.0</v>
      </c>
      <c r="AP318" s="16" t="str">
        <f>IF(OR(AQ318=$C318,AQ318=$D318,AQ318=$E318),IFNA(VLOOKUP($A318&amp;AP$1,Data!$C:$E,3,0),"Ø"),"-")</f>
        <v>Ø</v>
      </c>
      <c r="AQ318" s="16">
        <v>2.0</v>
      </c>
      <c r="AR318" s="16" t="str">
        <f>IF(OR(AS318=$C318,AS318=$D318,AS318=$E318),IFNA(VLOOKUP($A318&amp;AR$1,Data!$C:$E,3,0),"Ø"),"-")</f>
        <v>×</v>
      </c>
      <c r="AS318" s="16">
        <v>2.0</v>
      </c>
      <c r="AT318" s="16" t="str">
        <f>IF(OR(AU318=$C318,AU318=$D318,AU318=$E318),IFNA(VLOOKUP($A318&amp;AT$1,Data!$C:$E,3,0),"Ø"),"-")</f>
        <v>-</v>
      </c>
      <c r="AU318" s="16">
        <v>3.0</v>
      </c>
    </row>
    <row r="319" ht="14.25" hidden="1" customHeight="1">
      <c r="A319" s="16" t="s">
        <v>1207</v>
      </c>
      <c r="C319" s="9" t="str">
        <f>IF(COUNTIF(Dails!A:A,Sheet1DATA!$A319)=1,1,"N")</f>
        <v>N</v>
      </c>
      <c r="D319" s="9" t="str">
        <f>IF(COUNTIF(Dails!D:D,Sheet1DATA!$A319)=1,2,"N")</f>
        <v>N</v>
      </c>
      <c r="E319" s="9" t="str">
        <f>IF(COUNTIF(Dails!G:G,Sheet1DATA!$A319)=1,3,"N")</f>
        <v>N</v>
      </c>
      <c r="F319" s="16" t="str">
        <f>IF(OR(G319=$C319,G319=$D319,G319=$E319),IFNA(VLOOKUP($A319&amp;F$1,Data!$C:$E,3,0),"Ø"),"-")</f>
        <v>-</v>
      </c>
      <c r="G319" s="16">
        <v>1.0</v>
      </c>
      <c r="H319" s="16" t="str">
        <f>IF(OR(I319=$C319,I319=$D319,I319=$E319),IFNA(VLOOKUP($A319&amp;H$1,Data!$C:$E,3,0),"Ø"),"-")</f>
        <v>-</v>
      </c>
      <c r="I319" s="16">
        <v>1.0</v>
      </c>
      <c r="J319" s="16" t="str">
        <f>IF(OR(K319=$C319,K319=$D319,K319=$E319),IFNA(VLOOKUP($A319&amp;J$1,Data!$C:$E,3,0),"Ø"),"-")</f>
        <v>-</v>
      </c>
      <c r="K319" s="16">
        <v>1.0</v>
      </c>
      <c r="L319" s="16" t="str">
        <f>IF(OR(M319=$C319,M319=$D319,M319=$E319),IFNA(VLOOKUP($A319&amp;L$1,Data!$C:$E,3,0),"Ø"),"-")</f>
        <v>-</v>
      </c>
      <c r="M319" s="16">
        <v>1.0</v>
      </c>
      <c r="N319" s="16" t="str">
        <f>IF(OR(O319=$C319,O319=$D319,O319=$E319),IFNA(VLOOKUP($A319&amp;N$1,Data!$C:$E,3,0),"Ø"),"-")</f>
        <v>-</v>
      </c>
      <c r="O319" s="16">
        <v>1.0</v>
      </c>
      <c r="P319" s="16" t="str">
        <f>IF(OR(Q319=$C319,Q319=$D319,Q319=$E319),IFNA(VLOOKUP($A319&amp;P$1,Data!$C:$E,3,0),"Ø"),"-")</f>
        <v>-</v>
      </c>
      <c r="Q319" s="16">
        <v>1.0</v>
      </c>
      <c r="R319" s="16" t="str">
        <f>IF(OR(S319=$C319,S319=$D319,S319=$E319),IFNA(VLOOKUP($A319&amp;R$1,Data!$C:$E,3,0),"Ø"),"-")</f>
        <v>-</v>
      </c>
      <c r="S319" s="16">
        <v>1.0</v>
      </c>
      <c r="T319" s="16" t="str">
        <f>IF(OR(U319=$C319,U319=$D319,U319=$E319),IFNA(VLOOKUP($A319&amp;T$1,Data!$C:$E,3,0),"Ø"),"-")</f>
        <v>-</v>
      </c>
      <c r="U319" s="16">
        <v>2.0</v>
      </c>
      <c r="V319" s="16" t="str">
        <f>IF(OR(W319=$C319,W319=$D319,W319=$E319),IFNA(VLOOKUP($A319&amp;V$1,Data!$C:$E,3,0),"Ø"),"-")</f>
        <v>-</v>
      </c>
      <c r="W319" s="16">
        <v>2.0</v>
      </c>
      <c r="X319" s="16" t="str">
        <f>IF(OR(Y319=$C319,Y319=$D319,Y319=$E319),IFNA(VLOOKUP($A319&amp;X$1,Data!$C:$E,3,0),"Ø"),"-")</f>
        <v>-</v>
      </c>
      <c r="Y319" s="16">
        <v>2.0</v>
      </c>
      <c r="Z319" s="16" t="str">
        <f>IF(OR(AA319=$C319,AA319=$D319,AA319=$E319),IFNA(VLOOKUP($A319&amp;Z$1,Data!$C:$E,3,0),"Ø"),"-")</f>
        <v>-</v>
      </c>
      <c r="AA319" s="16">
        <v>2.0</v>
      </c>
      <c r="AB319" s="16" t="str">
        <f>IF(OR(AC319=$C319,AC319=$D319,AC319=$E319),IFNA(VLOOKUP($A319&amp;AB$1,Data!$C:$E,3,0),"Ø"),"-")</f>
        <v>-</v>
      </c>
      <c r="AC319" s="16">
        <v>2.0</v>
      </c>
      <c r="AD319" s="16" t="str">
        <f>IF(OR(AE319=$C319,AE319=$D319,AE319=$E319),IFNA(VLOOKUP($A319&amp;AD$1,Data!$C:$E,3,0),"Ø"),"-")</f>
        <v>-</v>
      </c>
      <c r="AE319" s="16">
        <v>2.0</v>
      </c>
      <c r="AF319" s="16" t="str">
        <f>IF(OR(AG319=$C319,AG319=$D319,AG319=$E319),IFNA(VLOOKUP($A319&amp;AF$1,Data!$C:$E,3,0),"Ø"),"-")</f>
        <v>-</v>
      </c>
      <c r="AG319" s="16">
        <v>2.0</v>
      </c>
      <c r="AH319" s="16" t="str">
        <f>IF(OR(AI319=$C319,AI319=$D319,AI319=$E319),IFNA(VLOOKUP($A319&amp;AH$1,Data!$C:$E,3,0),"Ø"),"-")</f>
        <v>-</v>
      </c>
      <c r="AI319" s="16">
        <v>2.0</v>
      </c>
      <c r="AJ319" s="16" t="str">
        <f>IF(OR(AK319=$C319,AK319=$D319,AK319=$E319),IFNA(VLOOKUP($A319&amp;AJ$1,Data!$C:$E,3,0),"Ø"),"-")</f>
        <v>-</v>
      </c>
      <c r="AK319" s="16">
        <v>2.0</v>
      </c>
      <c r="AL319" s="16" t="str">
        <f>IF(OR(AM319=$C319,AM319=$D319,AM319=$E319),IFNA(VLOOKUP($A319&amp;AL$1,Data!$C:$E,3,0),"Ø"),"-")</f>
        <v>-</v>
      </c>
      <c r="AM319" s="16">
        <v>2.0</v>
      </c>
      <c r="AN319" s="16" t="str">
        <f>IF(OR(AO319=$C319,AO319=$D319,AO319=$E319),IFNA(VLOOKUP($A319&amp;AN$1,Data!$C:$E,3,0),"Ø"),"-")</f>
        <v>-</v>
      </c>
      <c r="AO319" s="16">
        <v>2.0</v>
      </c>
      <c r="AP319" s="16" t="str">
        <f>IF(OR(AQ319=$C319,AQ319=$D319,AQ319=$E319),IFNA(VLOOKUP($A319&amp;AP$1,Data!$C:$E,3,0),"Ø"),"-")</f>
        <v>-</v>
      </c>
      <c r="AQ319" s="16">
        <v>2.0</v>
      </c>
      <c r="AR319" s="16" t="str">
        <f>IF(OR(AS319=$C319,AS319=$D319,AS319=$E319),IFNA(VLOOKUP($A319&amp;AR$1,Data!$C:$E,3,0),"Ø"),"-")</f>
        <v>-</v>
      </c>
      <c r="AS319" s="16">
        <v>2.0</v>
      </c>
      <c r="AT319" s="16" t="str">
        <f>IF(OR(AU319=$C319,AU319=$D319,AU319=$E319),IFNA(VLOOKUP($A319&amp;AT$1,Data!$C:$E,3,0),"Ø"),"-")</f>
        <v>-</v>
      </c>
      <c r="AU319" s="16">
        <v>3.0</v>
      </c>
    </row>
    <row r="320" ht="14.25" hidden="1" customHeight="1">
      <c r="A320" s="16" t="s">
        <v>1205</v>
      </c>
      <c r="C320" s="9" t="str">
        <f>IF(COUNTIF(Dails!A:A,Sheet1DATA!$A320)=1,1,"N")</f>
        <v>N</v>
      </c>
      <c r="D320" s="9" t="str">
        <f>IF(COUNTIF(Dails!D:D,Sheet1DATA!$A320)=1,2,"N")</f>
        <v>N</v>
      </c>
      <c r="E320" s="9" t="str">
        <f>IF(COUNTIF(Dails!G:G,Sheet1DATA!$A320)=1,3,"N")</f>
        <v>N</v>
      </c>
      <c r="F320" s="16" t="str">
        <f>IF(OR(G320=$C320,G320=$D320,G320=$E320),IFNA(VLOOKUP($A320&amp;F$1,Data!$C:$E,3,0),"Ø"),"-")</f>
        <v>-</v>
      </c>
      <c r="G320" s="16">
        <v>1.0</v>
      </c>
      <c r="H320" s="16" t="str">
        <f>IF(OR(I320=$C320,I320=$D320,I320=$E320),IFNA(VLOOKUP($A320&amp;H$1,Data!$C:$E,3,0),"Ø"),"-")</f>
        <v>-</v>
      </c>
      <c r="I320" s="16">
        <v>1.0</v>
      </c>
      <c r="J320" s="16" t="str">
        <f>IF(OR(K320=$C320,K320=$D320,K320=$E320),IFNA(VLOOKUP($A320&amp;J$1,Data!$C:$E,3,0),"Ø"),"-")</f>
        <v>-</v>
      </c>
      <c r="K320" s="16">
        <v>1.0</v>
      </c>
      <c r="L320" s="16" t="str">
        <f>IF(OR(M320=$C320,M320=$D320,M320=$E320),IFNA(VLOOKUP($A320&amp;L$1,Data!$C:$E,3,0),"Ø"),"-")</f>
        <v>-</v>
      </c>
      <c r="M320" s="16">
        <v>1.0</v>
      </c>
      <c r="N320" s="16" t="str">
        <f>IF(OR(O320=$C320,O320=$D320,O320=$E320),IFNA(VLOOKUP($A320&amp;N$1,Data!$C:$E,3,0),"Ø"),"-")</f>
        <v>-</v>
      </c>
      <c r="O320" s="16">
        <v>1.0</v>
      </c>
      <c r="P320" s="16" t="str">
        <f>IF(OR(Q320=$C320,Q320=$D320,Q320=$E320),IFNA(VLOOKUP($A320&amp;P$1,Data!$C:$E,3,0),"Ø"),"-")</f>
        <v>-</v>
      </c>
      <c r="Q320" s="16">
        <v>1.0</v>
      </c>
      <c r="R320" s="16" t="str">
        <f>IF(OR(S320=$C320,S320=$D320,S320=$E320),IFNA(VLOOKUP($A320&amp;R$1,Data!$C:$E,3,0),"Ø"),"-")</f>
        <v>-</v>
      </c>
      <c r="S320" s="16">
        <v>1.0</v>
      </c>
      <c r="T320" s="16" t="str">
        <f>IF(OR(U320=$C320,U320=$D320,U320=$E320),IFNA(VLOOKUP($A320&amp;T$1,Data!$C:$E,3,0),"Ø"),"-")</f>
        <v>-</v>
      </c>
      <c r="U320" s="16">
        <v>2.0</v>
      </c>
      <c r="V320" s="16" t="str">
        <f>IF(OR(W320=$C320,W320=$D320,W320=$E320),IFNA(VLOOKUP($A320&amp;V$1,Data!$C:$E,3,0),"Ø"),"-")</f>
        <v>-</v>
      </c>
      <c r="W320" s="16">
        <v>2.0</v>
      </c>
      <c r="X320" s="16" t="str">
        <f>IF(OR(Y320=$C320,Y320=$D320,Y320=$E320),IFNA(VLOOKUP($A320&amp;X$1,Data!$C:$E,3,0),"Ø"),"-")</f>
        <v>-</v>
      </c>
      <c r="Y320" s="16">
        <v>2.0</v>
      </c>
      <c r="Z320" s="16" t="str">
        <f>IF(OR(AA320=$C320,AA320=$D320,AA320=$E320),IFNA(VLOOKUP($A320&amp;Z$1,Data!$C:$E,3,0),"Ø"),"-")</f>
        <v>-</v>
      </c>
      <c r="AA320" s="16">
        <v>2.0</v>
      </c>
      <c r="AB320" s="16" t="str">
        <f>IF(OR(AC320=$C320,AC320=$D320,AC320=$E320),IFNA(VLOOKUP($A320&amp;AB$1,Data!$C:$E,3,0),"Ø"),"-")</f>
        <v>-</v>
      </c>
      <c r="AC320" s="16">
        <v>2.0</v>
      </c>
      <c r="AD320" s="16" t="str">
        <f>IF(OR(AE320=$C320,AE320=$D320,AE320=$E320),IFNA(VLOOKUP($A320&amp;AD$1,Data!$C:$E,3,0),"Ø"),"-")</f>
        <v>-</v>
      </c>
      <c r="AE320" s="16">
        <v>2.0</v>
      </c>
      <c r="AF320" s="16" t="str">
        <f>IF(OR(AG320=$C320,AG320=$D320,AG320=$E320),IFNA(VLOOKUP($A320&amp;AF$1,Data!$C:$E,3,0),"Ø"),"-")</f>
        <v>-</v>
      </c>
      <c r="AG320" s="16">
        <v>2.0</v>
      </c>
      <c r="AH320" s="16" t="str">
        <f>IF(OR(AI320=$C320,AI320=$D320,AI320=$E320),IFNA(VLOOKUP($A320&amp;AH$1,Data!$C:$E,3,0),"Ø"),"-")</f>
        <v>-</v>
      </c>
      <c r="AI320" s="16">
        <v>2.0</v>
      </c>
      <c r="AJ320" s="16" t="str">
        <f>IF(OR(AK320=$C320,AK320=$D320,AK320=$E320),IFNA(VLOOKUP($A320&amp;AJ$1,Data!$C:$E,3,0),"Ø"),"-")</f>
        <v>-</v>
      </c>
      <c r="AK320" s="16">
        <v>2.0</v>
      </c>
      <c r="AL320" s="16" t="str">
        <f>IF(OR(AM320=$C320,AM320=$D320,AM320=$E320),IFNA(VLOOKUP($A320&amp;AL$1,Data!$C:$E,3,0),"Ø"),"-")</f>
        <v>-</v>
      </c>
      <c r="AM320" s="16">
        <v>2.0</v>
      </c>
      <c r="AN320" s="16" t="str">
        <f>IF(OR(AO320=$C320,AO320=$D320,AO320=$E320),IFNA(VLOOKUP($A320&amp;AN$1,Data!$C:$E,3,0),"Ø"),"-")</f>
        <v>-</v>
      </c>
      <c r="AO320" s="16">
        <v>2.0</v>
      </c>
      <c r="AP320" s="16" t="str">
        <f>IF(OR(AQ320=$C320,AQ320=$D320,AQ320=$E320),IFNA(VLOOKUP($A320&amp;AP$1,Data!$C:$E,3,0),"Ø"),"-")</f>
        <v>-</v>
      </c>
      <c r="AQ320" s="16">
        <v>2.0</v>
      </c>
      <c r="AR320" s="16" t="str">
        <f>IF(OR(AS320=$C320,AS320=$D320,AS320=$E320),IFNA(VLOOKUP($A320&amp;AR$1,Data!$C:$E,3,0),"Ø"),"-")</f>
        <v>-</v>
      </c>
      <c r="AS320" s="16">
        <v>2.0</v>
      </c>
      <c r="AT320" s="16" t="str">
        <f>IF(OR(AU320=$C320,AU320=$D320,AU320=$E320),IFNA(VLOOKUP($A320&amp;AT$1,Data!$C:$E,3,0),"Ø"),"-")</f>
        <v>-</v>
      </c>
      <c r="AU320" s="16">
        <v>3.0</v>
      </c>
    </row>
    <row r="321" ht="14.25" hidden="1" customHeight="1">
      <c r="A321" s="16" t="s">
        <v>1219</v>
      </c>
      <c r="C321" s="9" t="str">
        <f>IF(COUNTIF(Dails!A:A,Sheet1DATA!$A321)=1,1,"N")</f>
        <v>N</v>
      </c>
      <c r="D321" s="9" t="str">
        <f>IF(COUNTIF(Dails!D:D,Sheet1DATA!$A321)=1,2,"N")</f>
        <v>N</v>
      </c>
      <c r="E321" s="9" t="str">
        <f>IF(COUNTIF(Dails!G:G,Sheet1DATA!$A321)=1,3,"N")</f>
        <v>N</v>
      </c>
      <c r="F321" s="16" t="str">
        <f>IF(OR(G321=$C321,G321=$D321,G321=$E321),IFNA(VLOOKUP($A321&amp;F$1,Data!$C:$E,3,0),"Ø"),"-")</f>
        <v>-</v>
      </c>
      <c r="G321" s="16">
        <v>1.0</v>
      </c>
      <c r="H321" s="16" t="str">
        <f>IF(OR(I321=$C321,I321=$D321,I321=$E321),IFNA(VLOOKUP($A321&amp;H$1,Data!$C:$E,3,0),"Ø"),"-")</f>
        <v>-</v>
      </c>
      <c r="I321" s="16">
        <v>1.0</v>
      </c>
      <c r="J321" s="16" t="str">
        <f>IF(OR(K321=$C321,K321=$D321,K321=$E321),IFNA(VLOOKUP($A321&amp;J$1,Data!$C:$E,3,0),"Ø"),"-")</f>
        <v>-</v>
      </c>
      <c r="K321" s="16">
        <v>1.0</v>
      </c>
      <c r="L321" s="16" t="str">
        <f>IF(OR(M321=$C321,M321=$D321,M321=$E321),IFNA(VLOOKUP($A321&amp;L$1,Data!$C:$E,3,0),"Ø"),"-")</f>
        <v>-</v>
      </c>
      <c r="M321" s="16">
        <v>1.0</v>
      </c>
      <c r="N321" s="16" t="str">
        <f>IF(OR(O321=$C321,O321=$D321,O321=$E321),IFNA(VLOOKUP($A321&amp;N$1,Data!$C:$E,3,0),"Ø"),"-")</f>
        <v>-</v>
      </c>
      <c r="O321" s="16">
        <v>1.0</v>
      </c>
      <c r="P321" s="16" t="str">
        <f>IF(OR(Q321=$C321,Q321=$D321,Q321=$E321),IFNA(VLOOKUP($A321&amp;P$1,Data!$C:$E,3,0),"Ø"),"-")</f>
        <v>-</v>
      </c>
      <c r="Q321" s="16">
        <v>1.0</v>
      </c>
      <c r="R321" s="16" t="str">
        <f>IF(OR(S321=$C321,S321=$D321,S321=$E321),IFNA(VLOOKUP($A321&amp;R$1,Data!$C:$E,3,0),"Ø"),"-")</f>
        <v>-</v>
      </c>
      <c r="S321" s="16">
        <v>1.0</v>
      </c>
      <c r="T321" s="16" t="str">
        <f>IF(OR(U321=$C321,U321=$D321,U321=$E321),IFNA(VLOOKUP($A321&amp;T$1,Data!$C:$E,3,0),"Ø"),"-")</f>
        <v>-</v>
      </c>
      <c r="U321" s="16">
        <v>2.0</v>
      </c>
      <c r="V321" s="16" t="str">
        <f>IF(OR(W321=$C321,W321=$D321,W321=$E321),IFNA(VLOOKUP($A321&amp;V$1,Data!$C:$E,3,0),"Ø"),"-")</f>
        <v>-</v>
      </c>
      <c r="W321" s="16">
        <v>2.0</v>
      </c>
      <c r="X321" s="16" t="str">
        <f>IF(OR(Y321=$C321,Y321=$D321,Y321=$E321),IFNA(VLOOKUP($A321&amp;X$1,Data!$C:$E,3,0),"Ø"),"-")</f>
        <v>-</v>
      </c>
      <c r="Y321" s="16">
        <v>2.0</v>
      </c>
      <c r="Z321" s="16" t="str">
        <f>IF(OR(AA321=$C321,AA321=$D321,AA321=$E321),IFNA(VLOOKUP($A321&amp;Z$1,Data!$C:$E,3,0),"Ø"),"-")</f>
        <v>-</v>
      </c>
      <c r="AA321" s="16">
        <v>2.0</v>
      </c>
      <c r="AB321" s="16" t="str">
        <f>IF(OR(AC321=$C321,AC321=$D321,AC321=$E321),IFNA(VLOOKUP($A321&amp;AB$1,Data!$C:$E,3,0),"Ø"),"-")</f>
        <v>-</v>
      </c>
      <c r="AC321" s="16">
        <v>2.0</v>
      </c>
      <c r="AD321" s="16" t="str">
        <f>IF(OR(AE321=$C321,AE321=$D321,AE321=$E321),IFNA(VLOOKUP($A321&amp;AD$1,Data!$C:$E,3,0),"Ø"),"-")</f>
        <v>-</v>
      </c>
      <c r="AE321" s="16">
        <v>2.0</v>
      </c>
      <c r="AF321" s="16" t="str">
        <f>IF(OR(AG321=$C321,AG321=$D321,AG321=$E321),IFNA(VLOOKUP($A321&amp;AF$1,Data!$C:$E,3,0),"Ø"),"-")</f>
        <v>-</v>
      </c>
      <c r="AG321" s="16">
        <v>2.0</v>
      </c>
      <c r="AH321" s="16" t="str">
        <f>IF(OR(AI321=$C321,AI321=$D321,AI321=$E321),IFNA(VLOOKUP($A321&amp;AH$1,Data!$C:$E,3,0),"Ø"),"-")</f>
        <v>-</v>
      </c>
      <c r="AI321" s="16">
        <v>2.0</v>
      </c>
      <c r="AJ321" s="16" t="str">
        <f>IF(OR(AK321=$C321,AK321=$D321,AK321=$E321),IFNA(VLOOKUP($A321&amp;AJ$1,Data!$C:$E,3,0),"Ø"),"-")</f>
        <v>-</v>
      </c>
      <c r="AK321" s="16">
        <v>2.0</v>
      </c>
      <c r="AL321" s="16" t="str">
        <f>IF(OR(AM321=$C321,AM321=$D321,AM321=$E321),IFNA(VLOOKUP($A321&amp;AL$1,Data!$C:$E,3,0),"Ø"),"-")</f>
        <v>-</v>
      </c>
      <c r="AM321" s="16">
        <v>2.0</v>
      </c>
      <c r="AN321" s="16" t="str">
        <f>IF(OR(AO321=$C321,AO321=$D321,AO321=$E321),IFNA(VLOOKUP($A321&amp;AN$1,Data!$C:$E,3,0),"Ø"),"-")</f>
        <v>-</v>
      </c>
      <c r="AO321" s="16">
        <v>2.0</v>
      </c>
      <c r="AP321" s="16" t="str">
        <f>IF(OR(AQ321=$C321,AQ321=$D321,AQ321=$E321),IFNA(VLOOKUP($A321&amp;AP$1,Data!$C:$E,3,0),"Ø"),"-")</f>
        <v>-</v>
      </c>
      <c r="AQ321" s="16">
        <v>2.0</v>
      </c>
      <c r="AR321" s="16" t="str">
        <f>IF(OR(AS321=$C321,AS321=$D321,AS321=$E321),IFNA(VLOOKUP($A321&amp;AR$1,Data!$C:$E,3,0),"Ø"),"-")</f>
        <v>-</v>
      </c>
      <c r="AS321" s="16">
        <v>2.0</v>
      </c>
      <c r="AT321" s="16" t="str">
        <f>IF(OR(AU321=$C321,AU321=$D321,AU321=$E321),IFNA(VLOOKUP($A321&amp;AT$1,Data!$C:$E,3,0),"Ø"),"-")</f>
        <v>-</v>
      </c>
      <c r="AU321" s="16">
        <v>3.0</v>
      </c>
    </row>
    <row r="322" ht="14.25" hidden="1" customHeight="1">
      <c r="A322" s="16" t="s">
        <v>1054</v>
      </c>
      <c r="C322" s="9">
        <f>IF(COUNTIF(Dails!A:A,Sheet1DATA!$A322)=1,1,"N")</f>
        <v>1</v>
      </c>
      <c r="D322" s="9">
        <f>IF(COUNTIF(Dails!D:D,Sheet1DATA!$A322)=1,2,"N")</f>
        <v>2</v>
      </c>
      <c r="E322" s="9">
        <f>IF(COUNTIF(Dails!G:G,Sheet1DATA!$A322)=1,3,"N")</f>
        <v>3</v>
      </c>
      <c r="F322" s="16" t="str">
        <f>IF(OR(G322=$C322,G322=$D322,G322=$E322),IFNA(VLOOKUP($A322&amp;F$1,Data!$C:$E,3,0),"Ø"),"-")</f>
        <v>Ø</v>
      </c>
      <c r="G322" s="16">
        <v>1.0</v>
      </c>
      <c r="H322" s="16" t="str">
        <f>IF(OR(I322=$C322,I322=$D322,I322=$E322),IFNA(VLOOKUP($A322&amp;H$1,Data!$C:$E,3,0),"Ø"),"-")</f>
        <v>×</v>
      </c>
      <c r="I322" s="16">
        <v>1.0</v>
      </c>
      <c r="J322" s="16" t="str">
        <f>IF(OR(K322=$C322,K322=$D322,K322=$E322),IFNA(VLOOKUP($A322&amp;J$1,Data!$C:$E,3,0),"Ø"),"-")</f>
        <v>×</v>
      </c>
      <c r="K322" s="16">
        <v>1.0</v>
      </c>
      <c r="L322" s="16" t="str">
        <f>IF(OR(M322=$C322,M322=$D322,M322=$E322),IFNA(VLOOKUP($A322&amp;L$1,Data!$C:$E,3,0),"Ø"),"-")</f>
        <v>×</v>
      </c>
      <c r="M322" s="16">
        <v>1.0</v>
      </c>
      <c r="N322" s="16" t="str">
        <f>IF(OR(O322=$C322,O322=$D322,O322=$E322),IFNA(VLOOKUP($A322&amp;N$1,Data!$C:$E,3,0),"Ø"),"-")</f>
        <v>×</v>
      </c>
      <c r="O322" s="16">
        <v>1.0</v>
      </c>
      <c r="P322" s="16" t="str">
        <f>IF(OR(Q322=$C322,Q322=$D322,Q322=$E322),IFNA(VLOOKUP($A322&amp;P$1,Data!$C:$E,3,0),"Ø"),"-")</f>
        <v>×</v>
      </c>
      <c r="Q322" s="16">
        <v>1.0</v>
      </c>
      <c r="R322" s="16" t="str">
        <f>IF(OR(S322=$C322,S322=$D322,S322=$E322),IFNA(VLOOKUP($A322&amp;R$1,Data!$C:$E,3,0),"Ø"),"-")</f>
        <v>×</v>
      </c>
      <c r="S322" s="16">
        <v>1.0</v>
      </c>
      <c r="T322" s="16" t="str">
        <f>IF(OR(U322=$C322,U322=$D322,U322=$E322),IFNA(VLOOKUP($A322&amp;T$1,Data!$C:$E,3,0),"Ø"),"-")</f>
        <v>Ø</v>
      </c>
      <c r="U322" s="16">
        <v>2.0</v>
      </c>
      <c r="V322" s="16" t="str">
        <f>IF(OR(W322=$C322,W322=$D322,W322=$E322),IFNA(VLOOKUP($A322&amp;V$1,Data!$C:$E,3,0),"Ø"),"-")</f>
        <v>Ø</v>
      </c>
      <c r="W322" s="16">
        <v>2.0</v>
      </c>
      <c r="X322" s="16" t="str">
        <f>IF(OR(Y322=$C322,Y322=$D322,Y322=$E322),IFNA(VLOOKUP($A322&amp;X$1,Data!$C:$E,3,0),"Ø"),"-")</f>
        <v>Ø</v>
      </c>
      <c r="Y322" s="16">
        <v>2.0</v>
      </c>
      <c r="Z322" s="16" t="str">
        <f>IF(OR(AA322=$C322,AA322=$D322,AA322=$E322),IFNA(VLOOKUP($A322&amp;Z$1,Data!$C:$E,3,0),"Ø"),"-")</f>
        <v>×</v>
      </c>
      <c r="AA322" s="16">
        <v>2.0</v>
      </c>
      <c r="AB322" s="16" t="str">
        <f>IF(OR(AC322=$C322,AC322=$D322,AC322=$E322),IFNA(VLOOKUP($A322&amp;AB$1,Data!$C:$E,3,0),"Ø"),"-")</f>
        <v>×</v>
      </c>
      <c r="AC322" s="16">
        <v>2.0</v>
      </c>
      <c r="AD322" s="16" t="str">
        <f>IF(OR(AE322=$C322,AE322=$D322,AE322=$E322),IFNA(VLOOKUP($A322&amp;AD$1,Data!$C:$E,3,0),"Ø"),"-")</f>
        <v>×</v>
      </c>
      <c r="AE322" s="16">
        <v>2.0</v>
      </c>
      <c r="AF322" s="16" t="str">
        <f>IF(OR(AG322=$C322,AG322=$D322,AG322=$E322),IFNA(VLOOKUP($A322&amp;AF$1,Data!$C:$E,3,0),"Ø"),"-")</f>
        <v>×</v>
      </c>
      <c r="AG322" s="16">
        <v>2.0</v>
      </c>
      <c r="AH322" s="16" t="str">
        <f>IF(OR(AI322=$C322,AI322=$D322,AI322=$E322),IFNA(VLOOKUP($A322&amp;AH$1,Data!$C:$E,3,0),"Ø"),"-")</f>
        <v>Ø</v>
      </c>
      <c r="AI322" s="16">
        <v>2.0</v>
      </c>
      <c r="AJ322" s="16" t="str">
        <f>IF(OR(AK322=$C322,AK322=$D322,AK322=$E322),IFNA(VLOOKUP($A322&amp;AJ$1,Data!$C:$E,3,0),"Ø"),"-")</f>
        <v>Ø</v>
      </c>
      <c r="AK322" s="16">
        <v>2.0</v>
      </c>
      <c r="AL322" s="16" t="str">
        <f>IF(OR(AM322=$C322,AM322=$D322,AM322=$E322),IFNA(VLOOKUP($A322&amp;AL$1,Data!$C:$E,3,0),"Ø"),"-")</f>
        <v>Ø</v>
      </c>
      <c r="AM322" s="16">
        <v>2.0</v>
      </c>
      <c r="AN322" s="16" t="str">
        <f>IF(OR(AO322=$C322,AO322=$D322,AO322=$E322),IFNA(VLOOKUP($A322&amp;AN$1,Data!$C:$E,3,0),"Ø"),"-")</f>
        <v>Ø</v>
      </c>
      <c r="AO322" s="16">
        <v>2.0</v>
      </c>
      <c r="AP322" s="16" t="str">
        <f>IF(OR(AQ322=$C322,AQ322=$D322,AQ322=$E322),IFNA(VLOOKUP($A322&amp;AP$1,Data!$C:$E,3,0),"Ø"),"-")</f>
        <v>×</v>
      </c>
      <c r="AQ322" s="16">
        <v>2.0</v>
      </c>
      <c r="AR322" s="16" t="str">
        <f>IF(OR(AS322=$C322,AS322=$D322,AS322=$E322),IFNA(VLOOKUP($A322&amp;AR$1,Data!$C:$E,3,0),"Ø"),"-")</f>
        <v>×</v>
      </c>
      <c r="AS322" s="16">
        <v>2.0</v>
      </c>
      <c r="AT322" s="16" t="str">
        <f>IF(OR(AU322=$C322,AU322=$D322,AU322=$E322),IFNA(VLOOKUP($A322&amp;AT$1,Data!$C:$E,3,0),"Ø"),"-")</f>
        <v>√</v>
      </c>
      <c r="AU322" s="16">
        <v>3.0</v>
      </c>
    </row>
    <row r="323" ht="14.25" hidden="1" customHeight="1">
      <c r="A323" s="16" t="s">
        <v>1227</v>
      </c>
      <c r="C323" s="9" t="str">
        <f>IF(COUNTIF(Dails!A:A,Sheet1DATA!$A323)=1,1,"N")</f>
        <v>N</v>
      </c>
      <c r="D323" s="9" t="str">
        <f>IF(COUNTIF(Dails!D:D,Sheet1DATA!$A323)=1,2,"N")</f>
        <v>N</v>
      </c>
      <c r="E323" s="9" t="str">
        <f>IF(COUNTIF(Dails!G:G,Sheet1DATA!$A323)=1,3,"N")</f>
        <v>N</v>
      </c>
      <c r="F323" s="16" t="str">
        <f>IF(OR(G323=$C323,G323=$D323,G323=$E323),IFNA(VLOOKUP($A323&amp;F$1,Data!$C:$E,3,0),"Ø"),"-")</f>
        <v>-</v>
      </c>
      <c r="G323" s="16">
        <v>1.0</v>
      </c>
      <c r="H323" s="16" t="str">
        <f>IF(OR(I323=$C323,I323=$D323,I323=$E323),IFNA(VLOOKUP($A323&amp;H$1,Data!$C:$E,3,0),"Ø"),"-")</f>
        <v>-</v>
      </c>
      <c r="I323" s="16">
        <v>1.0</v>
      </c>
      <c r="J323" s="16" t="str">
        <f>IF(OR(K323=$C323,K323=$D323,K323=$E323),IFNA(VLOOKUP($A323&amp;J$1,Data!$C:$E,3,0),"Ø"),"-")</f>
        <v>-</v>
      </c>
      <c r="K323" s="16">
        <v>1.0</v>
      </c>
      <c r="L323" s="16" t="str">
        <f>IF(OR(M323=$C323,M323=$D323,M323=$E323),IFNA(VLOOKUP($A323&amp;L$1,Data!$C:$E,3,0),"Ø"),"-")</f>
        <v>-</v>
      </c>
      <c r="M323" s="16">
        <v>1.0</v>
      </c>
      <c r="N323" s="16" t="str">
        <f>IF(OR(O323=$C323,O323=$D323,O323=$E323),IFNA(VLOOKUP($A323&amp;N$1,Data!$C:$E,3,0),"Ø"),"-")</f>
        <v>-</v>
      </c>
      <c r="O323" s="16">
        <v>1.0</v>
      </c>
      <c r="P323" s="16" t="str">
        <f>IF(OR(Q323=$C323,Q323=$D323,Q323=$E323),IFNA(VLOOKUP($A323&amp;P$1,Data!$C:$E,3,0),"Ø"),"-")</f>
        <v>-</v>
      </c>
      <c r="Q323" s="16">
        <v>1.0</v>
      </c>
      <c r="R323" s="16" t="str">
        <f>IF(OR(S323=$C323,S323=$D323,S323=$E323),IFNA(VLOOKUP($A323&amp;R$1,Data!$C:$E,3,0),"Ø"),"-")</f>
        <v>-</v>
      </c>
      <c r="S323" s="16">
        <v>1.0</v>
      </c>
      <c r="T323" s="16" t="str">
        <f>IF(OR(U323=$C323,U323=$D323,U323=$E323),IFNA(VLOOKUP($A323&amp;T$1,Data!$C:$E,3,0),"Ø"),"-")</f>
        <v>-</v>
      </c>
      <c r="U323" s="16">
        <v>2.0</v>
      </c>
      <c r="V323" s="16" t="str">
        <f>IF(OR(W323=$C323,W323=$D323,W323=$E323),IFNA(VLOOKUP($A323&amp;V$1,Data!$C:$E,3,0),"Ø"),"-")</f>
        <v>-</v>
      </c>
      <c r="W323" s="16">
        <v>2.0</v>
      </c>
      <c r="X323" s="16" t="str">
        <f>IF(OR(Y323=$C323,Y323=$D323,Y323=$E323),IFNA(VLOOKUP($A323&amp;X$1,Data!$C:$E,3,0),"Ø"),"-")</f>
        <v>-</v>
      </c>
      <c r="Y323" s="16">
        <v>2.0</v>
      </c>
      <c r="Z323" s="16" t="str">
        <f>IF(OR(AA323=$C323,AA323=$D323,AA323=$E323),IFNA(VLOOKUP($A323&amp;Z$1,Data!$C:$E,3,0),"Ø"),"-")</f>
        <v>-</v>
      </c>
      <c r="AA323" s="16">
        <v>2.0</v>
      </c>
      <c r="AB323" s="16" t="str">
        <f>IF(OR(AC323=$C323,AC323=$D323,AC323=$E323),IFNA(VLOOKUP($A323&amp;AB$1,Data!$C:$E,3,0),"Ø"),"-")</f>
        <v>-</v>
      </c>
      <c r="AC323" s="16">
        <v>2.0</v>
      </c>
      <c r="AD323" s="16" t="str">
        <f>IF(OR(AE323=$C323,AE323=$D323,AE323=$E323),IFNA(VLOOKUP($A323&amp;AD$1,Data!$C:$E,3,0),"Ø"),"-")</f>
        <v>-</v>
      </c>
      <c r="AE323" s="16">
        <v>2.0</v>
      </c>
      <c r="AF323" s="16" t="str">
        <f>IF(OR(AG323=$C323,AG323=$D323,AG323=$E323),IFNA(VLOOKUP($A323&amp;AF$1,Data!$C:$E,3,0),"Ø"),"-")</f>
        <v>-</v>
      </c>
      <c r="AG323" s="16">
        <v>2.0</v>
      </c>
      <c r="AH323" s="16" t="str">
        <f>IF(OR(AI323=$C323,AI323=$D323,AI323=$E323),IFNA(VLOOKUP($A323&amp;AH$1,Data!$C:$E,3,0),"Ø"),"-")</f>
        <v>-</v>
      </c>
      <c r="AI323" s="16">
        <v>2.0</v>
      </c>
      <c r="AJ323" s="16" t="str">
        <f>IF(OR(AK323=$C323,AK323=$D323,AK323=$E323),IFNA(VLOOKUP($A323&amp;AJ$1,Data!$C:$E,3,0),"Ø"),"-")</f>
        <v>-</v>
      </c>
      <c r="AK323" s="16">
        <v>2.0</v>
      </c>
      <c r="AL323" s="16" t="str">
        <f>IF(OR(AM323=$C323,AM323=$D323,AM323=$E323),IFNA(VLOOKUP($A323&amp;AL$1,Data!$C:$E,3,0),"Ø"),"-")</f>
        <v>-</v>
      </c>
      <c r="AM323" s="16">
        <v>2.0</v>
      </c>
      <c r="AN323" s="16" t="str">
        <f>IF(OR(AO323=$C323,AO323=$D323,AO323=$E323),IFNA(VLOOKUP($A323&amp;AN$1,Data!$C:$E,3,0),"Ø"),"-")</f>
        <v>-</v>
      </c>
      <c r="AO323" s="16">
        <v>2.0</v>
      </c>
      <c r="AP323" s="16" t="str">
        <f>IF(OR(AQ323=$C323,AQ323=$D323,AQ323=$E323),IFNA(VLOOKUP($A323&amp;AP$1,Data!$C:$E,3,0),"Ø"),"-")</f>
        <v>-</v>
      </c>
      <c r="AQ323" s="16">
        <v>2.0</v>
      </c>
      <c r="AR323" s="16" t="str">
        <f>IF(OR(AS323=$C323,AS323=$D323,AS323=$E323),IFNA(VLOOKUP($A323&amp;AR$1,Data!$C:$E,3,0),"Ø"),"-")</f>
        <v>-</v>
      </c>
      <c r="AS323" s="16">
        <v>2.0</v>
      </c>
      <c r="AT323" s="16" t="str">
        <f>IF(OR(AU323=$C323,AU323=$D323,AU323=$E323),IFNA(VLOOKUP($A323&amp;AT$1,Data!$C:$E,3,0),"Ø"),"-")</f>
        <v>-</v>
      </c>
      <c r="AU323" s="16">
        <v>3.0</v>
      </c>
    </row>
    <row r="324" ht="14.25" hidden="1" customHeight="1">
      <c r="A324" s="16" t="s">
        <v>551</v>
      </c>
      <c r="C324" s="9">
        <f>IF(COUNTIF(Dails!A:A,Sheet1DATA!$A324)=1,1,"N")</f>
        <v>1</v>
      </c>
      <c r="D324" s="9" t="str">
        <f>IF(COUNTIF(Dails!D:D,Sheet1DATA!$A324)=1,2,"N")</f>
        <v>N</v>
      </c>
      <c r="E324" s="9" t="str">
        <f>IF(COUNTIF(Dails!G:G,Sheet1DATA!$A324)=1,3,"N")</f>
        <v>N</v>
      </c>
      <c r="F324" s="16" t="str">
        <f>IF(OR(G324=$C324,G324=$D324,G324=$E324),IFNA(VLOOKUP($A324&amp;F$1,Data!$C:$E,3,0),"Ø"),"-")</f>
        <v>×</v>
      </c>
      <c r="G324" s="16">
        <v>1.0</v>
      </c>
      <c r="H324" s="16" t="str">
        <f>IF(OR(I324=$C324,I324=$D324,I324=$E324),IFNA(VLOOKUP($A324&amp;H$1,Data!$C:$E,3,0),"Ø"),"-")</f>
        <v>×</v>
      </c>
      <c r="I324" s="16">
        <v>1.0</v>
      </c>
      <c r="J324" s="16" t="str">
        <f>IF(OR(K324=$C324,K324=$D324,K324=$E324),IFNA(VLOOKUP($A324&amp;J$1,Data!$C:$E,3,0),"Ø"),"-")</f>
        <v>×</v>
      </c>
      <c r="K324" s="16">
        <v>1.0</v>
      </c>
      <c r="L324" s="16" t="str">
        <f>IF(OR(M324=$C324,M324=$D324,M324=$E324),IFNA(VLOOKUP($A324&amp;L$1,Data!$C:$E,3,0),"Ø"),"-")</f>
        <v>Ø</v>
      </c>
      <c r="M324" s="16">
        <v>1.0</v>
      </c>
      <c r="N324" s="16" t="str">
        <f>IF(OR(O324=$C324,O324=$D324,O324=$E324),IFNA(VLOOKUP($A324&amp;N$1,Data!$C:$E,3,0),"Ø"),"-")</f>
        <v>Ø</v>
      </c>
      <c r="O324" s="16">
        <v>1.0</v>
      </c>
      <c r="P324" s="16" t="str">
        <f>IF(OR(Q324=$C324,Q324=$D324,Q324=$E324),IFNA(VLOOKUP($A324&amp;P$1,Data!$C:$E,3,0),"Ø"),"-")</f>
        <v>Ø</v>
      </c>
      <c r="Q324" s="16">
        <v>1.0</v>
      </c>
      <c r="R324" s="16" t="str">
        <f>IF(OR(S324=$C324,S324=$D324,S324=$E324),IFNA(VLOOKUP($A324&amp;R$1,Data!$C:$E,3,0),"Ø"),"-")</f>
        <v>Ø</v>
      </c>
      <c r="S324" s="16">
        <v>1.0</v>
      </c>
      <c r="T324" s="16" t="str">
        <f>IF(OR(U324=$C324,U324=$D324,U324=$E324),IFNA(VLOOKUP($A324&amp;T$1,Data!$C:$E,3,0),"Ø"),"-")</f>
        <v>-</v>
      </c>
      <c r="U324" s="16">
        <v>2.0</v>
      </c>
      <c r="V324" s="16" t="str">
        <f>IF(OR(W324=$C324,W324=$D324,W324=$E324),IFNA(VLOOKUP($A324&amp;V$1,Data!$C:$E,3,0),"Ø"),"-")</f>
        <v>-</v>
      </c>
      <c r="W324" s="16">
        <v>2.0</v>
      </c>
      <c r="X324" s="16" t="str">
        <f>IF(OR(Y324=$C324,Y324=$D324,Y324=$E324),IFNA(VLOOKUP($A324&amp;X$1,Data!$C:$E,3,0),"Ø"),"-")</f>
        <v>-</v>
      </c>
      <c r="Y324" s="16">
        <v>2.0</v>
      </c>
      <c r="Z324" s="16" t="str">
        <f>IF(OR(AA324=$C324,AA324=$D324,AA324=$E324),IFNA(VLOOKUP($A324&amp;Z$1,Data!$C:$E,3,0),"Ø"),"-")</f>
        <v>-</v>
      </c>
      <c r="AA324" s="16">
        <v>2.0</v>
      </c>
      <c r="AB324" s="16" t="str">
        <f>IF(OR(AC324=$C324,AC324=$D324,AC324=$E324),IFNA(VLOOKUP($A324&amp;AB$1,Data!$C:$E,3,0),"Ø"),"-")</f>
        <v>-</v>
      </c>
      <c r="AC324" s="16">
        <v>2.0</v>
      </c>
      <c r="AD324" s="16" t="str">
        <f>IF(OR(AE324=$C324,AE324=$D324,AE324=$E324),IFNA(VLOOKUP($A324&amp;AD$1,Data!$C:$E,3,0),"Ø"),"-")</f>
        <v>-</v>
      </c>
      <c r="AE324" s="16">
        <v>2.0</v>
      </c>
      <c r="AF324" s="16" t="str">
        <f>IF(OR(AG324=$C324,AG324=$D324,AG324=$E324),IFNA(VLOOKUP($A324&amp;AF$1,Data!$C:$E,3,0),"Ø"),"-")</f>
        <v>-</v>
      </c>
      <c r="AG324" s="16">
        <v>2.0</v>
      </c>
      <c r="AH324" s="16" t="str">
        <f>IF(OR(AI324=$C324,AI324=$D324,AI324=$E324),IFNA(VLOOKUP($A324&amp;AH$1,Data!$C:$E,3,0),"Ø"),"-")</f>
        <v>-</v>
      </c>
      <c r="AI324" s="16">
        <v>2.0</v>
      </c>
      <c r="AJ324" s="16" t="str">
        <f>IF(OR(AK324=$C324,AK324=$D324,AK324=$E324),IFNA(VLOOKUP($A324&amp;AJ$1,Data!$C:$E,3,0),"Ø"),"-")</f>
        <v>-</v>
      </c>
      <c r="AK324" s="16">
        <v>2.0</v>
      </c>
      <c r="AL324" s="16" t="str">
        <f>IF(OR(AM324=$C324,AM324=$D324,AM324=$E324),IFNA(VLOOKUP($A324&amp;AL$1,Data!$C:$E,3,0),"Ø"),"-")</f>
        <v>-</v>
      </c>
      <c r="AM324" s="16">
        <v>2.0</v>
      </c>
      <c r="AN324" s="16" t="str">
        <f>IF(OR(AO324=$C324,AO324=$D324,AO324=$E324),IFNA(VLOOKUP($A324&amp;AN$1,Data!$C:$E,3,0),"Ø"),"-")</f>
        <v>-</v>
      </c>
      <c r="AO324" s="16">
        <v>2.0</v>
      </c>
      <c r="AP324" s="16" t="str">
        <f>IF(OR(AQ324=$C324,AQ324=$D324,AQ324=$E324),IFNA(VLOOKUP($A324&amp;AP$1,Data!$C:$E,3,0),"Ø"),"-")</f>
        <v>-</v>
      </c>
      <c r="AQ324" s="16">
        <v>2.0</v>
      </c>
      <c r="AR324" s="16" t="str">
        <f>IF(OR(AS324=$C324,AS324=$D324,AS324=$E324),IFNA(VLOOKUP($A324&amp;AR$1,Data!$C:$E,3,0),"Ø"),"-")</f>
        <v>-</v>
      </c>
      <c r="AS324" s="16">
        <v>2.0</v>
      </c>
      <c r="AT324" s="16" t="str">
        <f>IF(OR(AU324=$C324,AU324=$D324,AU324=$E324),IFNA(VLOOKUP($A324&amp;AT$1,Data!$C:$E,3,0),"Ø"),"-")</f>
        <v>-</v>
      </c>
      <c r="AU324" s="16">
        <v>3.0</v>
      </c>
    </row>
    <row r="325" ht="14.25" hidden="1" customHeight="1">
      <c r="A325" s="16" t="s">
        <v>115</v>
      </c>
      <c r="C325" s="9">
        <f>IF(COUNTIF(Dails!A:A,Sheet1DATA!$A325)=1,1,"N")</f>
        <v>1</v>
      </c>
      <c r="D325" s="9">
        <f>IF(COUNTIF(Dails!D:D,Sheet1DATA!$A325)=1,2,"N")</f>
        <v>2</v>
      </c>
      <c r="E325" s="9" t="str">
        <f>IF(COUNTIF(Dails!G:G,Sheet1DATA!$A325)=1,3,"N")</f>
        <v>N</v>
      </c>
      <c r="F325" s="16" t="str">
        <f>IF(OR(G325=$C325,G325=$D325,G325=$E325),IFNA(VLOOKUP($A325&amp;F$1,Data!$C:$E,3,0),"Ø"),"-")</f>
        <v>×</v>
      </c>
      <c r="G325" s="16">
        <v>1.0</v>
      </c>
      <c r="H325" s="16" t="str">
        <f>IF(OR(I325=$C325,I325=$D325,I325=$E325),IFNA(VLOOKUP($A325&amp;H$1,Data!$C:$E,3,0),"Ø"),"-")</f>
        <v>×</v>
      </c>
      <c r="I325" s="16">
        <v>1.0</v>
      </c>
      <c r="J325" s="16" t="str">
        <f>IF(OR(K325=$C325,K325=$D325,K325=$E325),IFNA(VLOOKUP($A325&amp;J$1,Data!$C:$E,3,0),"Ø"),"-")</f>
        <v>Ø</v>
      </c>
      <c r="K325" s="16">
        <v>1.0</v>
      </c>
      <c r="L325" s="16" t="str">
        <f>IF(OR(M325=$C325,M325=$D325,M325=$E325),IFNA(VLOOKUP($A325&amp;L$1,Data!$C:$E,3,0),"Ø"),"-")</f>
        <v>×</v>
      </c>
      <c r="M325" s="16">
        <v>1.0</v>
      </c>
      <c r="N325" s="16" t="str">
        <f>IF(OR(O325=$C325,O325=$D325,O325=$E325),IFNA(VLOOKUP($A325&amp;N$1,Data!$C:$E,3,0),"Ø"),"-")</f>
        <v>×</v>
      </c>
      <c r="O325" s="16">
        <v>1.0</v>
      </c>
      <c r="P325" s="16" t="str">
        <f>IF(OR(Q325=$C325,Q325=$D325,Q325=$E325),IFNA(VLOOKUP($A325&amp;P$1,Data!$C:$E,3,0),"Ø"),"-")</f>
        <v>×</v>
      </c>
      <c r="Q325" s="16">
        <v>1.0</v>
      </c>
      <c r="R325" s="16" t="str">
        <f>IF(OR(S325=$C325,S325=$D325,S325=$E325),IFNA(VLOOKUP($A325&amp;R$1,Data!$C:$E,3,0),"Ø"),"-")</f>
        <v>×</v>
      </c>
      <c r="S325" s="16">
        <v>1.0</v>
      </c>
      <c r="T325" s="16" t="str">
        <f>IF(OR(U325=$C325,U325=$D325,U325=$E325),IFNA(VLOOKUP($A325&amp;T$1,Data!$C:$E,3,0),"Ø"),"-")</f>
        <v>√</v>
      </c>
      <c r="U325" s="16">
        <v>2.0</v>
      </c>
      <c r="V325" s="16" t="str">
        <f>IF(OR(W325=$C325,W325=$D325,W325=$E325),IFNA(VLOOKUP($A325&amp;V$1,Data!$C:$E,3,0),"Ø"),"-")</f>
        <v>√</v>
      </c>
      <c r="W325" s="16">
        <v>2.0</v>
      </c>
      <c r="X325" s="16" t="str">
        <f>IF(OR(Y325=$C325,Y325=$D325,Y325=$E325),IFNA(VLOOKUP($A325&amp;X$1,Data!$C:$E,3,0),"Ø"),"-")</f>
        <v>Ø</v>
      </c>
      <c r="Y325" s="16">
        <v>2.0</v>
      </c>
      <c r="Z325" s="16" t="str">
        <f>IF(OR(AA325=$C325,AA325=$D325,AA325=$E325),IFNA(VLOOKUP($A325&amp;Z$1,Data!$C:$E,3,0),"Ø"),"-")</f>
        <v>√</v>
      </c>
      <c r="AA325" s="16">
        <v>2.0</v>
      </c>
      <c r="AB325" s="16" t="str">
        <f>IF(OR(AC325=$C325,AC325=$D325,AC325=$E325),IFNA(VLOOKUP($A325&amp;AB$1,Data!$C:$E,3,0),"Ø"),"-")</f>
        <v>√</v>
      </c>
      <c r="AC325" s="16">
        <v>2.0</v>
      </c>
      <c r="AD325" s="16" t="str">
        <f>IF(OR(AE325=$C325,AE325=$D325,AE325=$E325),IFNA(VLOOKUP($A325&amp;AD$1,Data!$C:$E,3,0),"Ø"),"-")</f>
        <v>√</v>
      </c>
      <c r="AE325" s="16">
        <v>2.0</v>
      </c>
      <c r="AF325" s="16" t="str">
        <f>IF(OR(AG325=$C325,AG325=$D325,AG325=$E325),IFNA(VLOOKUP($A325&amp;AF$1,Data!$C:$E,3,0),"Ø"),"-")</f>
        <v>Ø</v>
      </c>
      <c r="AG325" s="16">
        <v>2.0</v>
      </c>
      <c r="AH325" s="16" t="str">
        <f>IF(OR(AI325=$C325,AI325=$D325,AI325=$E325),IFNA(VLOOKUP($A325&amp;AH$1,Data!$C:$E,3,0),"Ø"),"-")</f>
        <v>Ø</v>
      </c>
      <c r="AI325" s="16">
        <v>2.0</v>
      </c>
      <c r="AJ325" s="16" t="str">
        <f>IF(OR(AK325=$C325,AK325=$D325,AK325=$E325),IFNA(VLOOKUP($A325&amp;AJ$1,Data!$C:$E,3,0),"Ø"),"-")</f>
        <v>Ø</v>
      </c>
      <c r="AK325" s="16">
        <v>2.0</v>
      </c>
      <c r="AL325" s="16" t="str">
        <f>IF(OR(AM325=$C325,AM325=$D325,AM325=$E325),IFNA(VLOOKUP($A325&amp;AL$1,Data!$C:$E,3,0),"Ø"),"-")</f>
        <v>√</v>
      </c>
      <c r="AM325" s="16">
        <v>2.0</v>
      </c>
      <c r="AN325" s="16" t="str">
        <f>IF(OR(AO325=$C325,AO325=$D325,AO325=$E325),IFNA(VLOOKUP($A325&amp;AN$1,Data!$C:$E,3,0),"Ø"),"-")</f>
        <v>√</v>
      </c>
      <c r="AO325" s="16">
        <v>2.0</v>
      </c>
      <c r="AP325" s="16" t="str">
        <f>IF(OR(AQ325=$C325,AQ325=$D325,AQ325=$E325),IFNA(VLOOKUP($A325&amp;AP$1,Data!$C:$E,3,0),"Ø"),"-")</f>
        <v>√</v>
      </c>
      <c r="AQ325" s="16">
        <v>2.0</v>
      </c>
      <c r="AR325" s="16" t="str">
        <f>IF(OR(AS325=$C325,AS325=$D325,AS325=$E325),IFNA(VLOOKUP($A325&amp;AR$1,Data!$C:$E,3,0),"Ø"),"-")</f>
        <v>√</v>
      </c>
      <c r="AS325" s="16">
        <v>2.0</v>
      </c>
      <c r="AT325" s="16" t="str">
        <f>IF(OR(AU325=$C325,AU325=$D325,AU325=$E325),IFNA(VLOOKUP($A325&amp;AT$1,Data!$C:$E,3,0),"Ø"),"-")</f>
        <v>-</v>
      </c>
      <c r="AU325" s="16">
        <v>3.0</v>
      </c>
    </row>
    <row r="326" ht="14.25" hidden="1" customHeight="1">
      <c r="A326" s="16" t="s">
        <v>663</v>
      </c>
      <c r="C326" s="9">
        <f>IF(COUNTIF(Dails!A:A,Sheet1DATA!$A326)=1,1,"N")</f>
        <v>1</v>
      </c>
      <c r="D326" s="9" t="str">
        <f>IF(COUNTIF(Dails!D:D,Sheet1DATA!$A326)=1,2,"N")</f>
        <v>N</v>
      </c>
      <c r="E326" s="9">
        <f>IF(COUNTIF(Dails!G:G,Sheet1DATA!$A326)=1,3,"N")</f>
        <v>3</v>
      </c>
      <c r="F326" s="16" t="str">
        <f>IF(OR(G326=$C326,G326=$D326,G326=$E326),IFNA(VLOOKUP($A326&amp;F$1,Data!$C:$E,3,0),"Ø"),"-")</f>
        <v>Ø</v>
      </c>
      <c r="G326" s="16">
        <v>1.0</v>
      </c>
      <c r="H326" s="16" t="str">
        <f>IF(OR(I326=$C326,I326=$D326,I326=$E326),IFNA(VLOOKUP($A326&amp;H$1,Data!$C:$E,3,0),"Ø"),"-")</f>
        <v>√</v>
      </c>
      <c r="I326" s="16">
        <v>1.0</v>
      </c>
      <c r="J326" s="16" t="str">
        <f>IF(OR(K326=$C326,K326=$D326,K326=$E326),IFNA(VLOOKUP($A326&amp;J$1,Data!$C:$E,3,0),"Ø"),"-")</f>
        <v>√</v>
      </c>
      <c r="K326" s="16">
        <v>1.0</v>
      </c>
      <c r="L326" s="16" t="str">
        <f>IF(OR(M326=$C326,M326=$D326,M326=$E326),IFNA(VLOOKUP($A326&amp;L$1,Data!$C:$E,3,0),"Ø"),"-")</f>
        <v>√</v>
      </c>
      <c r="M326" s="16">
        <v>1.0</v>
      </c>
      <c r="N326" s="16" t="str">
        <f>IF(OR(O326=$C326,O326=$D326,O326=$E326),IFNA(VLOOKUP($A326&amp;N$1,Data!$C:$E,3,0),"Ø"),"-")</f>
        <v>√</v>
      </c>
      <c r="O326" s="16">
        <v>1.0</v>
      </c>
      <c r="P326" s="16" t="str">
        <f>IF(OR(Q326=$C326,Q326=$D326,Q326=$E326),IFNA(VLOOKUP($A326&amp;P$1,Data!$C:$E,3,0),"Ø"),"-")</f>
        <v>√</v>
      </c>
      <c r="Q326" s="16">
        <v>1.0</v>
      </c>
      <c r="R326" s="16" t="str">
        <f>IF(OR(S326=$C326,S326=$D326,S326=$E326),IFNA(VLOOKUP($A326&amp;R$1,Data!$C:$E,3,0),"Ø"),"-")</f>
        <v>√</v>
      </c>
      <c r="S326" s="16">
        <v>1.0</v>
      </c>
      <c r="T326" s="16" t="str">
        <f>IF(OR(U326=$C326,U326=$D326,U326=$E326),IFNA(VLOOKUP($A326&amp;T$1,Data!$C:$E,3,0),"Ø"),"-")</f>
        <v>-</v>
      </c>
      <c r="U326" s="16">
        <v>2.0</v>
      </c>
      <c r="V326" s="16" t="str">
        <f>IF(OR(W326=$C326,W326=$D326,W326=$E326),IFNA(VLOOKUP($A326&amp;V$1,Data!$C:$E,3,0),"Ø"),"-")</f>
        <v>-</v>
      </c>
      <c r="W326" s="16">
        <v>2.0</v>
      </c>
      <c r="X326" s="16" t="str">
        <f>IF(OR(Y326=$C326,Y326=$D326,Y326=$E326),IFNA(VLOOKUP($A326&amp;X$1,Data!$C:$E,3,0),"Ø"),"-")</f>
        <v>-</v>
      </c>
      <c r="Y326" s="16">
        <v>2.0</v>
      </c>
      <c r="Z326" s="16" t="str">
        <f>IF(OR(AA326=$C326,AA326=$D326,AA326=$E326),IFNA(VLOOKUP($A326&amp;Z$1,Data!$C:$E,3,0),"Ø"),"-")</f>
        <v>-</v>
      </c>
      <c r="AA326" s="16">
        <v>2.0</v>
      </c>
      <c r="AB326" s="16" t="str">
        <f>IF(OR(AC326=$C326,AC326=$D326,AC326=$E326),IFNA(VLOOKUP($A326&amp;AB$1,Data!$C:$E,3,0),"Ø"),"-")</f>
        <v>-</v>
      </c>
      <c r="AC326" s="16">
        <v>2.0</v>
      </c>
      <c r="AD326" s="16" t="str">
        <f>IF(OR(AE326=$C326,AE326=$D326,AE326=$E326),IFNA(VLOOKUP($A326&amp;AD$1,Data!$C:$E,3,0),"Ø"),"-")</f>
        <v>-</v>
      </c>
      <c r="AE326" s="16">
        <v>2.0</v>
      </c>
      <c r="AF326" s="16" t="str">
        <f>IF(OR(AG326=$C326,AG326=$D326,AG326=$E326),IFNA(VLOOKUP($A326&amp;AF$1,Data!$C:$E,3,0),"Ø"),"-")</f>
        <v>-</v>
      </c>
      <c r="AG326" s="16">
        <v>2.0</v>
      </c>
      <c r="AH326" s="16" t="str">
        <f>IF(OR(AI326=$C326,AI326=$D326,AI326=$E326),IFNA(VLOOKUP($A326&amp;AH$1,Data!$C:$E,3,0),"Ø"),"-")</f>
        <v>-</v>
      </c>
      <c r="AI326" s="16">
        <v>2.0</v>
      </c>
      <c r="AJ326" s="16" t="str">
        <f>IF(OR(AK326=$C326,AK326=$D326,AK326=$E326),IFNA(VLOOKUP($A326&amp;AJ$1,Data!$C:$E,3,0),"Ø"),"-")</f>
        <v>-</v>
      </c>
      <c r="AK326" s="16">
        <v>2.0</v>
      </c>
      <c r="AL326" s="16" t="str">
        <f>IF(OR(AM326=$C326,AM326=$D326,AM326=$E326),IFNA(VLOOKUP($A326&amp;AL$1,Data!$C:$E,3,0),"Ø"),"-")</f>
        <v>-</v>
      </c>
      <c r="AM326" s="16">
        <v>2.0</v>
      </c>
      <c r="AN326" s="16" t="str">
        <f>IF(OR(AO326=$C326,AO326=$D326,AO326=$E326),IFNA(VLOOKUP($A326&amp;AN$1,Data!$C:$E,3,0),"Ø"),"-")</f>
        <v>-</v>
      </c>
      <c r="AO326" s="16">
        <v>2.0</v>
      </c>
      <c r="AP326" s="16" t="str">
        <f>IF(OR(AQ326=$C326,AQ326=$D326,AQ326=$E326),IFNA(VLOOKUP($A326&amp;AP$1,Data!$C:$E,3,0),"Ø"),"-")</f>
        <v>-</v>
      </c>
      <c r="AQ326" s="16">
        <v>2.0</v>
      </c>
      <c r="AR326" s="16" t="str">
        <f>IF(OR(AS326=$C326,AS326=$D326,AS326=$E326),IFNA(VLOOKUP($A326&amp;AR$1,Data!$C:$E,3,0),"Ø"),"-")</f>
        <v>-</v>
      </c>
      <c r="AS326" s="16">
        <v>2.0</v>
      </c>
      <c r="AT326" s="16" t="str">
        <f>IF(OR(AU326=$C326,AU326=$D326,AU326=$E326),IFNA(VLOOKUP($A326&amp;AT$1,Data!$C:$E,3,0),"Ø"),"-")</f>
        <v>√</v>
      </c>
      <c r="AU326" s="16">
        <v>3.0</v>
      </c>
    </row>
    <row r="327" ht="14.25" hidden="1" customHeight="1">
      <c r="A327" s="16" t="s">
        <v>1230</v>
      </c>
      <c r="C327" s="9" t="str">
        <f>IF(COUNTIF(Dails!A:A,Sheet1DATA!$A327)=1,1,"N")</f>
        <v>N</v>
      </c>
      <c r="D327" s="9" t="str">
        <f>IF(COUNTIF(Dails!D:D,Sheet1DATA!$A327)=1,2,"N")</f>
        <v>N</v>
      </c>
      <c r="E327" s="9" t="str">
        <f>IF(COUNTIF(Dails!G:G,Sheet1DATA!$A327)=1,3,"N")</f>
        <v>N</v>
      </c>
      <c r="F327" s="16" t="str">
        <f>IF(OR(G327=$C327,G327=$D327,G327=$E327),IFNA(VLOOKUP($A327&amp;F$1,Data!$C:$E,3,0),"Ø"),"-")</f>
        <v>-</v>
      </c>
      <c r="G327" s="16">
        <v>1.0</v>
      </c>
      <c r="H327" s="16" t="str">
        <f>IF(OR(I327=$C327,I327=$D327,I327=$E327),IFNA(VLOOKUP($A327&amp;H$1,Data!$C:$E,3,0),"Ø"),"-")</f>
        <v>-</v>
      </c>
      <c r="I327" s="16">
        <v>1.0</v>
      </c>
      <c r="J327" s="16" t="str">
        <f>IF(OR(K327=$C327,K327=$D327,K327=$E327),IFNA(VLOOKUP($A327&amp;J$1,Data!$C:$E,3,0),"Ø"),"-")</f>
        <v>-</v>
      </c>
      <c r="K327" s="16">
        <v>1.0</v>
      </c>
      <c r="L327" s="16" t="str">
        <f>IF(OR(M327=$C327,M327=$D327,M327=$E327),IFNA(VLOOKUP($A327&amp;L$1,Data!$C:$E,3,0),"Ø"),"-")</f>
        <v>-</v>
      </c>
      <c r="M327" s="16">
        <v>1.0</v>
      </c>
      <c r="N327" s="16" t="str">
        <f>IF(OR(O327=$C327,O327=$D327,O327=$E327),IFNA(VLOOKUP($A327&amp;N$1,Data!$C:$E,3,0),"Ø"),"-")</f>
        <v>-</v>
      </c>
      <c r="O327" s="16">
        <v>1.0</v>
      </c>
      <c r="P327" s="16" t="str">
        <f>IF(OR(Q327=$C327,Q327=$D327,Q327=$E327),IFNA(VLOOKUP($A327&amp;P$1,Data!$C:$E,3,0),"Ø"),"-")</f>
        <v>-</v>
      </c>
      <c r="Q327" s="16">
        <v>1.0</v>
      </c>
      <c r="R327" s="16" t="str">
        <f>IF(OR(S327=$C327,S327=$D327,S327=$E327),IFNA(VLOOKUP($A327&amp;R$1,Data!$C:$E,3,0),"Ø"),"-")</f>
        <v>-</v>
      </c>
      <c r="S327" s="16">
        <v>1.0</v>
      </c>
      <c r="T327" s="16" t="str">
        <f>IF(OR(U327=$C327,U327=$D327,U327=$E327),IFNA(VLOOKUP($A327&amp;T$1,Data!$C:$E,3,0),"Ø"),"-")</f>
        <v>-</v>
      </c>
      <c r="U327" s="16">
        <v>2.0</v>
      </c>
      <c r="V327" s="16" t="str">
        <f>IF(OR(W327=$C327,W327=$D327,W327=$E327),IFNA(VLOOKUP($A327&amp;V$1,Data!$C:$E,3,0),"Ø"),"-")</f>
        <v>-</v>
      </c>
      <c r="W327" s="16">
        <v>2.0</v>
      </c>
      <c r="X327" s="16" t="str">
        <f>IF(OR(Y327=$C327,Y327=$D327,Y327=$E327),IFNA(VLOOKUP($A327&amp;X$1,Data!$C:$E,3,0),"Ø"),"-")</f>
        <v>-</v>
      </c>
      <c r="Y327" s="16">
        <v>2.0</v>
      </c>
      <c r="Z327" s="16" t="str">
        <f>IF(OR(AA327=$C327,AA327=$D327,AA327=$E327),IFNA(VLOOKUP($A327&amp;Z$1,Data!$C:$E,3,0),"Ø"),"-")</f>
        <v>-</v>
      </c>
      <c r="AA327" s="16">
        <v>2.0</v>
      </c>
      <c r="AB327" s="16" t="str">
        <f>IF(OR(AC327=$C327,AC327=$D327,AC327=$E327),IFNA(VLOOKUP($A327&amp;AB$1,Data!$C:$E,3,0),"Ø"),"-")</f>
        <v>-</v>
      </c>
      <c r="AC327" s="16">
        <v>2.0</v>
      </c>
      <c r="AD327" s="16" t="str">
        <f>IF(OR(AE327=$C327,AE327=$D327,AE327=$E327),IFNA(VLOOKUP($A327&amp;AD$1,Data!$C:$E,3,0),"Ø"),"-")</f>
        <v>-</v>
      </c>
      <c r="AE327" s="16">
        <v>2.0</v>
      </c>
      <c r="AF327" s="16" t="str">
        <f>IF(OR(AG327=$C327,AG327=$D327,AG327=$E327),IFNA(VLOOKUP($A327&amp;AF$1,Data!$C:$E,3,0),"Ø"),"-")</f>
        <v>-</v>
      </c>
      <c r="AG327" s="16">
        <v>2.0</v>
      </c>
      <c r="AH327" s="16" t="str">
        <f>IF(OR(AI327=$C327,AI327=$D327,AI327=$E327),IFNA(VLOOKUP($A327&amp;AH$1,Data!$C:$E,3,0),"Ø"),"-")</f>
        <v>-</v>
      </c>
      <c r="AI327" s="16">
        <v>2.0</v>
      </c>
      <c r="AJ327" s="16" t="str">
        <f>IF(OR(AK327=$C327,AK327=$D327,AK327=$E327),IFNA(VLOOKUP($A327&amp;AJ$1,Data!$C:$E,3,0),"Ø"),"-")</f>
        <v>-</v>
      </c>
      <c r="AK327" s="16">
        <v>2.0</v>
      </c>
      <c r="AL327" s="16" t="str">
        <f>IF(OR(AM327=$C327,AM327=$D327,AM327=$E327),IFNA(VLOOKUP($A327&amp;AL$1,Data!$C:$E,3,0),"Ø"),"-")</f>
        <v>-</v>
      </c>
      <c r="AM327" s="16">
        <v>2.0</v>
      </c>
      <c r="AN327" s="16" t="str">
        <f>IF(OR(AO327=$C327,AO327=$D327,AO327=$E327),IFNA(VLOOKUP($A327&amp;AN$1,Data!$C:$E,3,0),"Ø"),"-")</f>
        <v>-</v>
      </c>
      <c r="AO327" s="16">
        <v>2.0</v>
      </c>
      <c r="AP327" s="16" t="str">
        <f>IF(OR(AQ327=$C327,AQ327=$D327,AQ327=$E327),IFNA(VLOOKUP($A327&amp;AP$1,Data!$C:$E,3,0),"Ø"),"-")</f>
        <v>-</v>
      </c>
      <c r="AQ327" s="16">
        <v>2.0</v>
      </c>
      <c r="AR327" s="16" t="str">
        <f>IF(OR(AS327=$C327,AS327=$D327,AS327=$E327),IFNA(VLOOKUP($A327&amp;AR$1,Data!$C:$E,3,0),"Ø"),"-")</f>
        <v>-</v>
      </c>
      <c r="AS327" s="16">
        <v>2.0</v>
      </c>
      <c r="AT327" s="16" t="str">
        <f>IF(OR(AU327=$C327,AU327=$D327,AU327=$E327),IFNA(VLOOKUP($A327&amp;AT$1,Data!$C:$E,3,0),"Ø"),"-")</f>
        <v>-</v>
      </c>
      <c r="AU327" s="16">
        <v>3.0</v>
      </c>
    </row>
    <row r="328" ht="14.25" hidden="1" customHeight="1">
      <c r="A328" s="16" t="s">
        <v>1235</v>
      </c>
      <c r="C328" s="9" t="str">
        <f>IF(COUNTIF(Dails!A:A,Sheet1DATA!$A328)=1,1,"N")</f>
        <v>N</v>
      </c>
      <c r="D328" s="9" t="str">
        <f>IF(COUNTIF(Dails!D:D,Sheet1DATA!$A328)=1,2,"N")</f>
        <v>N</v>
      </c>
      <c r="E328" s="9" t="str">
        <f>IF(COUNTIF(Dails!G:G,Sheet1DATA!$A328)=1,3,"N")</f>
        <v>N</v>
      </c>
      <c r="F328" s="16" t="str">
        <f>IF(OR(G328=$C328,G328=$D328,G328=$E328),IFNA(VLOOKUP($A328&amp;F$1,Data!$C:$E,3,0),"Ø"),"-")</f>
        <v>-</v>
      </c>
      <c r="G328" s="16">
        <v>1.0</v>
      </c>
      <c r="H328" s="16" t="str">
        <f>IF(OR(I328=$C328,I328=$D328,I328=$E328),IFNA(VLOOKUP($A328&amp;H$1,Data!$C:$E,3,0),"Ø"),"-")</f>
        <v>-</v>
      </c>
      <c r="I328" s="16">
        <v>1.0</v>
      </c>
      <c r="J328" s="16" t="str">
        <f>IF(OR(K328=$C328,K328=$D328,K328=$E328),IFNA(VLOOKUP($A328&amp;J$1,Data!$C:$E,3,0),"Ø"),"-")</f>
        <v>-</v>
      </c>
      <c r="K328" s="16">
        <v>1.0</v>
      </c>
      <c r="L328" s="16" t="str">
        <f>IF(OR(M328=$C328,M328=$D328,M328=$E328),IFNA(VLOOKUP($A328&amp;L$1,Data!$C:$E,3,0),"Ø"),"-")</f>
        <v>-</v>
      </c>
      <c r="M328" s="16">
        <v>1.0</v>
      </c>
      <c r="N328" s="16" t="str">
        <f>IF(OR(O328=$C328,O328=$D328,O328=$E328),IFNA(VLOOKUP($A328&amp;N$1,Data!$C:$E,3,0),"Ø"),"-")</f>
        <v>-</v>
      </c>
      <c r="O328" s="16">
        <v>1.0</v>
      </c>
      <c r="P328" s="16" t="str">
        <f>IF(OR(Q328=$C328,Q328=$D328,Q328=$E328),IFNA(VLOOKUP($A328&amp;P$1,Data!$C:$E,3,0),"Ø"),"-")</f>
        <v>-</v>
      </c>
      <c r="Q328" s="16">
        <v>1.0</v>
      </c>
      <c r="R328" s="16" t="str">
        <f>IF(OR(S328=$C328,S328=$D328,S328=$E328),IFNA(VLOOKUP($A328&amp;R$1,Data!$C:$E,3,0),"Ø"),"-")</f>
        <v>-</v>
      </c>
      <c r="S328" s="16">
        <v>1.0</v>
      </c>
      <c r="T328" s="16" t="str">
        <f>IF(OR(U328=$C328,U328=$D328,U328=$E328),IFNA(VLOOKUP($A328&amp;T$1,Data!$C:$E,3,0),"Ø"),"-")</f>
        <v>-</v>
      </c>
      <c r="U328" s="16">
        <v>2.0</v>
      </c>
      <c r="V328" s="16" t="str">
        <f>IF(OR(W328=$C328,W328=$D328,W328=$E328),IFNA(VLOOKUP($A328&amp;V$1,Data!$C:$E,3,0),"Ø"),"-")</f>
        <v>-</v>
      </c>
      <c r="W328" s="16">
        <v>2.0</v>
      </c>
      <c r="X328" s="16" t="str">
        <f>IF(OR(Y328=$C328,Y328=$D328,Y328=$E328),IFNA(VLOOKUP($A328&amp;X$1,Data!$C:$E,3,0),"Ø"),"-")</f>
        <v>-</v>
      </c>
      <c r="Y328" s="16">
        <v>2.0</v>
      </c>
      <c r="Z328" s="16" t="str">
        <f>IF(OR(AA328=$C328,AA328=$D328,AA328=$E328),IFNA(VLOOKUP($A328&amp;Z$1,Data!$C:$E,3,0),"Ø"),"-")</f>
        <v>-</v>
      </c>
      <c r="AA328" s="16">
        <v>2.0</v>
      </c>
      <c r="AB328" s="16" t="str">
        <f>IF(OR(AC328=$C328,AC328=$D328,AC328=$E328),IFNA(VLOOKUP($A328&amp;AB$1,Data!$C:$E,3,0),"Ø"),"-")</f>
        <v>-</v>
      </c>
      <c r="AC328" s="16">
        <v>2.0</v>
      </c>
      <c r="AD328" s="16" t="str">
        <f>IF(OR(AE328=$C328,AE328=$D328,AE328=$E328),IFNA(VLOOKUP($A328&amp;AD$1,Data!$C:$E,3,0),"Ø"),"-")</f>
        <v>-</v>
      </c>
      <c r="AE328" s="16">
        <v>2.0</v>
      </c>
      <c r="AF328" s="16" t="str">
        <f>IF(OR(AG328=$C328,AG328=$D328,AG328=$E328),IFNA(VLOOKUP($A328&amp;AF$1,Data!$C:$E,3,0),"Ø"),"-")</f>
        <v>-</v>
      </c>
      <c r="AG328" s="16">
        <v>2.0</v>
      </c>
      <c r="AH328" s="16" t="str">
        <f>IF(OR(AI328=$C328,AI328=$D328,AI328=$E328),IFNA(VLOOKUP($A328&amp;AH$1,Data!$C:$E,3,0),"Ø"),"-")</f>
        <v>-</v>
      </c>
      <c r="AI328" s="16">
        <v>2.0</v>
      </c>
      <c r="AJ328" s="16" t="str">
        <f>IF(OR(AK328=$C328,AK328=$D328,AK328=$E328),IFNA(VLOOKUP($A328&amp;AJ$1,Data!$C:$E,3,0),"Ø"),"-")</f>
        <v>-</v>
      </c>
      <c r="AK328" s="16">
        <v>2.0</v>
      </c>
      <c r="AL328" s="16" t="str">
        <f>IF(OR(AM328=$C328,AM328=$D328,AM328=$E328),IFNA(VLOOKUP($A328&amp;AL$1,Data!$C:$E,3,0),"Ø"),"-")</f>
        <v>-</v>
      </c>
      <c r="AM328" s="16">
        <v>2.0</v>
      </c>
      <c r="AN328" s="16" t="str">
        <f>IF(OR(AO328=$C328,AO328=$D328,AO328=$E328),IFNA(VLOOKUP($A328&amp;AN$1,Data!$C:$E,3,0),"Ø"),"-")</f>
        <v>-</v>
      </c>
      <c r="AO328" s="16">
        <v>2.0</v>
      </c>
      <c r="AP328" s="16" t="str">
        <f>IF(OR(AQ328=$C328,AQ328=$D328,AQ328=$E328),IFNA(VLOOKUP($A328&amp;AP$1,Data!$C:$E,3,0),"Ø"),"-")</f>
        <v>-</v>
      </c>
      <c r="AQ328" s="16">
        <v>2.0</v>
      </c>
      <c r="AR328" s="16" t="str">
        <f>IF(OR(AS328=$C328,AS328=$D328,AS328=$E328),IFNA(VLOOKUP($A328&amp;AR$1,Data!$C:$E,3,0),"Ø"),"-")</f>
        <v>-</v>
      </c>
      <c r="AS328" s="16">
        <v>2.0</v>
      </c>
      <c r="AT328" s="16" t="str">
        <f>IF(OR(AU328=$C328,AU328=$D328,AU328=$E328),IFNA(VLOOKUP($A328&amp;AT$1,Data!$C:$E,3,0),"Ø"),"-")</f>
        <v>-</v>
      </c>
      <c r="AU328" s="16">
        <v>3.0</v>
      </c>
    </row>
    <row r="329" ht="14.25" hidden="1" customHeight="1">
      <c r="A329" s="16" t="s">
        <v>1158</v>
      </c>
      <c r="C329" s="9">
        <f>IF(COUNTIF(Dails!A:A,Sheet1DATA!$A329)=1,1,"N")</f>
        <v>1</v>
      </c>
      <c r="D329" s="9" t="str">
        <f>IF(COUNTIF(Dails!D:D,Sheet1DATA!$A329)=1,2,"N")</f>
        <v>N</v>
      </c>
      <c r="E329" s="9" t="str">
        <f>IF(COUNTIF(Dails!G:G,Sheet1DATA!$A329)=1,3,"N")</f>
        <v>N</v>
      </c>
      <c r="F329" s="16" t="str">
        <f>IF(OR(G329=$C329,G329=$D329,G329=$E329),IFNA(VLOOKUP($A329&amp;F$1,Data!$C:$E,3,0),"Ø"),"-")</f>
        <v>√</v>
      </c>
      <c r="G329" s="16">
        <v>1.0</v>
      </c>
      <c r="H329" s="16" t="str">
        <f>IF(OR(I329=$C329,I329=$D329,I329=$E329),IFNA(VLOOKUP($A329&amp;H$1,Data!$C:$E,3,0),"Ø"),"-")</f>
        <v>√</v>
      </c>
      <c r="I329" s="16">
        <v>1.0</v>
      </c>
      <c r="J329" s="16" t="str">
        <f>IF(OR(K329=$C329,K329=$D329,K329=$E329),IFNA(VLOOKUP($A329&amp;J$1,Data!$C:$E,3,0),"Ø"),"-")</f>
        <v>√</v>
      </c>
      <c r="K329" s="16">
        <v>1.0</v>
      </c>
      <c r="L329" s="16" t="str">
        <f>IF(OR(M329=$C329,M329=$D329,M329=$E329),IFNA(VLOOKUP($A329&amp;L$1,Data!$C:$E,3,0),"Ø"),"-")</f>
        <v>×</v>
      </c>
      <c r="M329" s="16">
        <v>1.0</v>
      </c>
      <c r="N329" s="16" t="str">
        <f>IF(OR(O329=$C329,O329=$D329,O329=$E329),IFNA(VLOOKUP($A329&amp;N$1,Data!$C:$E,3,0),"Ø"),"-")</f>
        <v>×</v>
      </c>
      <c r="O329" s="16">
        <v>1.0</v>
      </c>
      <c r="P329" s="16" t="str">
        <f>IF(OR(Q329=$C329,Q329=$D329,Q329=$E329),IFNA(VLOOKUP($A329&amp;P$1,Data!$C:$E,3,0),"Ø"),"-")</f>
        <v>×</v>
      </c>
      <c r="Q329" s="16">
        <v>1.0</v>
      </c>
      <c r="R329" s="16" t="str">
        <f>IF(OR(S329=$C329,S329=$D329,S329=$E329),IFNA(VLOOKUP($A329&amp;R$1,Data!$C:$E,3,0),"Ø"),"-")</f>
        <v>×</v>
      </c>
      <c r="S329" s="16">
        <v>1.0</v>
      </c>
      <c r="T329" s="16" t="str">
        <f>IF(OR(U329=$C329,U329=$D329,U329=$E329),IFNA(VLOOKUP($A329&amp;T$1,Data!$C:$E,3,0),"Ø"),"-")</f>
        <v>-</v>
      </c>
      <c r="U329" s="16">
        <v>2.0</v>
      </c>
      <c r="V329" s="16" t="str">
        <f>IF(OR(W329=$C329,W329=$D329,W329=$E329),IFNA(VLOOKUP($A329&amp;V$1,Data!$C:$E,3,0),"Ø"),"-")</f>
        <v>-</v>
      </c>
      <c r="W329" s="16">
        <v>2.0</v>
      </c>
      <c r="X329" s="16" t="str">
        <f>IF(OR(Y329=$C329,Y329=$D329,Y329=$E329),IFNA(VLOOKUP($A329&amp;X$1,Data!$C:$E,3,0),"Ø"),"-")</f>
        <v>-</v>
      </c>
      <c r="Y329" s="16">
        <v>2.0</v>
      </c>
      <c r="Z329" s="16" t="str">
        <f>IF(OR(AA329=$C329,AA329=$D329,AA329=$E329),IFNA(VLOOKUP($A329&amp;Z$1,Data!$C:$E,3,0),"Ø"),"-")</f>
        <v>-</v>
      </c>
      <c r="AA329" s="16">
        <v>2.0</v>
      </c>
      <c r="AB329" s="16" t="str">
        <f>IF(OR(AC329=$C329,AC329=$D329,AC329=$E329),IFNA(VLOOKUP($A329&amp;AB$1,Data!$C:$E,3,0),"Ø"),"-")</f>
        <v>-</v>
      </c>
      <c r="AC329" s="16">
        <v>2.0</v>
      </c>
      <c r="AD329" s="16" t="str">
        <f>IF(OR(AE329=$C329,AE329=$D329,AE329=$E329),IFNA(VLOOKUP($A329&amp;AD$1,Data!$C:$E,3,0),"Ø"),"-")</f>
        <v>-</v>
      </c>
      <c r="AE329" s="16">
        <v>2.0</v>
      </c>
      <c r="AF329" s="16" t="str">
        <f>IF(OR(AG329=$C329,AG329=$D329,AG329=$E329),IFNA(VLOOKUP($A329&amp;AF$1,Data!$C:$E,3,0),"Ø"),"-")</f>
        <v>-</v>
      </c>
      <c r="AG329" s="16">
        <v>2.0</v>
      </c>
      <c r="AH329" s="16" t="str">
        <f>IF(OR(AI329=$C329,AI329=$D329,AI329=$E329),IFNA(VLOOKUP($A329&amp;AH$1,Data!$C:$E,3,0),"Ø"),"-")</f>
        <v>-</v>
      </c>
      <c r="AI329" s="16">
        <v>2.0</v>
      </c>
      <c r="AJ329" s="16" t="str">
        <f>IF(OR(AK329=$C329,AK329=$D329,AK329=$E329),IFNA(VLOOKUP($A329&amp;AJ$1,Data!$C:$E,3,0),"Ø"),"-")</f>
        <v>-</v>
      </c>
      <c r="AK329" s="16">
        <v>2.0</v>
      </c>
      <c r="AL329" s="16" t="str">
        <f>IF(OR(AM329=$C329,AM329=$D329,AM329=$E329),IFNA(VLOOKUP($A329&amp;AL$1,Data!$C:$E,3,0),"Ø"),"-")</f>
        <v>-</v>
      </c>
      <c r="AM329" s="16">
        <v>2.0</v>
      </c>
      <c r="AN329" s="16" t="str">
        <f>IF(OR(AO329=$C329,AO329=$D329,AO329=$E329),IFNA(VLOOKUP($A329&amp;AN$1,Data!$C:$E,3,0),"Ø"),"-")</f>
        <v>-</v>
      </c>
      <c r="AO329" s="16">
        <v>2.0</v>
      </c>
      <c r="AP329" s="16" t="str">
        <f>IF(OR(AQ329=$C329,AQ329=$D329,AQ329=$E329),IFNA(VLOOKUP($A329&amp;AP$1,Data!$C:$E,3,0),"Ø"),"-")</f>
        <v>-</v>
      </c>
      <c r="AQ329" s="16">
        <v>2.0</v>
      </c>
      <c r="AR329" s="16" t="str">
        <f>IF(OR(AS329=$C329,AS329=$D329,AS329=$E329),IFNA(VLOOKUP($A329&amp;AR$1,Data!$C:$E,3,0),"Ø"),"-")</f>
        <v>-</v>
      </c>
      <c r="AS329" s="16">
        <v>2.0</v>
      </c>
      <c r="AT329" s="16" t="str">
        <f>IF(OR(AU329=$C329,AU329=$D329,AU329=$E329),IFNA(VLOOKUP($A329&amp;AT$1,Data!$C:$E,3,0),"Ø"),"-")</f>
        <v>-</v>
      </c>
      <c r="AU329" s="16">
        <v>3.0</v>
      </c>
    </row>
    <row r="330" ht="14.25" hidden="1" customHeight="1">
      <c r="A330" s="16" t="s">
        <v>1242</v>
      </c>
      <c r="C330" s="9" t="str">
        <f>IF(COUNTIF(Dails!A:A,Sheet1DATA!$A330)=1,1,"N")</f>
        <v>N</v>
      </c>
      <c r="D330" s="9" t="str">
        <f>IF(COUNTIF(Dails!D:D,Sheet1DATA!$A330)=1,2,"N")</f>
        <v>N</v>
      </c>
      <c r="E330" s="9" t="str">
        <f>IF(COUNTIF(Dails!G:G,Sheet1DATA!$A330)=1,3,"N")</f>
        <v>N</v>
      </c>
      <c r="F330" s="16" t="str">
        <f>IF(OR(G330=$C330,G330=$D330,G330=$E330),IFNA(VLOOKUP($A330&amp;F$1,Data!$C:$E,3,0),"Ø"),"-")</f>
        <v>-</v>
      </c>
      <c r="G330" s="16">
        <v>1.0</v>
      </c>
      <c r="H330" s="16" t="str">
        <f>IF(OR(I330=$C330,I330=$D330,I330=$E330),IFNA(VLOOKUP($A330&amp;H$1,Data!$C:$E,3,0),"Ø"),"-")</f>
        <v>-</v>
      </c>
      <c r="I330" s="16">
        <v>1.0</v>
      </c>
      <c r="J330" s="16" t="str">
        <f>IF(OR(K330=$C330,K330=$D330,K330=$E330),IFNA(VLOOKUP($A330&amp;J$1,Data!$C:$E,3,0),"Ø"),"-")</f>
        <v>-</v>
      </c>
      <c r="K330" s="16">
        <v>1.0</v>
      </c>
      <c r="L330" s="16" t="str">
        <f>IF(OR(M330=$C330,M330=$D330,M330=$E330),IFNA(VLOOKUP($A330&amp;L$1,Data!$C:$E,3,0),"Ø"),"-")</f>
        <v>-</v>
      </c>
      <c r="M330" s="16">
        <v>1.0</v>
      </c>
      <c r="N330" s="16" t="str">
        <f>IF(OR(O330=$C330,O330=$D330,O330=$E330),IFNA(VLOOKUP($A330&amp;N$1,Data!$C:$E,3,0),"Ø"),"-")</f>
        <v>-</v>
      </c>
      <c r="O330" s="16">
        <v>1.0</v>
      </c>
      <c r="P330" s="16" t="str">
        <f>IF(OR(Q330=$C330,Q330=$D330,Q330=$E330),IFNA(VLOOKUP($A330&amp;P$1,Data!$C:$E,3,0),"Ø"),"-")</f>
        <v>-</v>
      </c>
      <c r="Q330" s="16">
        <v>1.0</v>
      </c>
      <c r="R330" s="16" t="str">
        <f>IF(OR(S330=$C330,S330=$D330,S330=$E330),IFNA(VLOOKUP($A330&amp;R$1,Data!$C:$E,3,0),"Ø"),"-")</f>
        <v>-</v>
      </c>
      <c r="S330" s="16">
        <v>1.0</v>
      </c>
      <c r="T330" s="16" t="str">
        <f>IF(OR(U330=$C330,U330=$D330,U330=$E330),IFNA(VLOOKUP($A330&amp;T$1,Data!$C:$E,3,0),"Ø"),"-")</f>
        <v>-</v>
      </c>
      <c r="U330" s="16">
        <v>2.0</v>
      </c>
      <c r="V330" s="16" t="str">
        <f>IF(OR(W330=$C330,W330=$D330,W330=$E330),IFNA(VLOOKUP($A330&amp;V$1,Data!$C:$E,3,0),"Ø"),"-")</f>
        <v>-</v>
      </c>
      <c r="W330" s="16">
        <v>2.0</v>
      </c>
      <c r="X330" s="16" t="str">
        <f>IF(OR(Y330=$C330,Y330=$D330,Y330=$E330),IFNA(VLOOKUP($A330&amp;X$1,Data!$C:$E,3,0),"Ø"),"-")</f>
        <v>-</v>
      </c>
      <c r="Y330" s="16">
        <v>2.0</v>
      </c>
      <c r="Z330" s="16" t="str">
        <f>IF(OR(AA330=$C330,AA330=$D330,AA330=$E330),IFNA(VLOOKUP($A330&amp;Z$1,Data!$C:$E,3,0),"Ø"),"-")</f>
        <v>-</v>
      </c>
      <c r="AA330" s="16">
        <v>2.0</v>
      </c>
      <c r="AB330" s="16" t="str">
        <f>IF(OR(AC330=$C330,AC330=$D330,AC330=$E330),IFNA(VLOOKUP($A330&amp;AB$1,Data!$C:$E,3,0),"Ø"),"-")</f>
        <v>-</v>
      </c>
      <c r="AC330" s="16">
        <v>2.0</v>
      </c>
      <c r="AD330" s="16" t="str">
        <f>IF(OR(AE330=$C330,AE330=$D330,AE330=$E330),IFNA(VLOOKUP($A330&amp;AD$1,Data!$C:$E,3,0),"Ø"),"-")</f>
        <v>-</v>
      </c>
      <c r="AE330" s="16">
        <v>2.0</v>
      </c>
      <c r="AF330" s="16" t="str">
        <f>IF(OR(AG330=$C330,AG330=$D330,AG330=$E330),IFNA(VLOOKUP($A330&amp;AF$1,Data!$C:$E,3,0),"Ø"),"-")</f>
        <v>-</v>
      </c>
      <c r="AG330" s="16">
        <v>2.0</v>
      </c>
      <c r="AH330" s="16" t="str">
        <f>IF(OR(AI330=$C330,AI330=$D330,AI330=$E330),IFNA(VLOOKUP($A330&amp;AH$1,Data!$C:$E,3,0),"Ø"),"-")</f>
        <v>-</v>
      </c>
      <c r="AI330" s="16">
        <v>2.0</v>
      </c>
      <c r="AJ330" s="16" t="str">
        <f>IF(OR(AK330=$C330,AK330=$D330,AK330=$E330),IFNA(VLOOKUP($A330&amp;AJ$1,Data!$C:$E,3,0),"Ø"),"-")</f>
        <v>-</v>
      </c>
      <c r="AK330" s="16">
        <v>2.0</v>
      </c>
      <c r="AL330" s="16" t="str">
        <f>IF(OR(AM330=$C330,AM330=$D330,AM330=$E330),IFNA(VLOOKUP($A330&amp;AL$1,Data!$C:$E,3,0),"Ø"),"-")</f>
        <v>-</v>
      </c>
      <c r="AM330" s="16">
        <v>2.0</v>
      </c>
      <c r="AN330" s="16" t="str">
        <f>IF(OR(AO330=$C330,AO330=$D330,AO330=$E330),IFNA(VLOOKUP($A330&amp;AN$1,Data!$C:$E,3,0),"Ø"),"-")</f>
        <v>-</v>
      </c>
      <c r="AO330" s="16">
        <v>2.0</v>
      </c>
      <c r="AP330" s="16" t="str">
        <f>IF(OR(AQ330=$C330,AQ330=$D330,AQ330=$E330),IFNA(VLOOKUP($A330&amp;AP$1,Data!$C:$E,3,0),"Ø"),"-")</f>
        <v>-</v>
      </c>
      <c r="AQ330" s="16">
        <v>2.0</v>
      </c>
      <c r="AR330" s="16" t="str">
        <f>IF(OR(AS330=$C330,AS330=$D330,AS330=$E330),IFNA(VLOOKUP($A330&amp;AR$1,Data!$C:$E,3,0),"Ø"),"-")</f>
        <v>-</v>
      </c>
      <c r="AS330" s="16">
        <v>2.0</v>
      </c>
      <c r="AT330" s="16" t="str">
        <f>IF(OR(AU330=$C330,AU330=$D330,AU330=$E330),IFNA(VLOOKUP($A330&amp;AT$1,Data!$C:$E,3,0),"Ø"),"-")</f>
        <v>-</v>
      </c>
      <c r="AU330" s="16">
        <v>3.0</v>
      </c>
    </row>
    <row r="331" ht="14.25" hidden="1" customHeight="1">
      <c r="A331" s="16" t="s">
        <v>1245</v>
      </c>
      <c r="C331" s="9" t="str">
        <f>IF(COUNTIF(Dails!A:A,Sheet1DATA!$A331)=1,1,"N")</f>
        <v>N</v>
      </c>
      <c r="D331" s="9" t="str">
        <f>IF(COUNTIF(Dails!D:D,Sheet1DATA!$A331)=1,2,"N")</f>
        <v>N</v>
      </c>
      <c r="E331" s="9" t="str">
        <f>IF(COUNTIF(Dails!G:G,Sheet1DATA!$A331)=1,3,"N")</f>
        <v>N</v>
      </c>
      <c r="F331" s="16" t="str">
        <f>IF(OR(G331=$C331,G331=$D331,G331=$E331),IFNA(VLOOKUP($A331&amp;F$1,Data!$C:$E,3,0),"Ø"),"-")</f>
        <v>-</v>
      </c>
      <c r="G331" s="16">
        <v>1.0</v>
      </c>
      <c r="H331" s="16" t="str">
        <f>IF(OR(I331=$C331,I331=$D331,I331=$E331),IFNA(VLOOKUP($A331&amp;H$1,Data!$C:$E,3,0),"Ø"),"-")</f>
        <v>-</v>
      </c>
      <c r="I331" s="16">
        <v>1.0</v>
      </c>
      <c r="J331" s="16" t="str">
        <f>IF(OR(K331=$C331,K331=$D331,K331=$E331),IFNA(VLOOKUP($A331&amp;J$1,Data!$C:$E,3,0),"Ø"),"-")</f>
        <v>-</v>
      </c>
      <c r="K331" s="16">
        <v>1.0</v>
      </c>
      <c r="L331" s="16" t="str">
        <f>IF(OR(M331=$C331,M331=$D331,M331=$E331),IFNA(VLOOKUP($A331&amp;L$1,Data!$C:$E,3,0),"Ø"),"-")</f>
        <v>-</v>
      </c>
      <c r="M331" s="16">
        <v>1.0</v>
      </c>
      <c r="N331" s="16" t="str">
        <f>IF(OR(O331=$C331,O331=$D331,O331=$E331),IFNA(VLOOKUP($A331&amp;N$1,Data!$C:$E,3,0),"Ø"),"-")</f>
        <v>-</v>
      </c>
      <c r="O331" s="16">
        <v>1.0</v>
      </c>
      <c r="P331" s="16" t="str">
        <f>IF(OR(Q331=$C331,Q331=$D331,Q331=$E331),IFNA(VLOOKUP($A331&amp;P$1,Data!$C:$E,3,0),"Ø"),"-")</f>
        <v>-</v>
      </c>
      <c r="Q331" s="16">
        <v>1.0</v>
      </c>
      <c r="R331" s="16" t="str">
        <f>IF(OR(S331=$C331,S331=$D331,S331=$E331),IFNA(VLOOKUP($A331&amp;R$1,Data!$C:$E,3,0),"Ø"),"-")</f>
        <v>-</v>
      </c>
      <c r="S331" s="16">
        <v>1.0</v>
      </c>
      <c r="T331" s="16" t="str">
        <f>IF(OR(U331=$C331,U331=$D331,U331=$E331),IFNA(VLOOKUP($A331&amp;T$1,Data!$C:$E,3,0),"Ø"),"-")</f>
        <v>-</v>
      </c>
      <c r="U331" s="16">
        <v>2.0</v>
      </c>
      <c r="V331" s="16" t="str">
        <f>IF(OR(W331=$C331,W331=$D331,W331=$E331),IFNA(VLOOKUP($A331&amp;V$1,Data!$C:$E,3,0),"Ø"),"-")</f>
        <v>-</v>
      </c>
      <c r="W331" s="16">
        <v>2.0</v>
      </c>
      <c r="X331" s="16" t="str">
        <f>IF(OR(Y331=$C331,Y331=$D331,Y331=$E331),IFNA(VLOOKUP($A331&amp;X$1,Data!$C:$E,3,0),"Ø"),"-")</f>
        <v>-</v>
      </c>
      <c r="Y331" s="16">
        <v>2.0</v>
      </c>
      <c r="Z331" s="16" t="str">
        <f>IF(OR(AA331=$C331,AA331=$D331,AA331=$E331),IFNA(VLOOKUP($A331&amp;Z$1,Data!$C:$E,3,0),"Ø"),"-")</f>
        <v>-</v>
      </c>
      <c r="AA331" s="16">
        <v>2.0</v>
      </c>
      <c r="AB331" s="16" t="str">
        <f>IF(OR(AC331=$C331,AC331=$D331,AC331=$E331),IFNA(VLOOKUP($A331&amp;AB$1,Data!$C:$E,3,0),"Ø"),"-")</f>
        <v>-</v>
      </c>
      <c r="AC331" s="16">
        <v>2.0</v>
      </c>
      <c r="AD331" s="16" t="str">
        <f>IF(OR(AE331=$C331,AE331=$D331,AE331=$E331),IFNA(VLOOKUP($A331&amp;AD$1,Data!$C:$E,3,0),"Ø"),"-")</f>
        <v>-</v>
      </c>
      <c r="AE331" s="16">
        <v>2.0</v>
      </c>
      <c r="AF331" s="16" t="str">
        <f>IF(OR(AG331=$C331,AG331=$D331,AG331=$E331),IFNA(VLOOKUP($A331&amp;AF$1,Data!$C:$E,3,0),"Ø"),"-")</f>
        <v>-</v>
      </c>
      <c r="AG331" s="16">
        <v>2.0</v>
      </c>
      <c r="AH331" s="16" t="str">
        <f>IF(OR(AI331=$C331,AI331=$D331,AI331=$E331),IFNA(VLOOKUP($A331&amp;AH$1,Data!$C:$E,3,0),"Ø"),"-")</f>
        <v>-</v>
      </c>
      <c r="AI331" s="16">
        <v>2.0</v>
      </c>
      <c r="AJ331" s="16" t="str">
        <f>IF(OR(AK331=$C331,AK331=$D331,AK331=$E331),IFNA(VLOOKUP($A331&amp;AJ$1,Data!$C:$E,3,0),"Ø"),"-")</f>
        <v>-</v>
      </c>
      <c r="AK331" s="16">
        <v>2.0</v>
      </c>
      <c r="AL331" s="16" t="str">
        <f>IF(OR(AM331=$C331,AM331=$D331,AM331=$E331),IFNA(VLOOKUP($A331&amp;AL$1,Data!$C:$E,3,0),"Ø"),"-")</f>
        <v>-</v>
      </c>
      <c r="AM331" s="16">
        <v>2.0</v>
      </c>
      <c r="AN331" s="16" t="str">
        <f>IF(OR(AO331=$C331,AO331=$D331,AO331=$E331),IFNA(VLOOKUP($A331&amp;AN$1,Data!$C:$E,3,0),"Ø"),"-")</f>
        <v>-</v>
      </c>
      <c r="AO331" s="16">
        <v>2.0</v>
      </c>
      <c r="AP331" s="16" t="str">
        <f>IF(OR(AQ331=$C331,AQ331=$D331,AQ331=$E331),IFNA(VLOOKUP($A331&amp;AP$1,Data!$C:$E,3,0),"Ø"),"-")</f>
        <v>-</v>
      </c>
      <c r="AQ331" s="16">
        <v>2.0</v>
      </c>
      <c r="AR331" s="16" t="str">
        <f>IF(OR(AS331=$C331,AS331=$D331,AS331=$E331),IFNA(VLOOKUP($A331&amp;AR$1,Data!$C:$E,3,0),"Ø"),"-")</f>
        <v>-</v>
      </c>
      <c r="AS331" s="16">
        <v>2.0</v>
      </c>
      <c r="AT331" s="16" t="str">
        <f>IF(OR(AU331=$C331,AU331=$D331,AU331=$E331),IFNA(VLOOKUP($A331&amp;AT$1,Data!$C:$E,3,0),"Ø"),"-")</f>
        <v>-</v>
      </c>
      <c r="AU331" s="16">
        <v>3.0</v>
      </c>
    </row>
    <row r="332" ht="14.25" hidden="1" customHeight="1">
      <c r="A332" s="16" t="s">
        <v>1248</v>
      </c>
      <c r="C332" s="9">
        <f>IF(COUNTIF(Dails!A:A,Sheet1DATA!$A332)=1,1,"N")</f>
        <v>1</v>
      </c>
      <c r="D332" s="9">
        <f>IF(COUNTIF(Dails!D:D,Sheet1DATA!$A332)=1,2,"N")</f>
        <v>2</v>
      </c>
      <c r="E332" s="9" t="str">
        <f>IF(COUNTIF(Dails!G:G,Sheet1DATA!$A332)=1,3,"N")</f>
        <v>N</v>
      </c>
      <c r="F332" s="16" t="str">
        <f>IF(OR(G332=$C332,G332=$D332,G332=$E332),IFNA(VLOOKUP($A332&amp;F$1,Data!$C:$E,3,0),"Ø"),"-")</f>
        <v>√</v>
      </c>
      <c r="G332" s="16">
        <v>1.0</v>
      </c>
      <c r="H332" s="16" t="str">
        <f>IF(OR(I332=$C332,I332=$D332,I332=$E332),IFNA(VLOOKUP($A332&amp;H$1,Data!$C:$E,3,0),"Ø"),"-")</f>
        <v>Ø</v>
      </c>
      <c r="I332" s="16">
        <v>1.0</v>
      </c>
      <c r="J332" s="16" t="str">
        <f>IF(OR(K332=$C332,K332=$D332,K332=$E332),IFNA(VLOOKUP($A332&amp;J$1,Data!$C:$E,3,0),"Ø"),"-")</f>
        <v>√</v>
      </c>
      <c r="K332" s="16">
        <v>1.0</v>
      </c>
      <c r="L332" s="16" t="str">
        <f>IF(OR(M332=$C332,M332=$D332,M332=$E332),IFNA(VLOOKUP($A332&amp;L$1,Data!$C:$E,3,0),"Ø"),"-")</f>
        <v>Ø</v>
      </c>
      <c r="M332" s="16">
        <v>1.0</v>
      </c>
      <c r="N332" s="16" t="str">
        <f>IF(OR(O332=$C332,O332=$D332,O332=$E332),IFNA(VLOOKUP($A332&amp;N$1,Data!$C:$E,3,0),"Ø"),"-")</f>
        <v>Ø</v>
      </c>
      <c r="O332" s="16">
        <v>1.0</v>
      </c>
      <c r="P332" s="16" t="str">
        <f>IF(OR(Q332=$C332,Q332=$D332,Q332=$E332),IFNA(VLOOKUP($A332&amp;P$1,Data!$C:$E,3,0),"Ø"),"-")</f>
        <v>Ø</v>
      </c>
      <c r="Q332" s="16">
        <v>1.0</v>
      </c>
      <c r="R332" s="16" t="str">
        <f>IF(OR(S332=$C332,S332=$D332,S332=$E332),IFNA(VLOOKUP($A332&amp;R$1,Data!$C:$E,3,0),"Ø"),"-")</f>
        <v>Ø</v>
      </c>
      <c r="S332" s="16">
        <v>1.0</v>
      </c>
      <c r="T332" s="16" t="str">
        <f>IF(OR(U332=$C332,U332=$D332,U332=$E332),IFNA(VLOOKUP($A332&amp;T$1,Data!$C:$E,3,0),"Ø"),"-")</f>
        <v>×</v>
      </c>
      <c r="U332" s="16">
        <v>2.0</v>
      </c>
      <c r="V332" s="16" t="str">
        <f>IF(OR(W332=$C332,W332=$D332,W332=$E332),IFNA(VLOOKUP($A332&amp;V$1,Data!$C:$E,3,0),"Ø"),"-")</f>
        <v>Ø</v>
      </c>
      <c r="W332" s="16">
        <v>2.0</v>
      </c>
      <c r="X332" s="16" t="str">
        <f>IF(OR(Y332=$C332,Y332=$D332,Y332=$E332),IFNA(VLOOKUP($A332&amp;X$1,Data!$C:$E,3,0),"Ø"),"-")</f>
        <v>×</v>
      </c>
      <c r="Y332" s="16">
        <v>2.0</v>
      </c>
      <c r="Z332" s="16" t="str">
        <f>IF(OR(AA332=$C332,AA332=$D332,AA332=$E332),IFNA(VLOOKUP($A332&amp;Z$1,Data!$C:$E,3,0),"Ø"),"-")</f>
        <v>×</v>
      </c>
      <c r="AA332" s="16">
        <v>2.0</v>
      </c>
      <c r="AB332" s="16" t="str">
        <f>IF(OR(AC332=$C332,AC332=$D332,AC332=$E332),IFNA(VLOOKUP($A332&amp;AB$1,Data!$C:$E,3,0),"Ø"),"-")</f>
        <v>×</v>
      </c>
      <c r="AC332" s="16">
        <v>2.0</v>
      </c>
      <c r="AD332" s="16" t="str">
        <f>IF(OR(AE332=$C332,AE332=$D332,AE332=$E332),IFNA(VLOOKUP($A332&amp;AD$1,Data!$C:$E,3,0),"Ø"),"-")</f>
        <v>×</v>
      </c>
      <c r="AE332" s="16">
        <v>2.0</v>
      </c>
      <c r="AF332" s="16" t="str">
        <f>IF(OR(AG332=$C332,AG332=$D332,AG332=$E332),IFNA(VLOOKUP($A332&amp;AF$1,Data!$C:$E,3,0),"Ø"),"-")</f>
        <v>×</v>
      </c>
      <c r="AG332" s="16">
        <v>2.0</v>
      </c>
      <c r="AH332" s="16" t="str">
        <f>IF(OR(AI332=$C332,AI332=$D332,AI332=$E332),IFNA(VLOOKUP($A332&amp;AH$1,Data!$C:$E,3,0),"Ø"),"-")</f>
        <v>Ø</v>
      </c>
      <c r="AI332" s="16">
        <v>2.0</v>
      </c>
      <c r="AJ332" s="16" t="str">
        <f>IF(OR(AK332=$C332,AK332=$D332,AK332=$E332),IFNA(VLOOKUP($A332&amp;AJ$1,Data!$C:$E,3,0),"Ø"),"-")</f>
        <v>Ø</v>
      </c>
      <c r="AK332" s="16">
        <v>2.0</v>
      </c>
      <c r="AL332" s="16" t="str">
        <f>IF(OR(AM332=$C332,AM332=$D332,AM332=$E332),IFNA(VLOOKUP($A332&amp;AL$1,Data!$C:$E,3,0),"Ø"),"-")</f>
        <v>Ø</v>
      </c>
      <c r="AM332" s="16">
        <v>2.0</v>
      </c>
      <c r="AN332" s="16" t="str">
        <f>IF(OR(AO332=$C332,AO332=$D332,AO332=$E332),IFNA(VLOOKUP($A332&amp;AN$1,Data!$C:$E,3,0),"Ø"),"-")</f>
        <v>×</v>
      </c>
      <c r="AO332" s="16">
        <v>2.0</v>
      </c>
      <c r="AP332" s="16" t="str">
        <f>IF(OR(AQ332=$C332,AQ332=$D332,AQ332=$E332),IFNA(VLOOKUP($A332&amp;AP$1,Data!$C:$E,3,0),"Ø"),"-")</f>
        <v>×</v>
      </c>
      <c r="AQ332" s="16">
        <v>2.0</v>
      </c>
      <c r="AR332" s="16" t="str">
        <f>IF(OR(AS332=$C332,AS332=$D332,AS332=$E332),IFNA(VLOOKUP($A332&amp;AR$1,Data!$C:$E,3,0),"Ø"),"-")</f>
        <v>×</v>
      </c>
      <c r="AS332" s="16">
        <v>2.0</v>
      </c>
      <c r="AT332" s="16" t="str">
        <f>IF(OR(AU332=$C332,AU332=$D332,AU332=$E332),IFNA(VLOOKUP($A332&amp;AT$1,Data!$C:$E,3,0),"Ø"),"-")</f>
        <v>-</v>
      </c>
      <c r="AU332" s="16">
        <v>3.0</v>
      </c>
    </row>
    <row r="333" ht="14.25" hidden="1" customHeight="1">
      <c r="A333" s="16" t="s">
        <v>1409</v>
      </c>
      <c r="C333" s="9">
        <f>IF(COUNTIF(Dails!A:A,Sheet1DATA!$A333)=1,1,"N")</f>
        <v>1</v>
      </c>
      <c r="D333" s="9">
        <f>IF(COUNTIF(Dails!D:D,Sheet1DATA!$A333)=1,2,"N")</f>
        <v>2</v>
      </c>
      <c r="E333" s="9">
        <f>IF(COUNTIF(Dails!G:G,Sheet1DATA!$A333)=1,3,"N")</f>
        <v>3</v>
      </c>
      <c r="F333" s="16" t="str">
        <f>IF(OR(G333=$C333,G333=$D333,G333=$E333),IFNA(VLOOKUP($A333&amp;F$1,Data!$C:$E,3,0),"Ø"),"-")</f>
        <v>√</v>
      </c>
      <c r="G333" s="16">
        <v>1.0</v>
      </c>
      <c r="H333" s="16" t="str">
        <f>IF(OR(I333=$C333,I333=$D333,I333=$E333),IFNA(VLOOKUP($A333&amp;H$1,Data!$C:$E,3,0),"Ø"),"-")</f>
        <v>√</v>
      </c>
      <c r="I333" s="16">
        <v>1.0</v>
      </c>
      <c r="J333" s="16" t="str">
        <f>IF(OR(K333=$C333,K333=$D333,K333=$E333),IFNA(VLOOKUP($A333&amp;J$1,Data!$C:$E,3,0),"Ø"),"-")</f>
        <v>√</v>
      </c>
      <c r="K333" s="16">
        <v>1.0</v>
      </c>
      <c r="L333" s="16" t="str">
        <f>IF(OR(M333=$C333,M333=$D333,M333=$E333),IFNA(VLOOKUP($A333&amp;L$1,Data!$C:$E,3,0),"Ø"),"-")</f>
        <v>Ø</v>
      </c>
      <c r="M333" s="16">
        <v>1.0</v>
      </c>
      <c r="N333" s="16" t="str">
        <f>IF(OR(O333=$C333,O333=$D333,O333=$E333),IFNA(VLOOKUP($A333&amp;N$1,Data!$C:$E,3,0),"Ø"),"-")</f>
        <v>Ø</v>
      </c>
      <c r="O333" s="16">
        <v>1.0</v>
      </c>
      <c r="P333" s="16" t="str">
        <f>IF(OR(Q333=$C333,Q333=$D333,Q333=$E333),IFNA(VLOOKUP($A333&amp;P$1,Data!$C:$E,3,0),"Ø"),"-")</f>
        <v>Ø</v>
      </c>
      <c r="Q333" s="16">
        <v>1.0</v>
      </c>
      <c r="R333" s="16" t="str">
        <f>IF(OR(S333=$C333,S333=$D333,S333=$E333),IFNA(VLOOKUP($A333&amp;R$1,Data!$C:$E,3,0),"Ø"),"-")</f>
        <v>Ø</v>
      </c>
      <c r="S333" s="16">
        <v>1.0</v>
      </c>
      <c r="T333" s="16" t="str">
        <f>IF(OR(U333=$C333,U333=$D333,U333=$E333),IFNA(VLOOKUP($A333&amp;T$1,Data!$C:$E,3,0),"Ø"),"-")</f>
        <v>√</v>
      </c>
      <c r="U333" s="16">
        <v>2.0</v>
      </c>
      <c r="V333" s="16" t="str">
        <f>IF(OR(W333=$C333,W333=$D333,W333=$E333),IFNA(VLOOKUP($A333&amp;V$1,Data!$C:$E,3,0),"Ø"),"-")</f>
        <v>Ø</v>
      </c>
      <c r="W333" s="16">
        <v>2.0</v>
      </c>
      <c r="X333" s="16" t="str">
        <f>IF(OR(Y333=$C333,Y333=$D333,Y333=$E333),IFNA(VLOOKUP($A333&amp;X$1,Data!$C:$E,3,0),"Ø"),"-")</f>
        <v>Ø</v>
      </c>
      <c r="Y333" s="16">
        <v>2.0</v>
      </c>
      <c r="Z333" s="16" t="str">
        <f>IF(OR(AA333=$C333,AA333=$D333,AA333=$E333),IFNA(VLOOKUP($A333&amp;Z$1,Data!$C:$E,3,0),"Ø"),"-")</f>
        <v>Ø</v>
      </c>
      <c r="AA333" s="16">
        <v>2.0</v>
      </c>
      <c r="AB333" s="16" t="str">
        <f>IF(OR(AC333=$C333,AC333=$D333,AC333=$E333),IFNA(VLOOKUP($A333&amp;AB$1,Data!$C:$E,3,0),"Ø"),"-")</f>
        <v>Ø</v>
      </c>
      <c r="AC333" s="16">
        <v>2.0</v>
      </c>
      <c r="AD333" s="16" t="str">
        <f>IF(OR(AE333=$C333,AE333=$D333,AE333=$E333),IFNA(VLOOKUP($A333&amp;AD$1,Data!$C:$E,3,0),"Ø"),"-")</f>
        <v>√</v>
      </c>
      <c r="AE333" s="16">
        <v>2.0</v>
      </c>
      <c r="AF333" s="16" t="str">
        <f>IF(OR(AG333=$C333,AG333=$D333,AG333=$E333),IFNA(VLOOKUP($A333&amp;AF$1,Data!$C:$E,3,0),"Ø"),"-")</f>
        <v>Ø</v>
      </c>
      <c r="AG333" s="16">
        <v>2.0</v>
      </c>
      <c r="AH333" s="16" t="str">
        <f>IF(OR(AI333=$C333,AI333=$D333,AI333=$E333),IFNA(VLOOKUP($A333&amp;AH$1,Data!$C:$E,3,0),"Ø"),"-")</f>
        <v>Ø</v>
      </c>
      <c r="AI333" s="16">
        <v>2.0</v>
      </c>
      <c r="AJ333" s="16" t="str">
        <f>IF(OR(AK333=$C333,AK333=$D333,AK333=$E333),IFNA(VLOOKUP($A333&amp;AJ$1,Data!$C:$E,3,0),"Ø"),"-")</f>
        <v>√</v>
      </c>
      <c r="AK333" s="16">
        <v>2.0</v>
      </c>
      <c r="AL333" s="16" t="str">
        <f>IF(OR(AM333=$C333,AM333=$D333,AM333=$E333),IFNA(VLOOKUP($A333&amp;AL$1,Data!$C:$E,3,0),"Ø"),"-")</f>
        <v>√</v>
      </c>
      <c r="AM333" s="16">
        <v>2.0</v>
      </c>
      <c r="AN333" s="16" t="str">
        <f>IF(OR(AO333=$C333,AO333=$D333,AO333=$E333),IFNA(VLOOKUP($A333&amp;AN$1,Data!$C:$E,3,0),"Ø"),"-")</f>
        <v>Ø</v>
      </c>
      <c r="AO333" s="16">
        <v>2.0</v>
      </c>
      <c r="AP333" s="16" t="str">
        <f>IF(OR(AQ333=$C333,AQ333=$D333,AQ333=$E333),IFNA(VLOOKUP($A333&amp;AP$1,Data!$C:$E,3,0),"Ø"),"-")</f>
        <v>√</v>
      </c>
      <c r="AQ333" s="16">
        <v>2.0</v>
      </c>
      <c r="AR333" s="16" t="str">
        <f>IF(OR(AS333=$C333,AS333=$D333,AS333=$E333),IFNA(VLOOKUP($A333&amp;AR$1,Data!$C:$E,3,0),"Ø"),"-")</f>
        <v>√</v>
      </c>
      <c r="AS333" s="16">
        <v>2.0</v>
      </c>
      <c r="AT333" s="16" t="str">
        <f>IF(OR(AU333=$C333,AU333=$D333,AU333=$E333),IFNA(VLOOKUP($A333&amp;AT$1,Data!$C:$E,3,0),"Ø"),"-")</f>
        <v>√</v>
      </c>
      <c r="AU333" s="16">
        <v>3.0</v>
      </c>
    </row>
    <row r="334" ht="14.25" hidden="1" customHeight="1">
      <c r="A334" s="16" t="s">
        <v>110</v>
      </c>
      <c r="C334" s="9">
        <f>IF(COUNTIF(Dails!A:A,Sheet1DATA!$A334)=1,1,"N")</f>
        <v>1</v>
      </c>
      <c r="D334" s="9">
        <f>IF(COUNTIF(Dails!D:D,Sheet1DATA!$A334)=1,2,"N")</f>
        <v>2</v>
      </c>
      <c r="E334" s="9">
        <f>IF(COUNTIF(Dails!G:G,Sheet1DATA!$A334)=1,3,"N")</f>
        <v>3</v>
      </c>
      <c r="F334" s="16" t="str">
        <f>IF(OR(G334=$C334,G334=$D334,G334=$E334),IFNA(VLOOKUP($A334&amp;F$1,Data!$C:$E,3,0),"Ø"),"-")</f>
        <v>√</v>
      </c>
      <c r="G334" s="16">
        <v>1.0</v>
      </c>
      <c r="H334" s="16" t="str">
        <f>IF(OR(I334=$C334,I334=$D334,I334=$E334),IFNA(VLOOKUP($A334&amp;H$1,Data!$C:$E,3,0),"Ø"),"-")</f>
        <v>√</v>
      </c>
      <c r="I334" s="16">
        <v>1.0</v>
      </c>
      <c r="J334" s="16" t="str">
        <f>IF(OR(K334=$C334,K334=$D334,K334=$E334),IFNA(VLOOKUP($A334&amp;J$1,Data!$C:$E,3,0),"Ø"),"-")</f>
        <v>√</v>
      </c>
      <c r="K334" s="16">
        <v>1.0</v>
      </c>
      <c r="L334" s="16" t="str">
        <f>IF(OR(M334=$C334,M334=$D334,M334=$E334),IFNA(VLOOKUP($A334&amp;L$1,Data!$C:$E,3,0),"Ø"),"-")</f>
        <v>×</v>
      </c>
      <c r="M334" s="16">
        <v>1.0</v>
      </c>
      <c r="N334" s="16" t="str">
        <f>IF(OR(O334=$C334,O334=$D334,O334=$E334),IFNA(VLOOKUP($A334&amp;N$1,Data!$C:$E,3,0),"Ø"),"-")</f>
        <v>×</v>
      </c>
      <c r="O334" s="16">
        <v>1.0</v>
      </c>
      <c r="P334" s="16" t="str">
        <f>IF(OR(Q334=$C334,Q334=$D334,Q334=$E334),IFNA(VLOOKUP($A334&amp;P$1,Data!$C:$E,3,0),"Ø"),"-")</f>
        <v>×</v>
      </c>
      <c r="Q334" s="16">
        <v>1.0</v>
      </c>
      <c r="R334" s="16" t="str">
        <f>IF(OR(S334=$C334,S334=$D334,S334=$E334),IFNA(VLOOKUP($A334&amp;R$1,Data!$C:$E,3,0),"Ø"),"-")</f>
        <v>×</v>
      </c>
      <c r="S334" s="16">
        <v>1.0</v>
      </c>
      <c r="T334" s="16" t="str">
        <f>IF(OR(U334=$C334,U334=$D334,U334=$E334),IFNA(VLOOKUP($A334&amp;T$1,Data!$C:$E,3,0),"Ø"),"-")</f>
        <v>√</v>
      </c>
      <c r="U334" s="16">
        <v>2.0</v>
      </c>
      <c r="V334" s="16" t="str">
        <f>IF(OR(W334=$C334,W334=$D334,W334=$E334),IFNA(VLOOKUP($A334&amp;V$1,Data!$C:$E,3,0),"Ø"),"-")</f>
        <v>√</v>
      </c>
      <c r="W334" s="16">
        <v>2.0</v>
      </c>
      <c r="X334" s="16" t="str">
        <f>IF(OR(Y334=$C334,Y334=$D334,Y334=$E334),IFNA(VLOOKUP($A334&amp;X$1,Data!$C:$E,3,0),"Ø"),"-")</f>
        <v>√</v>
      </c>
      <c r="Y334" s="16">
        <v>2.0</v>
      </c>
      <c r="Z334" s="16" t="str">
        <f>IF(OR(AA334=$C334,AA334=$D334,AA334=$E334),IFNA(VLOOKUP($A334&amp;Z$1,Data!$C:$E,3,0),"Ø"),"-")</f>
        <v>Ø</v>
      </c>
      <c r="AA334" s="16">
        <v>2.0</v>
      </c>
      <c r="AB334" s="16" t="str">
        <f>IF(OR(AC334=$C334,AC334=$D334,AC334=$E334),IFNA(VLOOKUP($A334&amp;AB$1,Data!$C:$E,3,0),"Ø"),"-")</f>
        <v>√</v>
      </c>
      <c r="AC334" s="16">
        <v>2.0</v>
      </c>
      <c r="AD334" s="16" t="str">
        <f>IF(OR(AE334=$C334,AE334=$D334,AE334=$E334),IFNA(VLOOKUP($A334&amp;AD$1,Data!$C:$E,3,0),"Ø"),"-")</f>
        <v>√</v>
      </c>
      <c r="AE334" s="16">
        <v>2.0</v>
      </c>
      <c r="AF334" s="16" t="str">
        <f>IF(OR(AG334=$C334,AG334=$D334,AG334=$E334),IFNA(VLOOKUP($A334&amp;AF$1,Data!$C:$E,3,0),"Ø"),"-")</f>
        <v>√</v>
      </c>
      <c r="AG334" s="16">
        <v>2.0</v>
      </c>
      <c r="AH334" s="16" t="str">
        <f>IF(OR(AI334=$C334,AI334=$D334,AI334=$E334),IFNA(VLOOKUP($A334&amp;AH$1,Data!$C:$E,3,0),"Ø"),"-")</f>
        <v>√</v>
      </c>
      <c r="AI334" s="16">
        <v>2.0</v>
      </c>
      <c r="AJ334" s="16" t="str">
        <f>IF(OR(AK334=$C334,AK334=$D334,AK334=$E334),IFNA(VLOOKUP($A334&amp;AJ$1,Data!$C:$E,3,0),"Ø"),"-")</f>
        <v>Ø</v>
      </c>
      <c r="AK334" s="16">
        <v>2.0</v>
      </c>
      <c r="AL334" s="16" t="str">
        <f>IF(OR(AM334=$C334,AM334=$D334,AM334=$E334),IFNA(VLOOKUP($A334&amp;AL$1,Data!$C:$E,3,0),"Ø"),"-")</f>
        <v>Ø</v>
      </c>
      <c r="AM334" s="16">
        <v>2.0</v>
      </c>
      <c r="AN334" s="16" t="str">
        <f>IF(OR(AO334=$C334,AO334=$D334,AO334=$E334),IFNA(VLOOKUP($A334&amp;AN$1,Data!$C:$E,3,0),"Ø"),"-")</f>
        <v>√</v>
      </c>
      <c r="AO334" s="16">
        <v>2.0</v>
      </c>
      <c r="AP334" s="16" t="str">
        <f>IF(OR(AQ334=$C334,AQ334=$D334,AQ334=$E334),IFNA(VLOOKUP($A334&amp;AP$1,Data!$C:$E,3,0),"Ø"),"-")</f>
        <v>√</v>
      </c>
      <c r="AQ334" s="16">
        <v>2.0</v>
      </c>
      <c r="AR334" s="16" t="str">
        <f>IF(OR(AS334=$C334,AS334=$D334,AS334=$E334),IFNA(VLOOKUP($A334&amp;AR$1,Data!$C:$E,3,0),"Ø"),"-")</f>
        <v>Ø</v>
      </c>
      <c r="AS334" s="16">
        <v>2.0</v>
      </c>
      <c r="AT334" s="16" t="str">
        <f>IF(OR(AU334=$C334,AU334=$D334,AU334=$E334),IFNA(VLOOKUP($A334&amp;AT$1,Data!$C:$E,3,0),"Ø"),"-")</f>
        <v>×</v>
      </c>
      <c r="AU334" s="16">
        <v>3.0</v>
      </c>
    </row>
    <row r="335" ht="14.25" hidden="1" customHeight="1">
      <c r="A335" s="16" t="s">
        <v>178</v>
      </c>
      <c r="C335" s="9">
        <f>IF(COUNTIF(Dails!A:A,Sheet1DATA!$A335)=1,1,"N")</f>
        <v>1</v>
      </c>
      <c r="D335" s="9" t="str">
        <f>IF(COUNTIF(Dails!D:D,Sheet1DATA!$A335)=1,2,"N")</f>
        <v>N</v>
      </c>
      <c r="E335" s="9" t="str">
        <f>IF(COUNTIF(Dails!G:G,Sheet1DATA!$A335)=1,3,"N")</f>
        <v>N</v>
      </c>
      <c r="F335" s="16" t="str">
        <f>IF(OR(G335=$C335,G335=$D335,G335=$E335),IFNA(VLOOKUP($A335&amp;F$1,Data!$C:$E,3,0),"Ø"),"-")</f>
        <v>√</v>
      </c>
      <c r="G335" s="16">
        <v>1.0</v>
      </c>
      <c r="H335" s="16" t="str">
        <f>IF(OR(I335=$C335,I335=$D335,I335=$E335),IFNA(VLOOKUP($A335&amp;H$1,Data!$C:$E,3,0),"Ø"),"-")</f>
        <v>√</v>
      </c>
      <c r="I335" s="16">
        <v>1.0</v>
      </c>
      <c r="J335" s="16" t="str">
        <f>IF(OR(K335=$C335,K335=$D335,K335=$E335),IFNA(VLOOKUP($A335&amp;J$1,Data!$C:$E,3,0),"Ø"),"-")</f>
        <v>√</v>
      </c>
      <c r="K335" s="16">
        <v>1.0</v>
      </c>
      <c r="L335" s="16" t="str">
        <f>IF(OR(M335=$C335,M335=$D335,M335=$E335),IFNA(VLOOKUP($A335&amp;L$1,Data!$C:$E,3,0),"Ø"),"-")</f>
        <v>√</v>
      </c>
      <c r="M335" s="16">
        <v>1.0</v>
      </c>
      <c r="N335" s="16" t="str">
        <f>IF(OR(O335=$C335,O335=$D335,O335=$E335),IFNA(VLOOKUP($A335&amp;N$1,Data!$C:$E,3,0),"Ø"),"-")</f>
        <v>√</v>
      </c>
      <c r="O335" s="16">
        <v>1.0</v>
      </c>
      <c r="P335" s="16" t="str">
        <f>IF(OR(Q335=$C335,Q335=$D335,Q335=$E335),IFNA(VLOOKUP($A335&amp;P$1,Data!$C:$E,3,0),"Ø"),"-")</f>
        <v>√</v>
      </c>
      <c r="Q335" s="16">
        <v>1.0</v>
      </c>
      <c r="R335" s="16" t="str">
        <f>IF(OR(S335=$C335,S335=$D335,S335=$E335),IFNA(VLOOKUP($A335&amp;R$1,Data!$C:$E,3,0),"Ø"),"-")</f>
        <v>√</v>
      </c>
      <c r="S335" s="16">
        <v>1.0</v>
      </c>
      <c r="T335" s="16" t="str">
        <f>IF(OR(U335=$C335,U335=$D335,U335=$E335),IFNA(VLOOKUP($A335&amp;T$1,Data!$C:$E,3,0),"Ø"),"-")</f>
        <v>-</v>
      </c>
      <c r="U335" s="16">
        <v>2.0</v>
      </c>
      <c r="V335" s="16" t="str">
        <f>IF(OR(W335=$C335,W335=$D335,W335=$E335),IFNA(VLOOKUP($A335&amp;V$1,Data!$C:$E,3,0),"Ø"),"-")</f>
        <v>-</v>
      </c>
      <c r="W335" s="16">
        <v>2.0</v>
      </c>
      <c r="X335" s="16" t="str">
        <f>IF(OR(Y335=$C335,Y335=$D335,Y335=$E335),IFNA(VLOOKUP($A335&amp;X$1,Data!$C:$E,3,0),"Ø"),"-")</f>
        <v>-</v>
      </c>
      <c r="Y335" s="16">
        <v>2.0</v>
      </c>
      <c r="Z335" s="16" t="str">
        <f>IF(OR(AA335=$C335,AA335=$D335,AA335=$E335),IFNA(VLOOKUP($A335&amp;Z$1,Data!$C:$E,3,0),"Ø"),"-")</f>
        <v>-</v>
      </c>
      <c r="AA335" s="16">
        <v>2.0</v>
      </c>
      <c r="AB335" s="16" t="str">
        <f>IF(OR(AC335=$C335,AC335=$D335,AC335=$E335),IFNA(VLOOKUP($A335&amp;AB$1,Data!$C:$E,3,0),"Ø"),"-")</f>
        <v>-</v>
      </c>
      <c r="AC335" s="16">
        <v>2.0</v>
      </c>
      <c r="AD335" s="16" t="str">
        <f>IF(OR(AE335=$C335,AE335=$D335,AE335=$E335),IFNA(VLOOKUP($A335&amp;AD$1,Data!$C:$E,3,0),"Ø"),"-")</f>
        <v>-</v>
      </c>
      <c r="AE335" s="16">
        <v>2.0</v>
      </c>
      <c r="AF335" s="16" t="str">
        <f>IF(OR(AG335=$C335,AG335=$D335,AG335=$E335),IFNA(VLOOKUP($A335&amp;AF$1,Data!$C:$E,3,0),"Ø"),"-")</f>
        <v>-</v>
      </c>
      <c r="AG335" s="16">
        <v>2.0</v>
      </c>
      <c r="AH335" s="16" t="str">
        <f>IF(OR(AI335=$C335,AI335=$D335,AI335=$E335),IFNA(VLOOKUP($A335&amp;AH$1,Data!$C:$E,3,0),"Ø"),"-")</f>
        <v>-</v>
      </c>
      <c r="AI335" s="16">
        <v>2.0</v>
      </c>
      <c r="AJ335" s="16" t="str">
        <f>IF(OR(AK335=$C335,AK335=$D335,AK335=$E335),IFNA(VLOOKUP($A335&amp;AJ$1,Data!$C:$E,3,0),"Ø"),"-")</f>
        <v>-</v>
      </c>
      <c r="AK335" s="16">
        <v>2.0</v>
      </c>
      <c r="AL335" s="16" t="str">
        <f>IF(OR(AM335=$C335,AM335=$D335,AM335=$E335),IFNA(VLOOKUP($A335&amp;AL$1,Data!$C:$E,3,0),"Ø"),"-")</f>
        <v>-</v>
      </c>
      <c r="AM335" s="16">
        <v>2.0</v>
      </c>
      <c r="AN335" s="16" t="str">
        <f>IF(OR(AO335=$C335,AO335=$D335,AO335=$E335),IFNA(VLOOKUP($A335&amp;AN$1,Data!$C:$E,3,0),"Ø"),"-")</f>
        <v>-</v>
      </c>
      <c r="AO335" s="16">
        <v>2.0</v>
      </c>
      <c r="AP335" s="16" t="str">
        <f>IF(OR(AQ335=$C335,AQ335=$D335,AQ335=$E335),IFNA(VLOOKUP($A335&amp;AP$1,Data!$C:$E,3,0),"Ø"),"-")</f>
        <v>-</v>
      </c>
      <c r="AQ335" s="16">
        <v>2.0</v>
      </c>
      <c r="AR335" s="16" t="str">
        <f>IF(OR(AS335=$C335,AS335=$D335,AS335=$E335),IFNA(VLOOKUP($A335&amp;AR$1,Data!$C:$E,3,0),"Ø"),"-")</f>
        <v>-</v>
      </c>
      <c r="AS335" s="16">
        <v>2.0</v>
      </c>
      <c r="AT335" s="16" t="str">
        <f>IF(OR(AU335=$C335,AU335=$D335,AU335=$E335),IFNA(VLOOKUP($A335&amp;AT$1,Data!$C:$E,3,0),"Ø"),"-")</f>
        <v>-</v>
      </c>
      <c r="AU335" s="16">
        <v>3.0</v>
      </c>
    </row>
    <row r="336" ht="14.25" hidden="1" customHeight="1">
      <c r="A336" s="16" t="s">
        <v>1251</v>
      </c>
      <c r="C336" s="9" t="str">
        <f>IF(COUNTIF(Dails!A:A,Sheet1DATA!$A336)=1,1,"N")</f>
        <v>N</v>
      </c>
      <c r="D336" s="9" t="str">
        <f>IF(COUNTIF(Dails!D:D,Sheet1DATA!$A336)=1,2,"N")</f>
        <v>N</v>
      </c>
      <c r="E336" s="9" t="str">
        <f>IF(COUNTIF(Dails!G:G,Sheet1DATA!$A336)=1,3,"N")</f>
        <v>N</v>
      </c>
      <c r="F336" s="16" t="str">
        <f>IF(OR(G336=$C336,G336=$D336,G336=$E336),IFNA(VLOOKUP($A336&amp;F$1,Data!$C:$E,3,0),"Ø"),"-")</f>
        <v>-</v>
      </c>
      <c r="G336" s="16">
        <v>1.0</v>
      </c>
      <c r="H336" s="16" t="str">
        <f>IF(OR(I336=$C336,I336=$D336,I336=$E336),IFNA(VLOOKUP($A336&amp;H$1,Data!$C:$E,3,0),"Ø"),"-")</f>
        <v>-</v>
      </c>
      <c r="I336" s="16">
        <v>1.0</v>
      </c>
      <c r="J336" s="16" t="str">
        <f>IF(OR(K336=$C336,K336=$D336,K336=$E336),IFNA(VLOOKUP($A336&amp;J$1,Data!$C:$E,3,0),"Ø"),"-")</f>
        <v>-</v>
      </c>
      <c r="K336" s="16">
        <v>1.0</v>
      </c>
      <c r="L336" s="16" t="str">
        <f>IF(OR(M336=$C336,M336=$D336,M336=$E336),IFNA(VLOOKUP($A336&amp;L$1,Data!$C:$E,3,0),"Ø"),"-")</f>
        <v>-</v>
      </c>
      <c r="M336" s="16">
        <v>1.0</v>
      </c>
      <c r="N336" s="16" t="str">
        <f>IF(OR(O336=$C336,O336=$D336,O336=$E336),IFNA(VLOOKUP($A336&amp;N$1,Data!$C:$E,3,0),"Ø"),"-")</f>
        <v>-</v>
      </c>
      <c r="O336" s="16">
        <v>1.0</v>
      </c>
      <c r="P336" s="16" t="str">
        <f>IF(OR(Q336=$C336,Q336=$D336,Q336=$E336),IFNA(VLOOKUP($A336&amp;P$1,Data!$C:$E,3,0),"Ø"),"-")</f>
        <v>-</v>
      </c>
      <c r="Q336" s="16">
        <v>1.0</v>
      </c>
      <c r="R336" s="16" t="str">
        <f>IF(OR(S336=$C336,S336=$D336,S336=$E336),IFNA(VLOOKUP($A336&amp;R$1,Data!$C:$E,3,0),"Ø"),"-")</f>
        <v>-</v>
      </c>
      <c r="S336" s="16">
        <v>1.0</v>
      </c>
      <c r="T336" s="16" t="str">
        <f>IF(OR(U336=$C336,U336=$D336,U336=$E336),IFNA(VLOOKUP($A336&amp;T$1,Data!$C:$E,3,0),"Ø"),"-")</f>
        <v>-</v>
      </c>
      <c r="U336" s="16">
        <v>2.0</v>
      </c>
      <c r="V336" s="16" t="str">
        <f>IF(OR(W336=$C336,W336=$D336,W336=$E336),IFNA(VLOOKUP($A336&amp;V$1,Data!$C:$E,3,0),"Ø"),"-")</f>
        <v>-</v>
      </c>
      <c r="W336" s="16">
        <v>2.0</v>
      </c>
      <c r="X336" s="16" t="str">
        <f>IF(OR(Y336=$C336,Y336=$D336,Y336=$E336),IFNA(VLOOKUP($A336&amp;X$1,Data!$C:$E,3,0),"Ø"),"-")</f>
        <v>-</v>
      </c>
      <c r="Y336" s="16">
        <v>2.0</v>
      </c>
      <c r="Z336" s="16" t="str">
        <f>IF(OR(AA336=$C336,AA336=$D336,AA336=$E336),IFNA(VLOOKUP($A336&amp;Z$1,Data!$C:$E,3,0),"Ø"),"-")</f>
        <v>-</v>
      </c>
      <c r="AA336" s="16">
        <v>2.0</v>
      </c>
      <c r="AB336" s="16" t="str">
        <f>IF(OR(AC336=$C336,AC336=$D336,AC336=$E336),IFNA(VLOOKUP($A336&amp;AB$1,Data!$C:$E,3,0),"Ø"),"-")</f>
        <v>-</v>
      </c>
      <c r="AC336" s="16">
        <v>2.0</v>
      </c>
      <c r="AD336" s="16" t="str">
        <f>IF(OR(AE336=$C336,AE336=$D336,AE336=$E336),IFNA(VLOOKUP($A336&amp;AD$1,Data!$C:$E,3,0),"Ø"),"-")</f>
        <v>-</v>
      </c>
      <c r="AE336" s="16">
        <v>2.0</v>
      </c>
      <c r="AF336" s="16" t="str">
        <f>IF(OR(AG336=$C336,AG336=$D336,AG336=$E336),IFNA(VLOOKUP($A336&amp;AF$1,Data!$C:$E,3,0),"Ø"),"-")</f>
        <v>-</v>
      </c>
      <c r="AG336" s="16">
        <v>2.0</v>
      </c>
      <c r="AH336" s="16" t="str">
        <f>IF(OR(AI336=$C336,AI336=$D336,AI336=$E336),IFNA(VLOOKUP($A336&amp;AH$1,Data!$C:$E,3,0),"Ø"),"-")</f>
        <v>-</v>
      </c>
      <c r="AI336" s="16">
        <v>2.0</v>
      </c>
      <c r="AJ336" s="16" t="str">
        <f>IF(OR(AK336=$C336,AK336=$D336,AK336=$E336),IFNA(VLOOKUP($A336&amp;AJ$1,Data!$C:$E,3,0),"Ø"),"-")</f>
        <v>-</v>
      </c>
      <c r="AK336" s="16">
        <v>2.0</v>
      </c>
      <c r="AL336" s="16" t="str">
        <f>IF(OR(AM336=$C336,AM336=$D336,AM336=$E336),IFNA(VLOOKUP($A336&amp;AL$1,Data!$C:$E,3,0),"Ø"),"-")</f>
        <v>-</v>
      </c>
      <c r="AM336" s="16">
        <v>2.0</v>
      </c>
      <c r="AN336" s="16" t="str">
        <f>IF(OR(AO336=$C336,AO336=$D336,AO336=$E336),IFNA(VLOOKUP($A336&amp;AN$1,Data!$C:$E,3,0),"Ø"),"-")</f>
        <v>-</v>
      </c>
      <c r="AO336" s="16">
        <v>2.0</v>
      </c>
      <c r="AP336" s="16" t="str">
        <f>IF(OR(AQ336=$C336,AQ336=$D336,AQ336=$E336),IFNA(VLOOKUP($A336&amp;AP$1,Data!$C:$E,3,0),"Ø"),"-")</f>
        <v>-</v>
      </c>
      <c r="AQ336" s="16">
        <v>2.0</v>
      </c>
      <c r="AR336" s="16" t="str">
        <f>IF(OR(AS336=$C336,AS336=$D336,AS336=$E336),IFNA(VLOOKUP($A336&amp;AR$1,Data!$C:$E,3,0),"Ø"),"-")</f>
        <v>-</v>
      </c>
      <c r="AS336" s="16">
        <v>2.0</v>
      </c>
      <c r="AT336" s="16" t="str">
        <f>IF(OR(AU336=$C336,AU336=$D336,AU336=$E336),IFNA(VLOOKUP($A336&amp;AT$1,Data!$C:$E,3,0),"Ø"),"-")</f>
        <v>-</v>
      </c>
      <c r="AU336" s="16">
        <v>3.0</v>
      </c>
    </row>
    <row r="337" ht="14.25" hidden="1" customHeight="1">
      <c r="A337" s="16" t="s">
        <v>1257</v>
      </c>
      <c r="C337" s="9" t="str">
        <f>IF(COUNTIF(Dails!A:A,Sheet1DATA!$A337)=1,1,"N")</f>
        <v>N</v>
      </c>
      <c r="D337" s="9" t="str">
        <f>IF(COUNTIF(Dails!D:D,Sheet1DATA!$A337)=1,2,"N")</f>
        <v>N</v>
      </c>
      <c r="E337" s="9" t="str">
        <f>IF(COUNTIF(Dails!G:G,Sheet1DATA!$A337)=1,3,"N")</f>
        <v>N</v>
      </c>
      <c r="F337" s="16" t="str">
        <f>IF(OR(G337=$C337,G337=$D337,G337=$E337),IFNA(VLOOKUP($A337&amp;F$1,Data!$C:$E,3,0),"Ø"),"-")</f>
        <v>-</v>
      </c>
      <c r="G337" s="16">
        <v>1.0</v>
      </c>
      <c r="H337" s="16" t="str">
        <f>IF(OR(I337=$C337,I337=$D337,I337=$E337),IFNA(VLOOKUP($A337&amp;H$1,Data!$C:$E,3,0),"Ø"),"-")</f>
        <v>-</v>
      </c>
      <c r="I337" s="16">
        <v>1.0</v>
      </c>
      <c r="J337" s="16" t="str">
        <f>IF(OR(K337=$C337,K337=$D337,K337=$E337),IFNA(VLOOKUP($A337&amp;J$1,Data!$C:$E,3,0),"Ø"),"-")</f>
        <v>-</v>
      </c>
      <c r="K337" s="16">
        <v>1.0</v>
      </c>
      <c r="L337" s="16" t="str">
        <f>IF(OR(M337=$C337,M337=$D337,M337=$E337),IFNA(VLOOKUP($A337&amp;L$1,Data!$C:$E,3,0),"Ø"),"-")</f>
        <v>-</v>
      </c>
      <c r="M337" s="16">
        <v>1.0</v>
      </c>
      <c r="N337" s="16" t="str">
        <f>IF(OR(O337=$C337,O337=$D337,O337=$E337),IFNA(VLOOKUP($A337&amp;N$1,Data!$C:$E,3,0),"Ø"),"-")</f>
        <v>-</v>
      </c>
      <c r="O337" s="16">
        <v>1.0</v>
      </c>
      <c r="P337" s="16" t="str">
        <f>IF(OR(Q337=$C337,Q337=$D337,Q337=$E337),IFNA(VLOOKUP($A337&amp;P$1,Data!$C:$E,3,0),"Ø"),"-")</f>
        <v>-</v>
      </c>
      <c r="Q337" s="16">
        <v>1.0</v>
      </c>
      <c r="R337" s="16" t="str">
        <f>IF(OR(S337=$C337,S337=$D337,S337=$E337),IFNA(VLOOKUP($A337&amp;R$1,Data!$C:$E,3,0),"Ø"),"-")</f>
        <v>-</v>
      </c>
      <c r="S337" s="16">
        <v>1.0</v>
      </c>
      <c r="T337" s="16" t="str">
        <f>IF(OR(U337=$C337,U337=$D337,U337=$E337),IFNA(VLOOKUP($A337&amp;T$1,Data!$C:$E,3,0),"Ø"),"-")</f>
        <v>-</v>
      </c>
      <c r="U337" s="16">
        <v>2.0</v>
      </c>
      <c r="V337" s="16" t="str">
        <f>IF(OR(W337=$C337,W337=$D337,W337=$E337),IFNA(VLOOKUP($A337&amp;V$1,Data!$C:$E,3,0),"Ø"),"-")</f>
        <v>-</v>
      </c>
      <c r="W337" s="16">
        <v>2.0</v>
      </c>
      <c r="X337" s="16" t="str">
        <f>IF(OR(Y337=$C337,Y337=$D337,Y337=$E337),IFNA(VLOOKUP($A337&amp;X$1,Data!$C:$E,3,0),"Ø"),"-")</f>
        <v>-</v>
      </c>
      <c r="Y337" s="16">
        <v>2.0</v>
      </c>
      <c r="Z337" s="16" t="str">
        <f>IF(OR(AA337=$C337,AA337=$D337,AA337=$E337),IFNA(VLOOKUP($A337&amp;Z$1,Data!$C:$E,3,0),"Ø"),"-")</f>
        <v>-</v>
      </c>
      <c r="AA337" s="16">
        <v>2.0</v>
      </c>
      <c r="AB337" s="16" t="str">
        <f>IF(OR(AC337=$C337,AC337=$D337,AC337=$E337),IFNA(VLOOKUP($A337&amp;AB$1,Data!$C:$E,3,0),"Ø"),"-")</f>
        <v>-</v>
      </c>
      <c r="AC337" s="16">
        <v>2.0</v>
      </c>
      <c r="AD337" s="16" t="str">
        <f>IF(OR(AE337=$C337,AE337=$D337,AE337=$E337),IFNA(VLOOKUP($A337&amp;AD$1,Data!$C:$E,3,0),"Ø"),"-")</f>
        <v>-</v>
      </c>
      <c r="AE337" s="16">
        <v>2.0</v>
      </c>
      <c r="AF337" s="16" t="str">
        <f>IF(OR(AG337=$C337,AG337=$D337,AG337=$E337),IFNA(VLOOKUP($A337&amp;AF$1,Data!$C:$E,3,0),"Ø"),"-")</f>
        <v>-</v>
      </c>
      <c r="AG337" s="16">
        <v>2.0</v>
      </c>
      <c r="AH337" s="16" t="str">
        <f>IF(OR(AI337=$C337,AI337=$D337,AI337=$E337),IFNA(VLOOKUP($A337&amp;AH$1,Data!$C:$E,3,0),"Ø"),"-")</f>
        <v>-</v>
      </c>
      <c r="AI337" s="16">
        <v>2.0</v>
      </c>
      <c r="AJ337" s="16" t="str">
        <f>IF(OR(AK337=$C337,AK337=$D337,AK337=$E337),IFNA(VLOOKUP($A337&amp;AJ$1,Data!$C:$E,3,0),"Ø"),"-")</f>
        <v>-</v>
      </c>
      <c r="AK337" s="16">
        <v>2.0</v>
      </c>
      <c r="AL337" s="16" t="str">
        <f>IF(OR(AM337=$C337,AM337=$D337,AM337=$E337),IFNA(VLOOKUP($A337&amp;AL$1,Data!$C:$E,3,0),"Ø"),"-")</f>
        <v>-</v>
      </c>
      <c r="AM337" s="16">
        <v>2.0</v>
      </c>
      <c r="AN337" s="16" t="str">
        <f>IF(OR(AO337=$C337,AO337=$D337,AO337=$E337),IFNA(VLOOKUP($A337&amp;AN$1,Data!$C:$E,3,0),"Ø"),"-")</f>
        <v>-</v>
      </c>
      <c r="AO337" s="16">
        <v>2.0</v>
      </c>
      <c r="AP337" s="16" t="str">
        <f>IF(OR(AQ337=$C337,AQ337=$D337,AQ337=$E337),IFNA(VLOOKUP($A337&amp;AP$1,Data!$C:$E,3,0),"Ø"),"-")</f>
        <v>-</v>
      </c>
      <c r="AQ337" s="16">
        <v>2.0</v>
      </c>
      <c r="AR337" s="16" t="str">
        <f>IF(OR(AS337=$C337,AS337=$D337,AS337=$E337),IFNA(VLOOKUP($A337&amp;AR$1,Data!$C:$E,3,0),"Ø"),"-")</f>
        <v>-</v>
      </c>
      <c r="AS337" s="16">
        <v>2.0</v>
      </c>
      <c r="AT337" s="16" t="str">
        <f>IF(OR(AU337=$C337,AU337=$D337,AU337=$E337),IFNA(VLOOKUP($A337&amp;AT$1,Data!$C:$E,3,0),"Ø"),"-")</f>
        <v>-</v>
      </c>
      <c r="AU337" s="16">
        <v>3.0</v>
      </c>
    </row>
    <row r="338" ht="14.25" hidden="1" customHeight="1">
      <c r="A338" s="16" t="s">
        <v>114</v>
      </c>
      <c r="C338" s="9">
        <f>IF(COUNTIF(Dails!A:A,Sheet1DATA!$A338)=1,1,"N")</f>
        <v>1</v>
      </c>
      <c r="D338" s="9" t="str">
        <f>IF(COUNTIF(Dails!D:D,Sheet1DATA!$A338)=1,2,"N")</f>
        <v>N</v>
      </c>
      <c r="E338" s="9" t="str">
        <f>IF(COUNTIF(Dails!G:G,Sheet1DATA!$A338)=1,3,"N")</f>
        <v>N</v>
      </c>
      <c r="F338" s="16" t="str">
        <f>IF(OR(G338=$C338,G338=$D338,G338=$E338),IFNA(VLOOKUP($A338&amp;F$1,Data!$C:$E,3,0),"Ø"),"-")</f>
        <v>√</v>
      </c>
      <c r="G338" s="16">
        <v>1.0</v>
      </c>
      <c r="H338" s="16" t="str">
        <f>IF(OR(I338=$C338,I338=$D338,I338=$E338),IFNA(VLOOKUP($A338&amp;H$1,Data!$C:$E,3,0),"Ø"),"-")</f>
        <v>Ø</v>
      </c>
      <c r="I338" s="16">
        <v>1.0</v>
      </c>
      <c r="J338" s="16" t="str">
        <f>IF(OR(K338=$C338,K338=$D338,K338=$E338),IFNA(VLOOKUP($A338&amp;J$1,Data!$C:$E,3,0),"Ø"),"-")</f>
        <v>√</v>
      </c>
      <c r="K338" s="16">
        <v>1.0</v>
      </c>
      <c r="L338" s="16" t="str">
        <f>IF(OR(M338=$C338,M338=$D338,M338=$E338),IFNA(VLOOKUP($A338&amp;L$1,Data!$C:$E,3,0),"Ø"),"-")</f>
        <v>×</v>
      </c>
      <c r="M338" s="16">
        <v>1.0</v>
      </c>
      <c r="N338" s="16" t="str">
        <f>IF(OR(O338=$C338,O338=$D338,O338=$E338),IFNA(VLOOKUP($A338&amp;N$1,Data!$C:$E,3,0),"Ø"),"-")</f>
        <v>×</v>
      </c>
      <c r="O338" s="16">
        <v>1.0</v>
      </c>
      <c r="P338" s="16" t="str">
        <f>IF(OR(Q338=$C338,Q338=$D338,Q338=$E338),IFNA(VLOOKUP($A338&amp;P$1,Data!$C:$E,3,0),"Ø"),"-")</f>
        <v>×</v>
      </c>
      <c r="Q338" s="16">
        <v>1.0</v>
      </c>
      <c r="R338" s="16" t="str">
        <f>IF(OR(S338=$C338,S338=$D338,S338=$E338),IFNA(VLOOKUP($A338&amp;R$1,Data!$C:$E,3,0),"Ø"),"-")</f>
        <v>×</v>
      </c>
      <c r="S338" s="16">
        <v>1.0</v>
      </c>
      <c r="T338" s="16" t="str">
        <f>IF(OR(U338=$C338,U338=$D338,U338=$E338),IFNA(VLOOKUP($A338&amp;T$1,Data!$C:$E,3,0),"Ø"),"-")</f>
        <v>-</v>
      </c>
      <c r="U338" s="16">
        <v>2.0</v>
      </c>
      <c r="V338" s="16" t="str">
        <f>IF(OR(W338=$C338,W338=$D338,W338=$E338),IFNA(VLOOKUP($A338&amp;V$1,Data!$C:$E,3,0),"Ø"),"-")</f>
        <v>-</v>
      </c>
      <c r="W338" s="16">
        <v>2.0</v>
      </c>
      <c r="X338" s="16" t="str">
        <f>IF(OR(Y338=$C338,Y338=$D338,Y338=$E338),IFNA(VLOOKUP($A338&amp;X$1,Data!$C:$E,3,0),"Ø"),"-")</f>
        <v>-</v>
      </c>
      <c r="Y338" s="16">
        <v>2.0</v>
      </c>
      <c r="Z338" s="16" t="str">
        <f>IF(OR(AA338=$C338,AA338=$D338,AA338=$E338),IFNA(VLOOKUP($A338&amp;Z$1,Data!$C:$E,3,0),"Ø"),"-")</f>
        <v>-</v>
      </c>
      <c r="AA338" s="16">
        <v>2.0</v>
      </c>
      <c r="AB338" s="16" t="str">
        <f>IF(OR(AC338=$C338,AC338=$D338,AC338=$E338),IFNA(VLOOKUP($A338&amp;AB$1,Data!$C:$E,3,0),"Ø"),"-")</f>
        <v>-</v>
      </c>
      <c r="AC338" s="16">
        <v>2.0</v>
      </c>
      <c r="AD338" s="16" t="str">
        <f>IF(OR(AE338=$C338,AE338=$D338,AE338=$E338),IFNA(VLOOKUP($A338&amp;AD$1,Data!$C:$E,3,0),"Ø"),"-")</f>
        <v>-</v>
      </c>
      <c r="AE338" s="16">
        <v>2.0</v>
      </c>
      <c r="AF338" s="16" t="str">
        <f>IF(OR(AG338=$C338,AG338=$D338,AG338=$E338),IFNA(VLOOKUP($A338&amp;AF$1,Data!$C:$E,3,0),"Ø"),"-")</f>
        <v>-</v>
      </c>
      <c r="AG338" s="16">
        <v>2.0</v>
      </c>
      <c r="AH338" s="16" t="str">
        <f>IF(OR(AI338=$C338,AI338=$D338,AI338=$E338),IFNA(VLOOKUP($A338&amp;AH$1,Data!$C:$E,3,0),"Ø"),"-")</f>
        <v>-</v>
      </c>
      <c r="AI338" s="16">
        <v>2.0</v>
      </c>
      <c r="AJ338" s="16" t="str">
        <f>IF(OR(AK338=$C338,AK338=$D338,AK338=$E338),IFNA(VLOOKUP($A338&amp;AJ$1,Data!$C:$E,3,0),"Ø"),"-")</f>
        <v>-</v>
      </c>
      <c r="AK338" s="16">
        <v>2.0</v>
      </c>
      <c r="AL338" s="16" t="str">
        <f>IF(OR(AM338=$C338,AM338=$D338,AM338=$E338),IFNA(VLOOKUP($A338&amp;AL$1,Data!$C:$E,3,0),"Ø"),"-")</f>
        <v>-</v>
      </c>
      <c r="AM338" s="16">
        <v>2.0</v>
      </c>
      <c r="AN338" s="16" t="str">
        <f>IF(OR(AO338=$C338,AO338=$D338,AO338=$E338),IFNA(VLOOKUP($A338&amp;AN$1,Data!$C:$E,3,0),"Ø"),"-")</f>
        <v>-</v>
      </c>
      <c r="AO338" s="16">
        <v>2.0</v>
      </c>
      <c r="AP338" s="16" t="str">
        <f>IF(OR(AQ338=$C338,AQ338=$D338,AQ338=$E338),IFNA(VLOOKUP($A338&amp;AP$1,Data!$C:$E,3,0),"Ø"),"-")</f>
        <v>-</v>
      </c>
      <c r="AQ338" s="16">
        <v>2.0</v>
      </c>
      <c r="AR338" s="16" t="str">
        <f>IF(OR(AS338=$C338,AS338=$D338,AS338=$E338),IFNA(VLOOKUP($A338&amp;AR$1,Data!$C:$E,3,0),"Ø"),"-")</f>
        <v>-</v>
      </c>
      <c r="AS338" s="16">
        <v>2.0</v>
      </c>
      <c r="AT338" s="16" t="str">
        <f>IF(OR(AU338=$C338,AU338=$D338,AU338=$E338),IFNA(VLOOKUP($A338&amp;AT$1,Data!$C:$E,3,0),"Ø"),"-")</f>
        <v>-</v>
      </c>
      <c r="AU338" s="16">
        <v>3.0</v>
      </c>
    </row>
    <row r="339" ht="14.25" hidden="1" customHeight="1">
      <c r="A339" s="16" t="s">
        <v>1268</v>
      </c>
      <c r="C339" s="9" t="str">
        <f>IF(COUNTIF(Dails!A:A,Sheet1DATA!$A339)=1,1,"N")</f>
        <v>N</v>
      </c>
      <c r="D339" s="9" t="str">
        <f>IF(COUNTIF(Dails!D:D,Sheet1DATA!$A339)=1,2,"N")</f>
        <v>N</v>
      </c>
      <c r="E339" s="9" t="str">
        <f>IF(COUNTIF(Dails!G:G,Sheet1DATA!$A339)=1,3,"N")</f>
        <v>N</v>
      </c>
      <c r="F339" s="16" t="str">
        <f>IF(OR(G339=$C339,G339=$D339,G339=$E339),IFNA(VLOOKUP($A339&amp;F$1,Data!$C:$E,3,0),"Ø"),"-")</f>
        <v>-</v>
      </c>
      <c r="G339" s="16">
        <v>1.0</v>
      </c>
      <c r="H339" s="16" t="str">
        <f>IF(OR(I339=$C339,I339=$D339,I339=$E339),IFNA(VLOOKUP($A339&amp;H$1,Data!$C:$E,3,0),"Ø"),"-")</f>
        <v>-</v>
      </c>
      <c r="I339" s="16">
        <v>1.0</v>
      </c>
      <c r="J339" s="16" t="str">
        <f>IF(OR(K339=$C339,K339=$D339,K339=$E339),IFNA(VLOOKUP($A339&amp;J$1,Data!$C:$E,3,0),"Ø"),"-")</f>
        <v>-</v>
      </c>
      <c r="K339" s="16">
        <v>1.0</v>
      </c>
      <c r="L339" s="16" t="str">
        <f>IF(OR(M339=$C339,M339=$D339,M339=$E339),IFNA(VLOOKUP($A339&amp;L$1,Data!$C:$E,3,0),"Ø"),"-")</f>
        <v>-</v>
      </c>
      <c r="M339" s="16">
        <v>1.0</v>
      </c>
      <c r="N339" s="16" t="str">
        <f>IF(OR(O339=$C339,O339=$D339,O339=$E339),IFNA(VLOOKUP($A339&amp;N$1,Data!$C:$E,3,0),"Ø"),"-")</f>
        <v>-</v>
      </c>
      <c r="O339" s="16">
        <v>1.0</v>
      </c>
      <c r="P339" s="16" t="str">
        <f>IF(OR(Q339=$C339,Q339=$D339,Q339=$E339),IFNA(VLOOKUP($A339&amp;P$1,Data!$C:$E,3,0),"Ø"),"-")</f>
        <v>-</v>
      </c>
      <c r="Q339" s="16">
        <v>1.0</v>
      </c>
      <c r="R339" s="16" t="str">
        <f>IF(OR(S339=$C339,S339=$D339,S339=$E339),IFNA(VLOOKUP($A339&amp;R$1,Data!$C:$E,3,0),"Ø"),"-")</f>
        <v>-</v>
      </c>
      <c r="S339" s="16">
        <v>1.0</v>
      </c>
      <c r="T339" s="16" t="str">
        <f>IF(OR(U339=$C339,U339=$D339,U339=$E339),IFNA(VLOOKUP($A339&amp;T$1,Data!$C:$E,3,0),"Ø"),"-")</f>
        <v>-</v>
      </c>
      <c r="U339" s="16">
        <v>2.0</v>
      </c>
      <c r="V339" s="16" t="str">
        <f>IF(OR(W339=$C339,W339=$D339,W339=$E339),IFNA(VLOOKUP($A339&amp;V$1,Data!$C:$E,3,0),"Ø"),"-")</f>
        <v>-</v>
      </c>
      <c r="W339" s="16">
        <v>2.0</v>
      </c>
      <c r="X339" s="16" t="str">
        <f>IF(OR(Y339=$C339,Y339=$D339,Y339=$E339),IFNA(VLOOKUP($A339&amp;X$1,Data!$C:$E,3,0),"Ø"),"-")</f>
        <v>-</v>
      </c>
      <c r="Y339" s="16">
        <v>2.0</v>
      </c>
      <c r="Z339" s="16" t="str">
        <f>IF(OR(AA339=$C339,AA339=$D339,AA339=$E339),IFNA(VLOOKUP($A339&amp;Z$1,Data!$C:$E,3,0),"Ø"),"-")</f>
        <v>-</v>
      </c>
      <c r="AA339" s="16">
        <v>2.0</v>
      </c>
      <c r="AB339" s="16" t="str">
        <f>IF(OR(AC339=$C339,AC339=$D339,AC339=$E339),IFNA(VLOOKUP($A339&amp;AB$1,Data!$C:$E,3,0),"Ø"),"-")</f>
        <v>-</v>
      </c>
      <c r="AC339" s="16">
        <v>2.0</v>
      </c>
      <c r="AD339" s="16" t="str">
        <f>IF(OR(AE339=$C339,AE339=$D339,AE339=$E339),IFNA(VLOOKUP($A339&amp;AD$1,Data!$C:$E,3,0),"Ø"),"-")</f>
        <v>-</v>
      </c>
      <c r="AE339" s="16">
        <v>2.0</v>
      </c>
      <c r="AF339" s="16" t="str">
        <f>IF(OR(AG339=$C339,AG339=$D339,AG339=$E339),IFNA(VLOOKUP($A339&amp;AF$1,Data!$C:$E,3,0),"Ø"),"-")</f>
        <v>-</v>
      </c>
      <c r="AG339" s="16">
        <v>2.0</v>
      </c>
      <c r="AH339" s="16" t="str">
        <f>IF(OR(AI339=$C339,AI339=$D339,AI339=$E339),IFNA(VLOOKUP($A339&amp;AH$1,Data!$C:$E,3,0),"Ø"),"-")</f>
        <v>-</v>
      </c>
      <c r="AI339" s="16">
        <v>2.0</v>
      </c>
      <c r="AJ339" s="16" t="str">
        <f>IF(OR(AK339=$C339,AK339=$D339,AK339=$E339),IFNA(VLOOKUP($A339&amp;AJ$1,Data!$C:$E,3,0),"Ø"),"-")</f>
        <v>-</v>
      </c>
      <c r="AK339" s="16">
        <v>2.0</v>
      </c>
      <c r="AL339" s="16" t="str">
        <f>IF(OR(AM339=$C339,AM339=$D339,AM339=$E339),IFNA(VLOOKUP($A339&amp;AL$1,Data!$C:$E,3,0),"Ø"),"-")</f>
        <v>-</v>
      </c>
      <c r="AM339" s="16">
        <v>2.0</v>
      </c>
      <c r="AN339" s="16" t="str">
        <f>IF(OR(AO339=$C339,AO339=$D339,AO339=$E339),IFNA(VLOOKUP($A339&amp;AN$1,Data!$C:$E,3,0),"Ø"),"-")</f>
        <v>-</v>
      </c>
      <c r="AO339" s="16">
        <v>2.0</v>
      </c>
      <c r="AP339" s="16" t="str">
        <f>IF(OR(AQ339=$C339,AQ339=$D339,AQ339=$E339),IFNA(VLOOKUP($A339&amp;AP$1,Data!$C:$E,3,0),"Ø"),"-")</f>
        <v>-</v>
      </c>
      <c r="AQ339" s="16">
        <v>2.0</v>
      </c>
      <c r="AR339" s="16" t="str">
        <f>IF(OR(AS339=$C339,AS339=$D339,AS339=$E339),IFNA(VLOOKUP($A339&amp;AR$1,Data!$C:$E,3,0),"Ø"),"-")</f>
        <v>-</v>
      </c>
      <c r="AS339" s="16">
        <v>2.0</v>
      </c>
      <c r="AT339" s="16" t="str">
        <f>IF(OR(AU339=$C339,AU339=$D339,AU339=$E339),IFNA(VLOOKUP($A339&amp;AT$1,Data!$C:$E,3,0),"Ø"),"-")</f>
        <v>-</v>
      </c>
      <c r="AU339" s="16">
        <v>3.0</v>
      </c>
    </row>
    <row r="340" ht="14.25" hidden="1" customHeight="1">
      <c r="A340" s="16" t="s">
        <v>1272</v>
      </c>
      <c r="C340" s="9" t="str">
        <f>IF(COUNTIF(Dails!A:A,Sheet1DATA!$A340)=1,1,"N")</f>
        <v>N</v>
      </c>
      <c r="D340" s="9" t="str">
        <f>IF(COUNTIF(Dails!D:D,Sheet1DATA!$A340)=1,2,"N")</f>
        <v>N</v>
      </c>
      <c r="E340" s="9" t="str">
        <f>IF(COUNTIF(Dails!G:G,Sheet1DATA!$A340)=1,3,"N")</f>
        <v>N</v>
      </c>
      <c r="F340" s="16" t="str">
        <f>IF(OR(G340=$C340,G340=$D340,G340=$E340),IFNA(VLOOKUP($A340&amp;F$1,Data!$C:$E,3,0),"Ø"),"-")</f>
        <v>-</v>
      </c>
      <c r="G340" s="16">
        <v>1.0</v>
      </c>
      <c r="H340" s="16" t="str">
        <f>IF(OR(I340=$C340,I340=$D340,I340=$E340),IFNA(VLOOKUP($A340&amp;H$1,Data!$C:$E,3,0),"Ø"),"-")</f>
        <v>-</v>
      </c>
      <c r="I340" s="16">
        <v>1.0</v>
      </c>
      <c r="J340" s="16" t="str">
        <f>IF(OR(K340=$C340,K340=$D340,K340=$E340),IFNA(VLOOKUP($A340&amp;J$1,Data!$C:$E,3,0),"Ø"),"-")</f>
        <v>-</v>
      </c>
      <c r="K340" s="16">
        <v>1.0</v>
      </c>
      <c r="L340" s="16" t="str">
        <f>IF(OR(M340=$C340,M340=$D340,M340=$E340),IFNA(VLOOKUP($A340&amp;L$1,Data!$C:$E,3,0),"Ø"),"-")</f>
        <v>-</v>
      </c>
      <c r="M340" s="16">
        <v>1.0</v>
      </c>
      <c r="N340" s="16" t="str">
        <f>IF(OR(O340=$C340,O340=$D340,O340=$E340),IFNA(VLOOKUP($A340&amp;N$1,Data!$C:$E,3,0),"Ø"),"-")</f>
        <v>-</v>
      </c>
      <c r="O340" s="16">
        <v>1.0</v>
      </c>
      <c r="P340" s="16" t="str">
        <f>IF(OR(Q340=$C340,Q340=$D340,Q340=$E340),IFNA(VLOOKUP($A340&amp;P$1,Data!$C:$E,3,0),"Ø"),"-")</f>
        <v>-</v>
      </c>
      <c r="Q340" s="16">
        <v>1.0</v>
      </c>
      <c r="R340" s="16" t="str">
        <f>IF(OR(S340=$C340,S340=$D340,S340=$E340),IFNA(VLOOKUP($A340&amp;R$1,Data!$C:$E,3,0),"Ø"),"-")</f>
        <v>-</v>
      </c>
      <c r="S340" s="16">
        <v>1.0</v>
      </c>
      <c r="T340" s="16" t="str">
        <f>IF(OR(U340=$C340,U340=$D340,U340=$E340),IFNA(VLOOKUP($A340&amp;T$1,Data!$C:$E,3,0),"Ø"),"-")</f>
        <v>-</v>
      </c>
      <c r="U340" s="16">
        <v>2.0</v>
      </c>
      <c r="V340" s="16" t="str">
        <f>IF(OR(W340=$C340,W340=$D340,W340=$E340),IFNA(VLOOKUP($A340&amp;V$1,Data!$C:$E,3,0),"Ø"),"-")</f>
        <v>-</v>
      </c>
      <c r="W340" s="16">
        <v>2.0</v>
      </c>
      <c r="X340" s="16" t="str">
        <f>IF(OR(Y340=$C340,Y340=$D340,Y340=$E340),IFNA(VLOOKUP($A340&amp;X$1,Data!$C:$E,3,0),"Ø"),"-")</f>
        <v>-</v>
      </c>
      <c r="Y340" s="16">
        <v>2.0</v>
      </c>
      <c r="Z340" s="16" t="str">
        <f>IF(OR(AA340=$C340,AA340=$D340,AA340=$E340),IFNA(VLOOKUP($A340&amp;Z$1,Data!$C:$E,3,0),"Ø"),"-")</f>
        <v>-</v>
      </c>
      <c r="AA340" s="16">
        <v>2.0</v>
      </c>
      <c r="AB340" s="16" t="str">
        <f>IF(OR(AC340=$C340,AC340=$D340,AC340=$E340),IFNA(VLOOKUP($A340&amp;AB$1,Data!$C:$E,3,0),"Ø"),"-")</f>
        <v>-</v>
      </c>
      <c r="AC340" s="16">
        <v>2.0</v>
      </c>
      <c r="AD340" s="16" t="str">
        <f>IF(OR(AE340=$C340,AE340=$D340,AE340=$E340),IFNA(VLOOKUP($A340&amp;AD$1,Data!$C:$E,3,0),"Ø"),"-")</f>
        <v>-</v>
      </c>
      <c r="AE340" s="16">
        <v>2.0</v>
      </c>
      <c r="AF340" s="16" t="str">
        <f>IF(OR(AG340=$C340,AG340=$D340,AG340=$E340),IFNA(VLOOKUP($A340&amp;AF$1,Data!$C:$E,3,0),"Ø"),"-")</f>
        <v>-</v>
      </c>
      <c r="AG340" s="16">
        <v>2.0</v>
      </c>
      <c r="AH340" s="16" t="str">
        <f>IF(OR(AI340=$C340,AI340=$D340,AI340=$E340),IFNA(VLOOKUP($A340&amp;AH$1,Data!$C:$E,3,0),"Ø"),"-")</f>
        <v>-</v>
      </c>
      <c r="AI340" s="16">
        <v>2.0</v>
      </c>
      <c r="AJ340" s="16" t="str">
        <f>IF(OR(AK340=$C340,AK340=$D340,AK340=$E340),IFNA(VLOOKUP($A340&amp;AJ$1,Data!$C:$E,3,0),"Ø"),"-")</f>
        <v>-</v>
      </c>
      <c r="AK340" s="16">
        <v>2.0</v>
      </c>
      <c r="AL340" s="16" t="str">
        <f>IF(OR(AM340=$C340,AM340=$D340,AM340=$E340),IFNA(VLOOKUP($A340&amp;AL$1,Data!$C:$E,3,0),"Ø"),"-")</f>
        <v>-</v>
      </c>
      <c r="AM340" s="16">
        <v>2.0</v>
      </c>
      <c r="AN340" s="16" t="str">
        <f>IF(OR(AO340=$C340,AO340=$D340,AO340=$E340),IFNA(VLOOKUP($A340&amp;AN$1,Data!$C:$E,3,0),"Ø"),"-")</f>
        <v>-</v>
      </c>
      <c r="AO340" s="16">
        <v>2.0</v>
      </c>
      <c r="AP340" s="16" t="str">
        <f>IF(OR(AQ340=$C340,AQ340=$D340,AQ340=$E340),IFNA(VLOOKUP($A340&amp;AP$1,Data!$C:$E,3,0),"Ø"),"-")</f>
        <v>-</v>
      </c>
      <c r="AQ340" s="16">
        <v>2.0</v>
      </c>
      <c r="AR340" s="16" t="str">
        <f>IF(OR(AS340=$C340,AS340=$D340,AS340=$E340),IFNA(VLOOKUP($A340&amp;AR$1,Data!$C:$E,3,0),"Ø"),"-")</f>
        <v>-</v>
      </c>
      <c r="AS340" s="16">
        <v>2.0</v>
      </c>
      <c r="AT340" s="16" t="str">
        <f>IF(OR(AU340=$C340,AU340=$D340,AU340=$E340),IFNA(VLOOKUP($A340&amp;AT$1,Data!$C:$E,3,0),"Ø"),"-")</f>
        <v>-</v>
      </c>
      <c r="AU340" s="16">
        <v>3.0</v>
      </c>
    </row>
    <row r="341" ht="14.25" hidden="1" customHeight="1">
      <c r="A341" s="16" t="s">
        <v>877</v>
      </c>
      <c r="C341" s="9" t="str">
        <f>IF(COUNTIF(Dails!A:A,Sheet1DATA!$A341)=1,1,"N")</f>
        <v>N</v>
      </c>
      <c r="D341" s="9">
        <f>IF(COUNTIF(Dails!D:D,Sheet1DATA!$A341)=1,2,"N")</f>
        <v>2</v>
      </c>
      <c r="E341" s="9">
        <f>IF(COUNTIF(Dails!G:G,Sheet1DATA!$A341)=1,3,"N")</f>
        <v>3</v>
      </c>
      <c r="F341" s="16" t="str">
        <f>IF(OR(G341=$C341,G341=$D341,G341=$E341),IFNA(VLOOKUP($A341&amp;F$1,Data!$C:$E,3,0),"Ø"),"-")</f>
        <v>-</v>
      </c>
      <c r="G341" s="16">
        <v>1.0</v>
      </c>
      <c r="H341" s="16" t="str">
        <f>IF(OR(I341=$C341,I341=$D341,I341=$E341),IFNA(VLOOKUP($A341&amp;H$1,Data!$C:$E,3,0),"Ø"),"-")</f>
        <v>-</v>
      </c>
      <c r="I341" s="16">
        <v>1.0</v>
      </c>
      <c r="J341" s="16" t="str">
        <f>IF(OR(K341=$C341,K341=$D341,K341=$E341),IFNA(VLOOKUP($A341&amp;J$1,Data!$C:$E,3,0),"Ø"),"-")</f>
        <v>-</v>
      </c>
      <c r="K341" s="16">
        <v>1.0</v>
      </c>
      <c r="L341" s="16" t="str">
        <f>IF(OR(M341=$C341,M341=$D341,M341=$E341),IFNA(VLOOKUP($A341&amp;L$1,Data!$C:$E,3,0),"Ø"),"-")</f>
        <v>-</v>
      </c>
      <c r="M341" s="16">
        <v>1.0</v>
      </c>
      <c r="N341" s="16" t="str">
        <f>IF(OR(O341=$C341,O341=$D341,O341=$E341),IFNA(VLOOKUP($A341&amp;N$1,Data!$C:$E,3,0),"Ø"),"-")</f>
        <v>-</v>
      </c>
      <c r="O341" s="16">
        <v>1.0</v>
      </c>
      <c r="P341" s="16" t="str">
        <f>IF(OR(Q341=$C341,Q341=$D341,Q341=$E341),IFNA(VLOOKUP($A341&amp;P$1,Data!$C:$E,3,0),"Ø"),"-")</f>
        <v>-</v>
      </c>
      <c r="Q341" s="16">
        <v>1.0</v>
      </c>
      <c r="R341" s="16" t="str">
        <f>IF(OR(S341=$C341,S341=$D341,S341=$E341),IFNA(VLOOKUP($A341&amp;R$1,Data!$C:$E,3,0),"Ø"),"-")</f>
        <v>-</v>
      </c>
      <c r="S341" s="16">
        <v>1.0</v>
      </c>
      <c r="T341" s="16" t="str">
        <f>IF(OR(U341=$C341,U341=$D341,U341=$E341),IFNA(VLOOKUP($A341&amp;T$1,Data!$C:$E,3,0),"Ø"),"-")</f>
        <v>×</v>
      </c>
      <c r="U341" s="16">
        <v>2.0</v>
      </c>
      <c r="V341" s="16" t="str">
        <f>IF(OR(W341=$C341,W341=$D341,W341=$E341),IFNA(VLOOKUP($A341&amp;V$1,Data!$C:$E,3,0),"Ø"),"-")</f>
        <v>Ø</v>
      </c>
      <c r="W341" s="16">
        <v>2.0</v>
      </c>
      <c r="X341" s="16" t="str">
        <f>IF(OR(Y341=$C341,Y341=$D341,Y341=$E341),IFNA(VLOOKUP($A341&amp;X$1,Data!$C:$E,3,0),"Ø"),"-")</f>
        <v>×</v>
      </c>
      <c r="Y341" s="16">
        <v>2.0</v>
      </c>
      <c r="Z341" s="16" t="str">
        <f>IF(OR(AA341=$C341,AA341=$D341,AA341=$E341),IFNA(VLOOKUP($A341&amp;Z$1,Data!$C:$E,3,0),"Ø"),"-")</f>
        <v>×</v>
      </c>
      <c r="AA341" s="16">
        <v>2.0</v>
      </c>
      <c r="AB341" s="16" t="str">
        <f>IF(OR(AC341=$C341,AC341=$D341,AC341=$E341),IFNA(VLOOKUP($A341&amp;AB$1,Data!$C:$E,3,0),"Ø"),"-")</f>
        <v>×</v>
      </c>
      <c r="AC341" s="16">
        <v>2.0</v>
      </c>
      <c r="AD341" s="16" t="str">
        <f>IF(OR(AE341=$C341,AE341=$D341,AE341=$E341),IFNA(VLOOKUP($A341&amp;AD$1,Data!$C:$E,3,0),"Ø"),"-")</f>
        <v>×</v>
      </c>
      <c r="AE341" s="16">
        <v>2.0</v>
      </c>
      <c r="AF341" s="16" t="str">
        <f>IF(OR(AG341=$C341,AG341=$D341,AG341=$E341),IFNA(VLOOKUP($A341&amp;AF$1,Data!$C:$E,3,0),"Ø"),"-")</f>
        <v>×</v>
      </c>
      <c r="AG341" s="16">
        <v>2.0</v>
      </c>
      <c r="AH341" s="16" t="str">
        <f>IF(OR(AI341=$C341,AI341=$D341,AI341=$E341),IFNA(VLOOKUP($A341&amp;AH$1,Data!$C:$E,3,0),"Ø"),"-")</f>
        <v>×</v>
      </c>
      <c r="AI341" s="16">
        <v>2.0</v>
      </c>
      <c r="AJ341" s="16" t="str">
        <f>IF(OR(AK341=$C341,AK341=$D341,AK341=$E341),IFNA(VLOOKUP($A341&amp;AJ$1,Data!$C:$E,3,0),"Ø"),"-")</f>
        <v>×</v>
      </c>
      <c r="AK341" s="16">
        <v>2.0</v>
      </c>
      <c r="AL341" s="16" t="str">
        <f>IF(OR(AM341=$C341,AM341=$D341,AM341=$E341),IFNA(VLOOKUP($A341&amp;AL$1,Data!$C:$E,3,0),"Ø"),"-")</f>
        <v>×</v>
      </c>
      <c r="AM341" s="16">
        <v>2.0</v>
      </c>
      <c r="AN341" s="16" t="str">
        <f>IF(OR(AO341=$C341,AO341=$D341,AO341=$E341),IFNA(VLOOKUP($A341&amp;AN$1,Data!$C:$E,3,0),"Ø"),"-")</f>
        <v>Ø</v>
      </c>
      <c r="AO341" s="16">
        <v>2.0</v>
      </c>
      <c r="AP341" s="16" t="str">
        <f>IF(OR(AQ341=$C341,AQ341=$D341,AQ341=$E341),IFNA(VLOOKUP($A341&amp;AP$1,Data!$C:$E,3,0),"Ø"),"-")</f>
        <v>×</v>
      </c>
      <c r="AQ341" s="16">
        <v>2.0</v>
      </c>
      <c r="AR341" s="16" t="str">
        <f>IF(OR(AS341=$C341,AS341=$D341,AS341=$E341),IFNA(VLOOKUP($A341&amp;AR$1,Data!$C:$E,3,0),"Ø"),"-")</f>
        <v>×</v>
      </c>
      <c r="AS341" s="16">
        <v>2.0</v>
      </c>
      <c r="AT341" s="16" t="str">
        <f>IF(OR(AU341=$C341,AU341=$D341,AU341=$E341),IFNA(VLOOKUP($A341&amp;AT$1,Data!$C:$E,3,0),"Ø"),"-")</f>
        <v>Ø</v>
      </c>
      <c r="AU341" s="16">
        <v>3.0</v>
      </c>
    </row>
    <row r="342" ht="14.25" hidden="1" customHeight="1">
      <c r="A342" s="16" t="s">
        <v>909</v>
      </c>
      <c r="C342" s="9">
        <f>IF(COUNTIF(Dails!A:A,Sheet1DATA!$A342)=1,1,"N")</f>
        <v>1</v>
      </c>
      <c r="D342" s="9">
        <f>IF(COUNTIF(Dails!D:D,Sheet1DATA!$A342)=1,2,"N")</f>
        <v>2</v>
      </c>
      <c r="E342" s="9" t="str">
        <f>IF(COUNTIF(Dails!G:G,Sheet1DATA!$A342)=1,3,"N")</f>
        <v>N</v>
      </c>
      <c r="F342" s="16" t="str">
        <f>IF(OR(G342=$C342,G342=$D342,G342=$E342),IFNA(VLOOKUP($A342&amp;F$1,Data!$C:$E,3,0),"Ø"),"-")</f>
        <v>√</v>
      </c>
      <c r="G342" s="16">
        <v>1.0</v>
      </c>
      <c r="H342" s="16" t="str">
        <f>IF(OR(I342=$C342,I342=$D342,I342=$E342),IFNA(VLOOKUP($A342&amp;H$1,Data!$C:$E,3,0),"Ø"),"-")</f>
        <v>√</v>
      </c>
      <c r="I342" s="16">
        <v>1.0</v>
      </c>
      <c r="J342" s="16" t="str">
        <f>IF(OR(K342=$C342,K342=$D342,K342=$E342),IFNA(VLOOKUP($A342&amp;J$1,Data!$C:$E,3,0),"Ø"),"-")</f>
        <v>√</v>
      </c>
      <c r="K342" s="16">
        <v>1.0</v>
      </c>
      <c r="L342" s="16" t="str">
        <f>IF(OR(M342=$C342,M342=$D342,M342=$E342),IFNA(VLOOKUP($A342&amp;L$1,Data!$C:$E,3,0),"Ø"),"-")</f>
        <v>×</v>
      </c>
      <c r="M342" s="16">
        <v>1.0</v>
      </c>
      <c r="N342" s="16" t="str">
        <f>IF(OR(O342=$C342,O342=$D342,O342=$E342),IFNA(VLOOKUP($A342&amp;N$1,Data!$C:$E,3,0),"Ø"),"-")</f>
        <v>×</v>
      </c>
      <c r="O342" s="16">
        <v>1.0</v>
      </c>
      <c r="P342" s="16" t="str">
        <f>IF(OR(Q342=$C342,Q342=$D342,Q342=$E342),IFNA(VLOOKUP($A342&amp;P$1,Data!$C:$E,3,0),"Ø"),"-")</f>
        <v>×</v>
      </c>
      <c r="Q342" s="16">
        <v>1.0</v>
      </c>
      <c r="R342" s="16" t="str">
        <f>IF(OR(S342=$C342,S342=$D342,S342=$E342),IFNA(VLOOKUP($A342&amp;R$1,Data!$C:$E,3,0),"Ø"),"-")</f>
        <v>×</v>
      </c>
      <c r="S342" s="16">
        <v>1.0</v>
      </c>
      <c r="T342" s="16" t="str">
        <f>IF(OR(U342=$C342,U342=$D342,U342=$E342),IFNA(VLOOKUP($A342&amp;T$1,Data!$C:$E,3,0),"Ø"),"-")</f>
        <v>√</v>
      </c>
      <c r="U342" s="16">
        <v>2.0</v>
      </c>
      <c r="V342" s="16" t="str">
        <f>IF(OR(W342=$C342,W342=$D342,W342=$E342),IFNA(VLOOKUP($A342&amp;V$1,Data!$C:$E,3,0),"Ø"),"-")</f>
        <v>√</v>
      </c>
      <c r="W342" s="16">
        <v>2.0</v>
      </c>
      <c r="X342" s="16" t="str">
        <f>IF(OR(Y342=$C342,Y342=$D342,Y342=$E342),IFNA(VLOOKUP($A342&amp;X$1,Data!$C:$E,3,0),"Ø"),"-")</f>
        <v>√</v>
      </c>
      <c r="Y342" s="16">
        <v>2.0</v>
      </c>
      <c r="Z342" s="16" t="str">
        <f>IF(OR(AA342=$C342,AA342=$D342,AA342=$E342),IFNA(VLOOKUP($A342&amp;Z$1,Data!$C:$E,3,0),"Ø"),"-")</f>
        <v>√</v>
      </c>
      <c r="AA342" s="16">
        <v>2.0</v>
      </c>
      <c r="AB342" s="16" t="str">
        <f>IF(OR(AC342=$C342,AC342=$D342,AC342=$E342),IFNA(VLOOKUP($A342&amp;AB$1,Data!$C:$E,3,0),"Ø"),"-")</f>
        <v>√</v>
      </c>
      <c r="AC342" s="16">
        <v>2.0</v>
      </c>
      <c r="AD342" s="16" t="str">
        <f>IF(OR(AE342=$C342,AE342=$D342,AE342=$E342),IFNA(VLOOKUP($A342&amp;AD$1,Data!$C:$E,3,0),"Ø"),"-")</f>
        <v>√</v>
      </c>
      <c r="AE342" s="16">
        <v>2.0</v>
      </c>
      <c r="AF342" s="16" t="str">
        <f>IF(OR(AG342=$C342,AG342=$D342,AG342=$E342),IFNA(VLOOKUP($A342&amp;AF$1,Data!$C:$E,3,0),"Ø"),"-")</f>
        <v>√</v>
      </c>
      <c r="AG342" s="16">
        <v>2.0</v>
      </c>
      <c r="AH342" s="16" t="str">
        <f>IF(OR(AI342=$C342,AI342=$D342,AI342=$E342),IFNA(VLOOKUP($A342&amp;AH$1,Data!$C:$E,3,0),"Ø"),"-")</f>
        <v>√</v>
      </c>
      <c r="AI342" s="16">
        <v>2.0</v>
      </c>
      <c r="AJ342" s="16" t="str">
        <f>IF(OR(AK342=$C342,AK342=$D342,AK342=$E342),IFNA(VLOOKUP($A342&amp;AJ$1,Data!$C:$E,3,0),"Ø"),"-")</f>
        <v>√</v>
      </c>
      <c r="AK342" s="16">
        <v>2.0</v>
      </c>
      <c r="AL342" s="16" t="str">
        <f>IF(OR(AM342=$C342,AM342=$D342,AM342=$E342),IFNA(VLOOKUP($A342&amp;AL$1,Data!$C:$E,3,0),"Ø"),"-")</f>
        <v>√</v>
      </c>
      <c r="AM342" s="16">
        <v>2.0</v>
      </c>
      <c r="AN342" s="16" t="str">
        <f>IF(OR(AO342=$C342,AO342=$D342,AO342=$E342),IFNA(VLOOKUP($A342&amp;AN$1,Data!$C:$E,3,0),"Ø"),"-")</f>
        <v>√</v>
      </c>
      <c r="AO342" s="16">
        <v>2.0</v>
      </c>
      <c r="AP342" s="16" t="str">
        <f>IF(OR(AQ342=$C342,AQ342=$D342,AQ342=$E342),IFNA(VLOOKUP($A342&amp;AP$1,Data!$C:$E,3,0),"Ø"),"-")</f>
        <v>√</v>
      </c>
      <c r="AQ342" s="16">
        <v>2.0</v>
      </c>
      <c r="AR342" s="16" t="str">
        <f>IF(OR(AS342=$C342,AS342=$D342,AS342=$E342),IFNA(VLOOKUP($A342&amp;AR$1,Data!$C:$E,3,0),"Ø"),"-")</f>
        <v>√</v>
      </c>
      <c r="AS342" s="16">
        <v>2.0</v>
      </c>
      <c r="AT342" s="16" t="str">
        <f>IF(OR(AU342=$C342,AU342=$D342,AU342=$E342),IFNA(VLOOKUP($A342&amp;AT$1,Data!$C:$E,3,0),"Ø"),"-")</f>
        <v>-</v>
      </c>
      <c r="AU342" s="16">
        <v>3.0</v>
      </c>
    </row>
    <row r="343" ht="14.25" hidden="1" customHeight="1">
      <c r="A343" s="16" t="s">
        <v>198</v>
      </c>
      <c r="C343" s="9">
        <f>IF(COUNTIF(Dails!A:A,Sheet1DATA!$A343)=1,1,"N")</f>
        <v>1</v>
      </c>
      <c r="D343" s="9">
        <f>IF(COUNTIF(Dails!D:D,Sheet1DATA!$A343)=1,2,"N")</f>
        <v>2</v>
      </c>
      <c r="E343" s="9">
        <f>IF(COUNTIF(Dails!G:G,Sheet1DATA!$A343)=1,3,"N")</f>
        <v>3</v>
      </c>
      <c r="F343" s="16" t="str">
        <f>IF(OR(G343=$C343,G343=$D343,G343=$E343),IFNA(VLOOKUP($A343&amp;F$1,Data!$C:$E,3,0),"Ø"),"-")</f>
        <v>×</v>
      </c>
      <c r="G343" s="16">
        <v>1.0</v>
      </c>
      <c r="H343" s="16" t="str">
        <f>IF(OR(I343=$C343,I343=$D343,I343=$E343),IFNA(VLOOKUP($A343&amp;H$1,Data!$C:$E,3,0),"Ø"),"-")</f>
        <v>×</v>
      </c>
      <c r="I343" s="16">
        <v>1.0</v>
      </c>
      <c r="J343" s="16" t="str">
        <f>IF(OR(K343=$C343,K343=$D343,K343=$E343),IFNA(VLOOKUP($A343&amp;J$1,Data!$C:$E,3,0),"Ø"),"-")</f>
        <v>×</v>
      </c>
      <c r="K343" s="16">
        <v>1.0</v>
      </c>
      <c r="L343" s="16" t="str">
        <f>IF(OR(M343=$C343,M343=$D343,M343=$E343),IFNA(VLOOKUP($A343&amp;L$1,Data!$C:$E,3,0),"Ø"),"-")</f>
        <v>×</v>
      </c>
      <c r="M343" s="16">
        <v>1.0</v>
      </c>
      <c r="N343" s="16" t="str">
        <f>IF(OR(O343=$C343,O343=$D343,O343=$E343),IFNA(VLOOKUP($A343&amp;N$1,Data!$C:$E,3,0),"Ø"),"-")</f>
        <v>×</v>
      </c>
      <c r="O343" s="16">
        <v>1.0</v>
      </c>
      <c r="P343" s="16" t="str">
        <f>IF(OR(Q343=$C343,Q343=$D343,Q343=$E343),IFNA(VLOOKUP($A343&amp;P$1,Data!$C:$E,3,0),"Ø"),"-")</f>
        <v>×</v>
      </c>
      <c r="Q343" s="16">
        <v>1.0</v>
      </c>
      <c r="R343" s="16" t="str">
        <f>IF(OR(S343=$C343,S343=$D343,S343=$E343),IFNA(VLOOKUP($A343&amp;R$1,Data!$C:$E,3,0),"Ø"),"-")</f>
        <v>×</v>
      </c>
      <c r="S343" s="16">
        <v>1.0</v>
      </c>
      <c r="T343" s="16" t="str">
        <f>IF(OR(U343=$C343,U343=$D343,U343=$E343),IFNA(VLOOKUP($A343&amp;T$1,Data!$C:$E,3,0),"Ø"),"-")</f>
        <v>×</v>
      </c>
      <c r="U343" s="16">
        <v>2.0</v>
      </c>
      <c r="V343" s="16" t="str">
        <f>IF(OR(W343=$C343,W343=$D343,W343=$E343),IFNA(VLOOKUP($A343&amp;V$1,Data!$C:$E,3,0),"Ø"),"-")</f>
        <v>×</v>
      </c>
      <c r="W343" s="16">
        <v>2.0</v>
      </c>
      <c r="X343" s="16" t="str">
        <f>IF(OR(Y343=$C343,Y343=$D343,Y343=$E343),IFNA(VLOOKUP($A343&amp;X$1,Data!$C:$E,3,0),"Ø"),"-")</f>
        <v>×</v>
      </c>
      <c r="Y343" s="16">
        <v>2.0</v>
      </c>
      <c r="Z343" s="16" t="str">
        <f>IF(OR(AA343=$C343,AA343=$D343,AA343=$E343),IFNA(VLOOKUP($A343&amp;Z$1,Data!$C:$E,3,0),"Ø"),"-")</f>
        <v>×</v>
      </c>
      <c r="AA343" s="16">
        <v>2.0</v>
      </c>
      <c r="AB343" s="16" t="str">
        <f>IF(OR(AC343=$C343,AC343=$D343,AC343=$E343),IFNA(VLOOKUP($A343&amp;AB$1,Data!$C:$E,3,0),"Ø"),"-")</f>
        <v>×</v>
      </c>
      <c r="AC343" s="16">
        <v>2.0</v>
      </c>
      <c r="AD343" s="16" t="str">
        <f>IF(OR(AE343=$C343,AE343=$D343,AE343=$E343),IFNA(VLOOKUP($A343&amp;AD$1,Data!$C:$E,3,0),"Ø"),"-")</f>
        <v>×</v>
      </c>
      <c r="AE343" s="16">
        <v>2.0</v>
      </c>
      <c r="AF343" s="16" t="str">
        <f>IF(OR(AG343=$C343,AG343=$D343,AG343=$E343),IFNA(VLOOKUP($A343&amp;AF$1,Data!$C:$E,3,0),"Ø"),"-")</f>
        <v>×</v>
      </c>
      <c r="AG343" s="16">
        <v>2.0</v>
      </c>
      <c r="AH343" s="16" t="str">
        <f>IF(OR(AI343=$C343,AI343=$D343,AI343=$E343),IFNA(VLOOKUP($A343&amp;AH$1,Data!$C:$E,3,0),"Ø"),"-")</f>
        <v>×</v>
      </c>
      <c r="AI343" s="16">
        <v>2.0</v>
      </c>
      <c r="AJ343" s="16" t="str">
        <f>IF(OR(AK343=$C343,AK343=$D343,AK343=$E343),IFNA(VLOOKUP($A343&amp;AJ$1,Data!$C:$E,3,0),"Ø"),"-")</f>
        <v>×</v>
      </c>
      <c r="AK343" s="16">
        <v>2.0</v>
      </c>
      <c r="AL343" s="16" t="str">
        <f>IF(OR(AM343=$C343,AM343=$D343,AM343=$E343),IFNA(VLOOKUP($A343&amp;AL$1,Data!$C:$E,3,0),"Ø"),"-")</f>
        <v>×</v>
      </c>
      <c r="AM343" s="16">
        <v>2.0</v>
      </c>
      <c r="AN343" s="16" t="str">
        <f>IF(OR(AO343=$C343,AO343=$D343,AO343=$E343),IFNA(VLOOKUP($A343&amp;AN$1,Data!$C:$E,3,0),"Ø"),"-")</f>
        <v>Ø</v>
      </c>
      <c r="AO343" s="16">
        <v>2.0</v>
      </c>
      <c r="AP343" s="16" t="str">
        <f>IF(OR(AQ343=$C343,AQ343=$D343,AQ343=$E343),IFNA(VLOOKUP($A343&amp;AP$1,Data!$C:$E,3,0),"Ø"),"-")</f>
        <v>×</v>
      </c>
      <c r="AQ343" s="16">
        <v>2.0</v>
      </c>
      <c r="AR343" s="16" t="str">
        <f>IF(OR(AS343=$C343,AS343=$D343,AS343=$E343),IFNA(VLOOKUP($A343&amp;AR$1,Data!$C:$E,3,0),"Ø"),"-")</f>
        <v>×</v>
      </c>
      <c r="AS343" s="16">
        <v>2.0</v>
      </c>
      <c r="AT343" s="16" t="str">
        <f>IF(OR(AU343=$C343,AU343=$D343,AU343=$E343),IFNA(VLOOKUP($A343&amp;AT$1,Data!$C:$E,3,0),"Ø"),"-")</f>
        <v>√</v>
      </c>
      <c r="AU343" s="16">
        <v>3.0</v>
      </c>
    </row>
    <row r="344" ht="14.25" hidden="1" customHeight="1">
      <c r="A344" s="16" t="s">
        <v>1278</v>
      </c>
      <c r="C344" s="9" t="str">
        <f>IF(COUNTIF(Dails!A:A,Sheet1DATA!$A344)=1,1,"N")</f>
        <v>N</v>
      </c>
      <c r="D344" s="9" t="str">
        <f>IF(COUNTIF(Dails!D:D,Sheet1DATA!$A344)=1,2,"N")</f>
        <v>N</v>
      </c>
      <c r="E344" s="9" t="str">
        <f>IF(COUNTIF(Dails!G:G,Sheet1DATA!$A344)=1,3,"N")</f>
        <v>N</v>
      </c>
      <c r="F344" s="16" t="str">
        <f>IF(OR(G344=$C344,G344=$D344,G344=$E344),IFNA(VLOOKUP($A344&amp;F$1,Data!$C:$E,3,0),"Ø"),"-")</f>
        <v>-</v>
      </c>
      <c r="G344" s="16">
        <v>1.0</v>
      </c>
      <c r="H344" s="16" t="str">
        <f>IF(OR(I344=$C344,I344=$D344,I344=$E344),IFNA(VLOOKUP($A344&amp;H$1,Data!$C:$E,3,0),"Ø"),"-")</f>
        <v>-</v>
      </c>
      <c r="I344" s="16">
        <v>1.0</v>
      </c>
      <c r="J344" s="16" t="str">
        <f>IF(OR(K344=$C344,K344=$D344,K344=$E344),IFNA(VLOOKUP($A344&amp;J$1,Data!$C:$E,3,0),"Ø"),"-")</f>
        <v>-</v>
      </c>
      <c r="K344" s="16">
        <v>1.0</v>
      </c>
      <c r="L344" s="16" t="str">
        <f>IF(OR(M344=$C344,M344=$D344,M344=$E344),IFNA(VLOOKUP($A344&amp;L$1,Data!$C:$E,3,0),"Ø"),"-")</f>
        <v>-</v>
      </c>
      <c r="M344" s="16">
        <v>1.0</v>
      </c>
      <c r="N344" s="16" t="str">
        <f>IF(OR(O344=$C344,O344=$D344,O344=$E344),IFNA(VLOOKUP($A344&amp;N$1,Data!$C:$E,3,0),"Ø"),"-")</f>
        <v>-</v>
      </c>
      <c r="O344" s="16">
        <v>1.0</v>
      </c>
      <c r="P344" s="16" t="str">
        <f>IF(OR(Q344=$C344,Q344=$D344,Q344=$E344),IFNA(VLOOKUP($A344&amp;P$1,Data!$C:$E,3,0),"Ø"),"-")</f>
        <v>-</v>
      </c>
      <c r="Q344" s="16">
        <v>1.0</v>
      </c>
      <c r="R344" s="16" t="str">
        <f>IF(OR(S344=$C344,S344=$D344,S344=$E344),IFNA(VLOOKUP($A344&amp;R$1,Data!$C:$E,3,0),"Ø"),"-")</f>
        <v>-</v>
      </c>
      <c r="S344" s="16">
        <v>1.0</v>
      </c>
      <c r="T344" s="16" t="str">
        <f>IF(OR(U344=$C344,U344=$D344,U344=$E344),IFNA(VLOOKUP($A344&amp;T$1,Data!$C:$E,3,0),"Ø"),"-")</f>
        <v>-</v>
      </c>
      <c r="U344" s="16">
        <v>2.0</v>
      </c>
      <c r="V344" s="16" t="str">
        <f>IF(OR(W344=$C344,W344=$D344,W344=$E344),IFNA(VLOOKUP($A344&amp;V$1,Data!$C:$E,3,0),"Ø"),"-")</f>
        <v>-</v>
      </c>
      <c r="W344" s="16">
        <v>2.0</v>
      </c>
      <c r="X344" s="16" t="str">
        <f>IF(OR(Y344=$C344,Y344=$D344,Y344=$E344),IFNA(VLOOKUP($A344&amp;X$1,Data!$C:$E,3,0),"Ø"),"-")</f>
        <v>-</v>
      </c>
      <c r="Y344" s="16">
        <v>2.0</v>
      </c>
      <c r="Z344" s="16" t="str">
        <f>IF(OR(AA344=$C344,AA344=$D344,AA344=$E344),IFNA(VLOOKUP($A344&amp;Z$1,Data!$C:$E,3,0),"Ø"),"-")</f>
        <v>-</v>
      </c>
      <c r="AA344" s="16">
        <v>2.0</v>
      </c>
      <c r="AB344" s="16" t="str">
        <f>IF(OR(AC344=$C344,AC344=$D344,AC344=$E344),IFNA(VLOOKUP($A344&amp;AB$1,Data!$C:$E,3,0),"Ø"),"-")</f>
        <v>-</v>
      </c>
      <c r="AC344" s="16">
        <v>2.0</v>
      </c>
      <c r="AD344" s="16" t="str">
        <f>IF(OR(AE344=$C344,AE344=$D344,AE344=$E344),IFNA(VLOOKUP($A344&amp;AD$1,Data!$C:$E,3,0),"Ø"),"-")</f>
        <v>-</v>
      </c>
      <c r="AE344" s="16">
        <v>2.0</v>
      </c>
      <c r="AF344" s="16" t="str">
        <f>IF(OR(AG344=$C344,AG344=$D344,AG344=$E344),IFNA(VLOOKUP($A344&amp;AF$1,Data!$C:$E,3,0),"Ø"),"-")</f>
        <v>-</v>
      </c>
      <c r="AG344" s="16">
        <v>2.0</v>
      </c>
      <c r="AH344" s="16" t="str">
        <f>IF(OR(AI344=$C344,AI344=$D344,AI344=$E344),IFNA(VLOOKUP($A344&amp;AH$1,Data!$C:$E,3,0),"Ø"),"-")</f>
        <v>-</v>
      </c>
      <c r="AI344" s="16">
        <v>2.0</v>
      </c>
      <c r="AJ344" s="16" t="str">
        <f>IF(OR(AK344=$C344,AK344=$D344,AK344=$E344),IFNA(VLOOKUP($A344&amp;AJ$1,Data!$C:$E,3,0),"Ø"),"-")</f>
        <v>-</v>
      </c>
      <c r="AK344" s="16">
        <v>2.0</v>
      </c>
      <c r="AL344" s="16" t="str">
        <f>IF(OR(AM344=$C344,AM344=$D344,AM344=$E344),IFNA(VLOOKUP($A344&amp;AL$1,Data!$C:$E,3,0),"Ø"),"-")</f>
        <v>-</v>
      </c>
      <c r="AM344" s="16">
        <v>2.0</v>
      </c>
      <c r="AN344" s="16" t="str">
        <f>IF(OR(AO344=$C344,AO344=$D344,AO344=$E344),IFNA(VLOOKUP($A344&amp;AN$1,Data!$C:$E,3,0),"Ø"),"-")</f>
        <v>-</v>
      </c>
      <c r="AO344" s="16">
        <v>2.0</v>
      </c>
      <c r="AP344" s="16" t="str">
        <f>IF(OR(AQ344=$C344,AQ344=$D344,AQ344=$E344),IFNA(VLOOKUP($A344&amp;AP$1,Data!$C:$E,3,0),"Ø"),"-")</f>
        <v>-</v>
      </c>
      <c r="AQ344" s="16">
        <v>2.0</v>
      </c>
      <c r="AR344" s="16" t="str">
        <f>IF(OR(AS344=$C344,AS344=$D344,AS344=$E344),IFNA(VLOOKUP($A344&amp;AR$1,Data!$C:$E,3,0),"Ø"),"-")</f>
        <v>-</v>
      </c>
      <c r="AS344" s="16">
        <v>2.0</v>
      </c>
      <c r="AT344" s="16" t="str">
        <f>IF(OR(AU344=$C344,AU344=$D344,AU344=$E344),IFNA(VLOOKUP($A344&amp;AT$1,Data!$C:$E,3,0),"Ø"),"-")</f>
        <v>-</v>
      </c>
      <c r="AU344" s="16">
        <v>3.0</v>
      </c>
    </row>
    <row r="345" ht="14.25" hidden="1" customHeight="1">
      <c r="A345" s="16" t="s">
        <v>1276</v>
      </c>
      <c r="C345" s="9" t="str">
        <f>IF(COUNTIF(Dails!A:A,Sheet1DATA!$A345)=1,1,"N")</f>
        <v>N</v>
      </c>
      <c r="D345" s="9" t="str">
        <f>IF(COUNTIF(Dails!D:D,Sheet1DATA!$A345)=1,2,"N")</f>
        <v>N</v>
      </c>
      <c r="E345" s="9" t="str">
        <f>IF(COUNTIF(Dails!G:G,Sheet1DATA!$A345)=1,3,"N")</f>
        <v>N</v>
      </c>
      <c r="F345" s="16" t="str">
        <f>IF(OR(G345=$C345,G345=$D345,G345=$E345),IFNA(VLOOKUP($A345&amp;F$1,Data!$C:$E,3,0),"Ø"),"-")</f>
        <v>-</v>
      </c>
      <c r="G345" s="16">
        <v>1.0</v>
      </c>
      <c r="H345" s="16" t="str">
        <f>IF(OR(I345=$C345,I345=$D345,I345=$E345),IFNA(VLOOKUP($A345&amp;H$1,Data!$C:$E,3,0),"Ø"),"-")</f>
        <v>-</v>
      </c>
      <c r="I345" s="16">
        <v>1.0</v>
      </c>
      <c r="J345" s="16" t="str">
        <f>IF(OR(K345=$C345,K345=$D345,K345=$E345),IFNA(VLOOKUP($A345&amp;J$1,Data!$C:$E,3,0),"Ø"),"-")</f>
        <v>-</v>
      </c>
      <c r="K345" s="16">
        <v>1.0</v>
      </c>
      <c r="L345" s="16" t="str">
        <f>IF(OR(M345=$C345,M345=$D345,M345=$E345),IFNA(VLOOKUP($A345&amp;L$1,Data!$C:$E,3,0),"Ø"),"-")</f>
        <v>-</v>
      </c>
      <c r="M345" s="16">
        <v>1.0</v>
      </c>
      <c r="N345" s="16" t="str">
        <f>IF(OR(O345=$C345,O345=$D345,O345=$E345),IFNA(VLOOKUP($A345&amp;N$1,Data!$C:$E,3,0),"Ø"),"-")</f>
        <v>-</v>
      </c>
      <c r="O345" s="16">
        <v>1.0</v>
      </c>
      <c r="P345" s="16" t="str">
        <f>IF(OR(Q345=$C345,Q345=$D345,Q345=$E345),IFNA(VLOOKUP($A345&amp;P$1,Data!$C:$E,3,0),"Ø"),"-")</f>
        <v>-</v>
      </c>
      <c r="Q345" s="16">
        <v>1.0</v>
      </c>
      <c r="R345" s="16" t="str">
        <f>IF(OR(S345=$C345,S345=$D345,S345=$E345),IFNA(VLOOKUP($A345&amp;R$1,Data!$C:$E,3,0),"Ø"),"-")</f>
        <v>-</v>
      </c>
      <c r="S345" s="16">
        <v>1.0</v>
      </c>
      <c r="T345" s="16" t="str">
        <f>IF(OR(U345=$C345,U345=$D345,U345=$E345),IFNA(VLOOKUP($A345&amp;T$1,Data!$C:$E,3,0),"Ø"),"-")</f>
        <v>-</v>
      </c>
      <c r="U345" s="16">
        <v>2.0</v>
      </c>
      <c r="V345" s="16" t="str">
        <f>IF(OR(W345=$C345,W345=$D345,W345=$E345),IFNA(VLOOKUP($A345&amp;V$1,Data!$C:$E,3,0),"Ø"),"-")</f>
        <v>-</v>
      </c>
      <c r="W345" s="16">
        <v>2.0</v>
      </c>
      <c r="X345" s="16" t="str">
        <f>IF(OR(Y345=$C345,Y345=$D345,Y345=$E345),IFNA(VLOOKUP($A345&amp;X$1,Data!$C:$E,3,0),"Ø"),"-")</f>
        <v>-</v>
      </c>
      <c r="Y345" s="16">
        <v>2.0</v>
      </c>
      <c r="Z345" s="16" t="str">
        <f>IF(OR(AA345=$C345,AA345=$D345,AA345=$E345),IFNA(VLOOKUP($A345&amp;Z$1,Data!$C:$E,3,0),"Ø"),"-")</f>
        <v>-</v>
      </c>
      <c r="AA345" s="16">
        <v>2.0</v>
      </c>
      <c r="AB345" s="16" t="str">
        <f>IF(OR(AC345=$C345,AC345=$D345,AC345=$E345),IFNA(VLOOKUP($A345&amp;AB$1,Data!$C:$E,3,0),"Ø"),"-")</f>
        <v>-</v>
      </c>
      <c r="AC345" s="16">
        <v>2.0</v>
      </c>
      <c r="AD345" s="16" t="str">
        <f>IF(OR(AE345=$C345,AE345=$D345,AE345=$E345),IFNA(VLOOKUP($A345&amp;AD$1,Data!$C:$E,3,0),"Ø"),"-")</f>
        <v>-</v>
      </c>
      <c r="AE345" s="16">
        <v>2.0</v>
      </c>
      <c r="AF345" s="16" t="str">
        <f>IF(OR(AG345=$C345,AG345=$D345,AG345=$E345),IFNA(VLOOKUP($A345&amp;AF$1,Data!$C:$E,3,0),"Ø"),"-")</f>
        <v>-</v>
      </c>
      <c r="AG345" s="16">
        <v>2.0</v>
      </c>
      <c r="AH345" s="16" t="str">
        <f>IF(OR(AI345=$C345,AI345=$D345,AI345=$E345),IFNA(VLOOKUP($A345&amp;AH$1,Data!$C:$E,3,0),"Ø"),"-")</f>
        <v>-</v>
      </c>
      <c r="AI345" s="16">
        <v>2.0</v>
      </c>
      <c r="AJ345" s="16" t="str">
        <f>IF(OR(AK345=$C345,AK345=$D345,AK345=$E345),IFNA(VLOOKUP($A345&amp;AJ$1,Data!$C:$E,3,0),"Ø"),"-")</f>
        <v>-</v>
      </c>
      <c r="AK345" s="16">
        <v>2.0</v>
      </c>
      <c r="AL345" s="16" t="str">
        <f>IF(OR(AM345=$C345,AM345=$D345,AM345=$E345),IFNA(VLOOKUP($A345&amp;AL$1,Data!$C:$E,3,0),"Ø"),"-")</f>
        <v>-</v>
      </c>
      <c r="AM345" s="16">
        <v>2.0</v>
      </c>
      <c r="AN345" s="16" t="str">
        <f>IF(OR(AO345=$C345,AO345=$D345,AO345=$E345),IFNA(VLOOKUP($A345&amp;AN$1,Data!$C:$E,3,0),"Ø"),"-")</f>
        <v>-</v>
      </c>
      <c r="AO345" s="16">
        <v>2.0</v>
      </c>
      <c r="AP345" s="16" t="str">
        <f>IF(OR(AQ345=$C345,AQ345=$D345,AQ345=$E345),IFNA(VLOOKUP($A345&amp;AP$1,Data!$C:$E,3,0),"Ø"),"-")</f>
        <v>-</v>
      </c>
      <c r="AQ345" s="16">
        <v>2.0</v>
      </c>
      <c r="AR345" s="16" t="str">
        <f>IF(OR(AS345=$C345,AS345=$D345,AS345=$E345),IFNA(VLOOKUP($A345&amp;AR$1,Data!$C:$E,3,0),"Ø"),"-")</f>
        <v>-</v>
      </c>
      <c r="AS345" s="16">
        <v>2.0</v>
      </c>
      <c r="AT345" s="16" t="str">
        <f>IF(OR(AU345=$C345,AU345=$D345,AU345=$E345),IFNA(VLOOKUP($A345&amp;AT$1,Data!$C:$E,3,0),"Ø"),"-")</f>
        <v>-</v>
      </c>
      <c r="AU345" s="16">
        <v>3.0</v>
      </c>
    </row>
    <row r="346" ht="14.25" hidden="1" customHeight="1">
      <c r="A346" s="16" t="s">
        <v>1304</v>
      </c>
      <c r="C346" s="9" t="str">
        <f>IF(COUNTIF(Dails!A:A,Sheet1DATA!$A346)=1,1,"N")</f>
        <v>N</v>
      </c>
      <c r="D346" s="9">
        <f>IF(COUNTIF(Dails!D:D,Sheet1DATA!$A346)=1,2,"N")</f>
        <v>2</v>
      </c>
      <c r="E346" s="9">
        <f>IF(COUNTIF(Dails!G:G,Sheet1DATA!$A346)=1,3,"N")</f>
        <v>3</v>
      </c>
      <c r="F346" s="16" t="str">
        <f>IF(OR(G346=$C346,G346=$D346,G346=$E346),IFNA(VLOOKUP($A346&amp;F$1,Data!$C:$E,3,0),"Ø"),"-")</f>
        <v>-</v>
      </c>
      <c r="G346" s="16">
        <v>1.0</v>
      </c>
      <c r="H346" s="16" t="str">
        <f>IF(OR(I346=$C346,I346=$D346,I346=$E346),IFNA(VLOOKUP($A346&amp;H$1,Data!$C:$E,3,0),"Ø"),"-")</f>
        <v>-</v>
      </c>
      <c r="I346" s="16">
        <v>1.0</v>
      </c>
      <c r="J346" s="16" t="str">
        <f>IF(OR(K346=$C346,K346=$D346,K346=$E346),IFNA(VLOOKUP($A346&amp;J$1,Data!$C:$E,3,0),"Ø"),"-")</f>
        <v>-</v>
      </c>
      <c r="K346" s="16">
        <v>1.0</v>
      </c>
      <c r="L346" s="16" t="str">
        <f>IF(OR(M346=$C346,M346=$D346,M346=$E346),IFNA(VLOOKUP($A346&amp;L$1,Data!$C:$E,3,0),"Ø"),"-")</f>
        <v>-</v>
      </c>
      <c r="M346" s="16">
        <v>1.0</v>
      </c>
      <c r="N346" s="16" t="str">
        <f>IF(OR(O346=$C346,O346=$D346,O346=$E346),IFNA(VLOOKUP($A346&amp;N$1,Data!$C:$E,3,0),"Ø"),"-")</f>
        <v>-</v>
      </c>
      <c r="O346" s="16">
        <v>1.0</v>
      </c>
      <c r="P346" s="16" t="str">
        <f>IF(OR(Q346=$C346,Q346=$D346,Q346=$E346),IFNA(VLOOKUP($A346&amp;P$1,Data!$C:$E,3,0),"Ø"),"-")</f>
        <v>-</v>
      </c>
      <c r="Q346" s="16">
        <v>1.0</v>
      </c>
      <c r="R346" s="16" t="str">
        <f>IF(OR(S346=$C346,S346=$D346,S346=$E346),IFNA(VLOOKUP($A346&amp;R$1,Data!$C:$E,3,0),"Ø"),"-")</f>
        <v>-</v>
      </c>
      <c r="S346" s="16">
        <v>1.0</v>
      </c>
      <c r="T346" s="16" t="str">
        <f>IF(OR(U346=$C346,U346=$D346,U346=$E346),IFNA(VLOOKUP($A346&amp;T$1,Data!$C:$E,3,0),"Ø"),"-")</f>
        <v>×</v>
      </c>
      <c r="U346" s="16">
        <v>2.0</v>
      </c>
      <c r="V346" s="16" t="str">
        <f>IF(OR(W346=$C346,W346=$D346,W346=$E346),IFNA(VLOOKUP($A346&amp;V$1,Data!$C:$E,3,0),"Ø"),"-")</f>
        <v>√</v>
      </c>
      <c r="W346" s="16">
        <v>2.0</v>
      </c>
      <c r="X346" s="16" t="str">
        <f>IF(OR(Y346=$C346,Y346=$D346,Y346=$E346),IFNA(VLOOKUP($A346&amp;X$1,Data!$C:$E,3,0),"Ø"),"-")</f>
        <v>×</v>
      </c>
      <c r="Y346" s="16">
        <v>2.0</v>
      </c>
      <c r="Z346" s="16" t="str">
        <f>IF(OR(AA346=$C346,AA346=$D346,AA346=$E346),IFNA(VLOOKUP($A346&amp;Z$1,Data!$C:$E,3,0),"Ø"),"-")</f>
        <v>Ø</v>
      </c>
      <c r="AA346" s="16">
        <v>2.0</v>
      </c>
      <c r="AB346" s="16" t="str">
        <f>IF(OR(AC346=$C346,AC346=$D346,AC346=$E346),IFNA(VLOOKUP($A346&amp;AB$1,Data!$C:$E,3,0),"Ø"),"-")</f>
        <v>Ø</v>
      </c>
      <c r="AC346" s="16">
        <v>2.0</v>
      </c>
      <c r="AD346" s="16" t="str">
        <f>IF(OR(AE346=$C346,AE346=$D346,AE346=$E346),IFNA(VLOOKUP($A346&amp;AD$1,Data!$C:$E,3,0),"Ø"),"-")</f>
        <v>√</v>
      </c>
      <c r="AE346" s="16">
        <v>2.0</v>
      </c>
      <c r="AF346" s="16" t="str">
        <f>IF(OR(AG346=$C346,AG346=$D346,AG346=$E346),IFNA(VLOOKUP($A346&amp;AF$1,Data!$C:$E,3,0),"Ø"),"-")</f>
        <v>√</v>
      </c>
      <c r="AG346" s="16">
        <v>2.0</v>
      </c>
      <c r="AH346" s="16" t="str">
        <f>IF(OR(AI346=$C346,AI346=$D346,AI346=$E346),IFNA(VLOOKUP($A346&amp;AH$1,Data!$C:$E,3,0),"Ø"),"-")</f>
        <v>Ø</v>
      </c>
      <c r="AI346" s="16">
        <v>2.0</v>
      </c>
      <c r="AJ346" s="16" t="str">
        <f>IF(OR(AK346=$C346,AK346=$D346,AK346=$E346),IFNA(VLOOKUP($A346&amp;AJ$1,Data!$C:$E,3,0),"Ø"),"-")</f>
        <v>Ø</v>
      </c>
      <c r="AK346" s="16">
        <v>2.0</v>
      </c>
      <c r="AL346" s="16" t="str">
        <f>IF(OR(AM346=$C346,AM346=$D346,AM346=$E346),IFNA(VLOOKUP($A346&amp;AL$1,Data!$C:$E,3,0),"Ø"),"-")</f>
        <v>Ø</v>
      </c>
      <c r="AM346" s="16">
        <v>2.0</v>
      </c>
      <c r="AN346" s="16" t="str">
        <f>IF(OR(AO346=$C346,AO346=$D346,AO346=$E346),IFNA(VLOOKUP($A346&amp;AN$1,Data!$C:$E,3,0),"Ø"),"-")</f>
        <v>Ø</v>
      </c>
      <c r="AO346" s="16">
        <v>2.0</v>
      </c>
      <c r="AP346" s="16" t="str">
        <f>IF(OR(AQ346=$C346,AQ346=$D346,AQ346=$E346),IFNA(VLOOKUP($A346&amp;AP$1,Data!$C:$E,3,0),"Ø"),"-")</f>
        <v>×</v>
      </c>
      <c r="AQ346" s="16">
        <v>2.0</v>
      </c>
      <c r="AR346" s="16" t="str">
        <f>IF(OR(AS346=$C346,AS346=$D346,AS346=$E346),IFNA(VLOOKUP($A346&amp;AR$1,Data!$C:$E,3,0),"Ø"),"-")</f>
        <v>×</v>
      </c>
      <c r="AS346" s="16">
        <v>2.0</v>
      </c>
      <c r="AT346" s="16" t="str">
        <f>IF(OR(AU346=$C346,AU346=$D346,AU346=$E346),IFNA(VLOOKUP($A346&amp;AT$1,Data!$C:$E,3,0),"Ø"),"-")</f>
        <v>√</v>
      </c>
      <c r="AU346" s="16">
        <v>3.0</v>
      </c>
    </row>
    <row r="347" ht="14.25" hidden="1" customHeight="1">
      <c r="A347" s="16" t="s">
        <v>1582</v>
      </c>
      <c r="C347" s="9">
        <f>IF(COUNTIF(Dails!A:A,Sheet1DATA!$A347)=1,1,"N")</f>
        <v>1</v>
      </c>
      <c r="D347" s="9">
        <f>IF(COUNTIF(Dails!D:D,Sheet1DATA!$A347)=1,2,"N")</f>
        <v>2</v>
      </c>
      <c r="E347" s="9" t="str">
        <f>IF(COUNTIF(Dails!G:G,Sheet1DATA!$A347)=1,3,"N")</f>
        <v>N</v>
      </c>
      <c r="F347" s="16" t="str">
        <f>IF(OR(G347=$C347,G347=$D347,G347=$E347),IFNA(VLOOKUP($A347&amp;F$1,Data!$C:$E,3,0),"Ø"),"-")</f>
        <v>√</v>
      </c>
      <c r="G347" s="16">
        <v>1.0</v>
      </c>
      <c r="H347" s="16" t="str">
        <f>IF(OR(I347=$C347,I347=$D347,I347=$E347),IFNA(VLOOKUP($A347&amp;H$1,Data!$C:$E,3,0),"Ø"),"-")</f>
        <v>√</v>
      </c>
      <c r="I347" s="16">
        <v>1.0</v>
      </c>
      <c r="J347" s="16" t="str">
        <f>IF(OR(K347=$C347,K347=$D347,K347=$E347),IFNA(VLOOKUP($A347&amp;J$1,Data!$C:$E,3,0),"Ø"),"-")</f>
        <v>√</v>
      </c>
      <c r="K347" s="16">
        <v>1.0</v>
      </c>
      <c r="L347" s="16" t="str">
        <f>IF(OR(M347=$C347,M347=$D347,M347=$E347),IFNA(VLOOKUP($A347&amp;L$1,Data!$C:$E,3,0),"Ø"),"-")</f>
        <v>×</v>
      </c>
      <c r="M347" s="16">
        <v>1.0</v>
      </c>
      <c r="N347" s="16" t="str">
        <f>IF(OR(O347=$C347,O347=$D347,O347=$E347),IFNA(VLOOKUP($A347&amp;N$1,Data!$C:$E,3,0),"Ø"),"-")</f>
        <v>×</v>
      </c>
      <c r="O347" s="16">
        <v>1.0</v>
      </c>
      <c r="P347" s="16" t="str">
        <f>IF(OR(Q347=$C347,Q347=$D347,Q347=$E347),IFNA(VLOOKUP($A347&amp;P$1,Data!$C:$E,3,0),"Ø"),"-")</f>
        <v>×</v>
      </c>
      <c r="Q347" s="16">
        <v>1.0</v>
      </c>
      <c r="R347" s="16" t="str">
        <f>IF(OR(S347=$C347,S347=$D347,S347=$E347),IFNA(VLOOKUP($A347&amp;R$1,Data!$C:$E,3,0),"Ø"),"-")</f>
        <v>×</v>
      </c>
      <c r="S347" s="16">
        <v>1.0</v>
      </c>
      <c r="T347" s="16" t="str">
        <f>IF(OR(U347=$C347,U347=$D347,U347=$E347),IFNA(VLOOKUP($A347&amp;T$1,Data!$C:$E,3,0),"Ø"),"-")</f>
        <v>Ø</v>
      </c>
      <c r="U347" s="16">
        <v>2.0</v>
      </c>
      <c r="V347" s="16" t="str">
        <f>IF(OR(W347=$C347,W347=$D347,W347=$E347),IFNA(VLOOKUP($A347&amp;V$1,Data!$C:$E,3,0),"Ø"),"-")</f>
        <v>Ø</v>
      </c>
      <c r="W347" s="16">
        <v>2.0</v>
      </c>
      <c r="X347" s="16" t="str">
        <f>IF(OR(Y347=$C347,Y347=$D347,Y347=$E347),IFNA(VLOOKUP($A347&amp;X$1,Data!$C:$E,3,0),"Ø"),"-")</f>
        <v>Ø</v>
      </c>
      <c r="Y347" s="16">
        <v>2.0</v>
      </c>
      <c r="Z347" s="16" t="str">
        <f>IF(OR(AA347=$C347,AA347=$D347,AA347=$E347),IFNA(VLOOKUP($A347&amp;Z$1,Data!$C:$E,3,0),"Ø"),"-")</f>
        <v>Ø</v>
      </c>
      <c r="AA347" s="16">
        <v>2.0</v>
      </c>
      <c r="AB347" s="16" t="str">
        <f>IF(OR(AC347=$C347,AC347=$D347,AC347=$E347),IFNA(VLOOKUP($A347&amp;AB$1,Data!$C:$E,3,0),"Ø"),"-")</f>
        <v>Ø</v>
      </c>
      <c r="AC347" s="16">
        <v>2.0</v>
      </c>
      <c r="AD347" s="16" t="str">
        <f>IF(OR(AE347=$C347,AE347=$D347,AE347=$E347),IFNA(VLOOKUP($A347&amp;AD$1,Data!$C:$E,3,0),"Ø"),"-")</f>
        <v>Ø</v>
      </c>
      <c r="AE347" s="16">
        <v>2.0</v>
      </c>
      <c r="AF347" s="16" t="str">
        <f>IF(OR(AG347=$C347,AG347=$D347,AG347=$E347),IFNA(VLOOKUP($A347&amp;AF$1,Data!$C:$E,3,0),"Ø"),"-")</f>
        <v>Ø</v>
      </c>
      <c r="AG347" s="16">
        <v>2.0</v>
      </c>
      <c r="AH347" s="16" t="str">
        <f>IF(OR(AI347=$C347,AI347=$D347,AI347=$E347),IFNA(VLOOKUP($A347&amp;AH$1,Data!$C:$E,3,0),"Ø"),"-")</f>
        <v>Ø</v>
      </c>
      <c r="AI347" s="16">
        <v>2.0</v>
      </c>
      <c r="AJ347" s="16" t="str">
        <f>IF(OR(AK347=$C347,AK347=$D347,AK347=$E347),IFNA(VLOOKUP($A347&amp;AJ$1,Data!$C:$E,3,0),"Ø"),"-")</f>
        <v>Ø</v>
      </c>
      <c r="AK347" s="16">
        <v>2.0</v>
      </c>
      <c r="AL347" s="16" t="str">
        <f>IF(OR(AM347=$C347,AM347=$D347,AM347=$E347),IFNA(VLOOKUP($A347&amp;AL$1,Data!$C:$E,3,0),"Ø"),"-")</f>
        <v>Ø</v>
      </c>
      <c r="AM347" s="16">
        <v>2.0</v>
      </c>
      <c r="AN347" s="16" t="str">
        <f>IF(OR(AO347=$C347,AO347=$D347,AO347=$E347),IFNA(VLOOKUP($A347&amp;AN$1,Data!$C:$E,3,0),"Ø"),"-")</f>
        <v>Ø</v>
      </c>
      <c r="AO347" s="16">
        <v>2.0</v>
      </c>
      <c r="AP347" s="16" t="str">
        <f>IF(OR(AQ347=$C347,AQ347=$D347,AQ347=$E347),IFNA(VLOOKUP($A347&amp;AP$1,Data!$C:$E,3,0),"Ø"),"-")</f>
        <v>Ø</v>
      </c>
      <c r="AQ347" s="16">
        <v>2.0</v>
      </c>
      <c r="AR347" s="16" t="str">
        <f>IF(OR(AS347=$C347,AS347=$D347,AS347=$E347),IFNA(VLOOKUP($A347&amp;AR$1,Data!$C:$E,3,0),"Ø"),"-")</f>
        <v>√</v>
      </c>
      <c r="AS347" s="16">
        <v>2.0</v>
      </c>
      <c r="AT347" s="16" t="str">
        <f>IF(OR(AU347=$C347,AU347=$D347,AU347=$E347),IFNA(VLOOKUP($A347&amp;AT$1,Data!$C:$E,3,0),"Ø"),"-")</f>
        <v>-</v>
      </c>
      <c r="AU347" s="16">
        <v>3.0</v>
      </c>
    </row>
    <row r="348" ht="14.25" hidden="1" customHeight="1">
      <c r="A348" s="16" t="s">
        <v>995</v>
      </c>
      <c r="C348" s="9">
        <f>IF(COUNTIF(Dails!A:A,Sheet1DATA!$A348)=1,1,"N")</f>
        <v>1</v>
      </c>
      <c r="D348" s="9">
        <f>IF(COUNTIF(Dails!D:D,Sheet1DATA!$A348)=1,2,"N")</f>
        <v>2</v>
      </c>
      <c r="E348" s="9" t="str">
        <f>IF(COUNTIF(Dails!G:G,Sheet1DATA!$A348)=1,3,"N")</f>
        <v>N</v>
      </c>
      <c r="F348" s="16" t="str">
        <f>IF(OR(G348=$C348,G348=$D348,G348=$E348),IFNA(VLOOKUP($A348&amp;F$1,Data!$C:$E,3,0),"Ø"),"-")</f>
        <v>√</v>
      </c>
      <c r="G348" s="16">
        <v>1.0</v>
      </c>
      <c r="H348" s="16" t="str">
        <f>IF(OR(I348=$C348,I348=$D348,I348=$E348),IFNA(VLOOKUP($A348&amp;H$1,Data!$C:$E,3,0),"Ø"),"-")</f>
        <v>√</v>
      </c>
      <c r="I348" s="16">
        <v>1.0</v>
      </c>
      <c r="J348" s="16" t="str">
        <f>IF(OR(K348=$C348,K348=$D348,K348=$E348),IFNA(VLOOKUP($A348&amp;J$1,Data!$C:$E,3,0),"Ø"),"-")</f>
        <v>Ø</v>
      </c>
      <c r="K348" s="16">
        <v>1.0</v>
      </c>
      <c r="L348" s="16" t="str">
        <f>IF(OR(M348=$C348,M348=$D348,M348=$E348),IFNA(VLOOKUP($A348&amp;L$1,Data!$C:$E,3,0),"Ø"),"-")</f>
        <v>×</v>
      </c>
      <c r="M348" s="16">
        <v>1.0</v>
      </c>
      <c r="N348" s="16" t="str">
        <f>IF(OR(O348=$C348,O348=$D348,O348=$E348),IFNA(VLOOKUP($A348&amp;N$1,Data!$C:$E,3,0),"Ø"),"-")</f>
        <v>×</v>
      </c>
      <c r="O348" s="16">
        <v>1.0</v>
      </c>
      <c r="P348" s="16" t="str">
        <f>IF(OR(Q348=$C348,Q348=$D348,Q348=$E348),IFNA(VLOOKUP($A348&amp;P$1,Data!$C:$E,3,0),"Ø"),"-")</f>
        <v>×</v>
      </c>
      <c r="Q348" s="16">
        <v>1.0</v>
      </c>
      <c r="R348" s="16" t="str">
        <f>IF(OR(S348=$C348,S348=$D348,S348=$E348),IFNA(VLOOKUP($A348&amp;R$1,Data!$C:$E,3,0),"Ø"),"-")</f>
        <v>×</v>
      </c>
      <c r="S348" s="16">
        <v>1.0</v>
      </c>
      <c r="T348" s="16" t="str">
        <f>IF(OR(U348=$C348,U348=$D348,U348=$E348),IFNA(VLOOKUP($A348&amp;T$1,Data!$C:$E,3,0),"Ø"),"-")</f>
        <v>√</v>
      </c>
      <c r="U348" s="16">
        <v>2.0</v>
      </c>
      <c r="V348" s="16" t="str">
        <f>IF(OR(W348=$C348,W348=$D348,W348=$E348),IFNA(VLOOKUP($A348&amp;V$1,Data!$C:$E,3,0),"Ø"),"-")</f>
        <v>√</v>
      </c>
      <c r="W348" s="16">
        <v>2.0</v>
      </c>
      <c r="X348" s="16" t="str">
        <f>IF(OR(Y348=$C348,Y348=$D348,Y348=$E348),IFNA(VLOOKUP($A348&amp;X$1,Data!$C:$E,3,0),"Ø"),"-")</f>
        <v>√</v>
      </c>
      <c r="Y348" s="16">
        <v>2.0</v>
      </c>
      <c r="Z348" s="16" t="str">
        <f>IF(OR(AA348=$C348,AA348=$D348,AA348=$E348),IFNA(VLOOKUP($A348&amp;Z$1,Data!$C:$E,3,0),"Ø"),"-")</f>
        <v>√</v>
      </c>
      <c r="AA348" s="16">
        <v>2.0</v>
      </c>
      <c r="AB348" s="16" t="str">
        <f>IF(OR(AC348=$C348,AC348=$D348,AC348=$E348),IFNA(VLOOKUP($A348&amp;AB$1,Data!$C:$E,3,0),"Ø"),"-")</f>
        <v>√</v>
      </c>
      <c r="AC348" s="16">
        <v>2.0</v>
      </c>
      <c r="AD348" s="16" t="str">
        <f>IF(OR(AE348=$C348,AE348=$D348,AE348=$E348),IFNA(VLOOKUP($A348&amp;AD$1,Data!$C:$E,3,0),"Ø"),"-")</f>
        <v>√</v>
      </c>
      <c r="AE348" s="16">
        <v>2.0</v>
      </c>
      <c r="AF348" s="16" t="str">
        <f>IF(OR(AG348=$C348,AG348=$D348,AG348=$E348),IFNA(VLOOKUP($A348&amp;AF$1,Data!$C:$E,3,0),"Ø"),"-")</f>
        <v>√</v>
      </c>
      <c r="AG348" s="16">
        <v>2.0</v>
      </c>
      <c r="AH348" s="16" t="str">
        <f>IF(OR(AI348=$C348,AI348=$D348,AI348=$E348),IFNA(VLOOKUP($A348&amp;AH$1,Data!$C:$E,3,0),"Ø"),"-")</f>
        <v>√</v>
      </c>
      <c r="AI348" s="16">
        <v>2.0</v>
      </c>
      <c r="AJ348" s="16" t="str">
        <f>IF(OR(AK348=$C348,AK348=$D348,AK348=$E348),IFNA(VLOOKUP($A348&amp;AJ$1,Data!$C:$E,3,0),"Ø"),"-")</f>
        <v>Ø</v>
      </c>
      <c r="AK348" s="16">
        <v>2.0</v>
      </c>
      <c r="AL348" s="16" t="str">
        <f>IF(OR(AM348=$C348,AM348=$D348,AM348=$E348),IFNA(VLOOKUP($A348&amp;AL$1,Data!$C:$E,3,0),"Ø"),"-")</f>
        <v>Ø</v>
      </c>
      <c r="AM348" s="16">
        <v>2.0</v>
      </c>
      <c r="AN348" s="16" t="str">
        <f>IF(OR(AO348=$C348,AO348=$D348,AO348=$E348),IFNA(VLOOKUP($A348&amp;AN$1,Data!$C:$E,3,0),"Ø"),"-")</f>
        <v>√</v>
      </c>
      <c r="AO348" s="16">
        <v>2.0</v>
      </c>
      <c r="AP348" s="16" t="str">
        <f>IF(OR(AQ348=$C348,AQ348=$D348,AQ348=$E348),IFNA(VLOOKUP($A348&amp;AP$1,Data!$C:$E,3,0),"Ø"),"-")</f>
        <v>√</v>
      </c>
      <c r="AQ348" s="16">
        <v>2.0</v>
      </c>
      <c r="AR348" s="16" t="str">
        <f>IF(OR(AS348=$C348,AS348=$D348,AS348=$E348),IFNA(VLOOKUP($A348&amp;AR$1,Data!$C:$E,3,0),"Ø"),"-")</f>
        <v>√</v>
      </c>
      <c r="AS348" s="16">
        <v>2.0</v>
      </c>
      <c r="AT348" s="16" t="str">
        <f>IF(OR(AU348=$C348,AU348=$D348,AU348=$E348),IFNA(VLOOKUP($A348&amp;AT$1,Data!$C:$E,3,0),"Ø"),"-")</f>
        <v>-</v>
      </c>
      <c r="AU348" s="16">
        <v>3.0</v>
      </c>
    </row>
    <row r="349" ht="14.25" hidden="1" customHeight="1">
      <c r="A349" s="16" t="s">
        <v>1284</v>
      </c>
      <c r="C349" s="9" t="str">
        <f>IF(COUNTIF(Dails!A:A,Sheet1DATA!$A349)=1,1,"N")</f>
        <v>N</v>
      </c>
      <c r="D349" s="9" t="str">
        <f>IF(COUNTIF(Dails!D:D,Sheet1DATA!$A349)=1,2,"N")</f>
        <v>N</v>
      </c>
      <c r="E349" s="9" t="str">
        <f>IF(COUNTIF(Dails!G:G,Sheet1DATA!$A349)=1,3,"N")</f>
        <v>N</v>
      </c>
      <c r="F349" s="16" t="str">
        <f>IF(OR(G349=$C349,G349=$D349,G349=$E349),IFNA(VLOOKUP($A349&amp;F$1,Data!$C:$E,3,0),"Ø"),"-")</f>
        <v>-</v>
      </c>
      <c r="G349" s="16">
        <v>1.0</v>
      </c>
      <c r="H349" s="16" t="str">
        <f>IF(OR(I349=$C349,I349=$D349,I349=$E349),IFNA(VLOOKUP($A349&amp;H$1,Data!$C:$E,3,0),"Ø"),"-")</f>
        <v>-</v>
      </c>
      <c r="I349" s="16">
        <v>1.0</v>
      </c>
      <c r="J349" s="16" t="str">
        <f>IF(OR(K349=$C349,K349=$D349,K349=$E349),IFNA(VLOOKUP($A349&amp;J$1,Data!$C:$E,3,0),"Ø"),"-")</f>
        <v>-</v>
      </c>
      <c r="K349" s="16">
        <v>1.0</v>
      </c>
      <c r="L349" s="16" t="str">
        <f>IF(OR(M349=$C349,M349=$D349,M349=$E349),IFNA(VLOOKUP($A349&amp;L$1,Data!$C:$E,3,0),"Ø"),"-")</f>
        <v>-</v>
      </c>
      <c r="M349" s="16">
        <v>1.0</v>
      </c>
      <c r="N349" s="16" t="str">
        <f>IF(OR(O349=$C349,O349=$D349,O349=$E349),IFNA(VLOOKUP($A349&amp;N$1,Data!$C:$E,3,0),"Ø"),"-")</f>
        <v>-</v>
      </c>
      <c r="O349" s="16">
        <v>1.0</v>
      </c>
      <c r="P349" s="16" t="str">
        <f>IF(OR(Q349=$C349,Q349=$D349,Q349=$E349),IFNA(VLOOKUP($A349&amp;P$1,Data!$C:$E,3,0),"Ø"),"-")</f>
        <v>-</v>
      </c>
      <c r="Q349" s="16">
        <v>1.0</v>
      </c>
      <c r="R349" s="16" t="str">
        <f>IF(OR(S349=$C349,S349=$D349,S349=$E349),IFNA(VLOOKUP($A349&amp;R$1,Data!$C:$E,3,0),"Ø"),"-")</f>
        <v>-</v>
      </c>
      <c r="S349" s="16">
        <v>1.0</v>
      </c>
      <c r="T349" s="16" t="str">
        <f>IF(OR(U349=$C349,U349=$D349,U349=$E349),IFNA(VLOOKUP($A349&amp;T$1,Data!$C:$E,3,0),"Ø"),"-")</f>
        <v>-</v>
      </c>
      <c r="U349" s="16">
        <v>2.0</v>
      </c>
      <c r="V349" s="16" t="str">
        <f>IF(OR(W349=$C349,W349=$D349,W349=$E349),IFNA(VLOOKUP($A349&amp;V$1,Data!$C:$E,3,0),"Ø"),"-")</f>
        <v>-</v>
      </c>
      <c r="W349" s="16">
        <v>2.0</v>
      </c>
      <c r="X349" s="16" t="str">
        <f>IF(OR(Y349=$C349,Y349=$D349,Y349=$E349),IFNA(VLOOKUP($A349&amp;X$1,Data!$C:$E,3,0),"Ø"),"-")</f>
        <v>-</v>
      </c>
      <c r="Y349" s="16">
        <v>2.0</v>
      </c>
      <c r="Z349" s="16" t="str">
        <f>IF(OR(AA349=$C349,AA349=$D349,AA349=$E349),IFNA(VLOOKUP($A349&amp;Z$1,Data!$C:$E,3,0),"Ø"),"-")</f>
        <v>-</v>
      </c>
      <c r="AA349" s="16">
        <v>2.0</v>
      </c>
      <c r="AB349" s="16" t="str">
        <f>IF(OR(AC349=$C349,AC349=$D349,AC349=$E349),IFNA(VLOOKUP($A349&amp;AB$1,Data!$C:$E,3,0),"Ø"),"-")</f>
        <v>-</v>
      </c>
      <c r="AC349" s="16">
        <v>2.0</v>
      </c>
      <c r="AD349" s="16" t="str">
        <f>IF(OR(AE349=$C349,AE349=$D349,AE349=$E349),IFNA(VLOOKUP($A349&amp;AD$1,Data!$C:$E,3,0),"Ø"),"-")</f>
        <v>-</v>
      </c>
      <c r="AE349" s="16">
        <v>2.0</v>
      </c>
      <c r="AF349" s="16" t="str">
        <f>IF(OR(AG349=$C349,AG349=$D349,AG349=$E349),IFNA(VLOOKUP($A349&amp;AF$1,Data!$C:$E,3,0),"Ø"),"-")</f>
        <v>-</v>
      </c>
      <c r="AG349" s="16">
        <v>2.0</v>
      </c>
      <c r="AH349" s="16" t="str">
        <f>IF(OR(AI349=$C349,AI349=$D349,AI349=$E349),IFNA(VLOOKUP($A349&amp;AH$1,Data!$C:$E,3,0),"Ø"),"-")</f>
        <v>-</v>
      </c>
      <c r="AI349" s="16">
        <v>2.0</v>
      </c>
      <c r="AJ349" s="16" t="str">
        <f>IF(OR(AK349=$C349,AK349=$D349,AK349=$E349),IFNA(VLOOKUP($A349&amp;AJ$1,Data!$C:$E,3,0),"Ø"),"-")</f>
        <v>-</v>
      </c>
      <c r="AK349" s="16">
        <v>2.0</v>
      </c>
      <c r="AL349" s="16" t="str">
        <f>IF(OR(AM349=$C349,AM349=$D349,AM349=$E349),IFNA(VLOOKUP($A349&amp;AL$1,Data!$C:$E,3,0),"Ø"),"-")</f>
        <v>-</v>
      </c>
      <c r="AM349" s="16">
        <v>2.0</v>
      </c>
      <c r="AN349" s="16" t="str">
        <f>IF(OR(AO349=$C349,AO349=$D349,AO349=$E349),IFNA(VLOOKUP($A349&amp;AN$1,Data!$C:$E,3,0),"Ø"),"-")</f>
        <v>-</v>
      </c>
      <c r="AO349" s="16">
        <v>2.0</v>
      </c>
      <c r="AP349" s="16" t="str">
        <f>IF(OR(AQ349=$C349,AQ349=$D349,AQ349=$E349),IFNA(VLOOKUP($A349&amp;AP$1,Data!$C:$E,3,0),"Ø"),"-")</f>
        <v>-</v>
      </c>
      <c r="AQ349" s="16">
        <v>2.0</v>
      </c>
      <c r="AR349" s="16" t="str">
        <f>IF(OR(AS349=$C349,AS349=$D349,AS349=$E349),IFNA(VLOOKUP($A349&amp;AR$1,Data!$C:$E,3,0),"Ø"),"-")</f>
        <v>-</v>
      </c>
      <c r="AS349" s="16">
        <v>2.0</v>
      </c>
      <c r="AT349" s="16" t="str">
        <f>IF(OR(AU349=$C349,AU349=$D349,AU349=$E349),IFNA(VLOOKUP($A349&amp;AT$1,Data!$C:$E,3,0),"Ø"),"-")</f>
        <v>-</v>
      </c>
      <c r="AU349" s="16">
        <v>3.0</v>
      </c>
    </row>
    <row r="350" ht="14.25" hidden="1" customHeight="1">
      <c r="A350" s="16" t="s">
        <v>1287</v>
      </c>
      <c r="C350" s="9" t="str">
        <f>IF(COUNTIF(Dails!A:A,Sheet1DATA!$A350)=1,1,"N")</f>
        <v>N</v>
      </c>
      <c r="D350" s="9" t="str">
        <f>IF(COUNTIF(Dails!D:D,Sheet1DATA!$A350)=1,2,"N")</f>
        <v>N</v>
      </c>
      <c r="E350" s="9" t="str">
        <f>IF(COUNTIF(Dails!G:G,Sheet1DATA!$A350)=1,3,"N")</f>
        <v>N</v>
      </c>
      <c r="F350" s="16" t="str">
        <f>IF(OR(G350=$C350,G350=$D350,G350=$E350),IFNA(VLOOKUP($A350&amp;F$1,Data!$C:$E,3,0),"Ø"),"-")</f>
        <v>-</v>
      </c>
      <c r="G350" s="16">
        <v>1.0</v>
      </c>
      <c r="H350" s="16" t="str">
        <f>IF(OR(I350=$C350,I350=$D350,I350=$E350),IFNA(VLOOKUP($A350&amp;H$1,Data!$C:$E,3,0),"Ø"),"-")</f>
        <v>-</v>
      </c>
      <c r="I350" s="16">
        <v>1.0</v>
      </c>
      <c r="J350" s="16" t="str">
        <f>IF(OR(K350=$C350,K350=$D350,K350=$E350),IFNA(VLOOKUP($A350&amp;J$1,Data!$C:$E,3,0),"Ø"),"-")</f>
        <v>-</v>
      </c>
      <c r="K350" s="16">
        <v>1.0</v>
      </c>
      <c r="L350" s="16" t="str">
        <f>IF(OR(M350=$C350,M350=$D350,M350=$E350),IFNA(VLOOKUP($A350&amp;L$1,Data!$C:$E,3,0),"Ø"),"-")</f>
        <v>-</v>
      </c>
      <c r="M350" s="16">
        <v>1.0</v>
      </c>
      <c r="N350" s="16" t="str">
        <f>IF(OR(O350=$C350,O350=$D350,O350=$E350),IFNA(VLOOKUP($A350&amp;N$1,Data!$C:$E,3,0),"Ø"),"-")</f>
        <v>-</v>
      </c>
      <c r="O350" s="16">
        <v>1.0</v>
      </c>
      <c r="P350" s="16" t="str">
        <f>IF(OR(Q350=$C350,Q350=$D350,Q350=$E350),IFNA(VLOOKUP($A350&amp;P$1,Data!$C:$E,3,0),"Ø"),"-")</f>
        <v>-</v>
      </c>
      <c r="Q350" s="16">
        <v>1.0</v>
      </c>
      <c r="R350" s="16" t="str">
        <f>IF(OR(S350=$C350,S350=$D350,S350=$E350),IFNA(VLOOKUP($A350&amp;R$1,Data!$C:$E,3,0),"Ø"),"-")</f>
        <v>-</v>
      </c>
      <c r="S350" s="16">
        <v>1.0</v>
      </c>
      <c r="T350" s="16" t="str">
        <f>IF(OR(U350=$C350,U350=$D350,U350=$E350),IFNA(VLOOKUP($A350&amp;T$1,Data!$C:$E,3,0),"Ø"),"-")</f>
        <v>-</v>
      </c>
      <c r="U350" s="16">
        <v>2.0</v>
      </c>
      <c r="V350" s="16" t="str">
        <f>IF(OR(W350=$C350,W350=$D350,W350=$E350),IFNA(VLOOKUP($A350&amp;V$1,Data!$C:$E,3,0),"Ø"),"-")</f>
        <v>-</v>
      </c>
      <c r="W350" s="16">
        <v>2.0</v>
      </c>
      <c r="X350" s="16" t="str">
        <f>IF(OR(Y350=$C350,Y350=$D350,Y350=$E350),IFNA(VLOOKUP($A350&amp;X$1,Data!$C:$E,3,0),"Ø"),"-")</f>
        <v>-</v>
      </c>
      <c r="Y350" s="16">
        <v>2.0</v>
      </c>
      <c r="Z350" s="16" t="str">
        <f>IF(OR(AA350=$C350,AA350=$D350,AA350=$E350),IFNA(VLOOKUP($A350&amp;Z$1,Data!$C:$E,3,0),"Ø"),"-")</f>
        <v>-</v>
      </c>
      <c r="AA350" s="16">
        <v>2.0</v>
      </c>
      <c r="AB350" s="16" t="str">
        <f>IF(OR(AC350=$C350,AC350=$D350,AC350=$E350),IFNA(VLOOKUP($A350&amp;AB$1,Data!$C:$E,3,0),"Ø"),"-")</f>
        <v>-</v>
      </c>
      <c r="AC350" s="16">
        <v>2.0</v>
      </c>
      <c r="AD350" s="16" t="str">
        <f>IF(OR(AE350=$C350,AE350=$D350,AE350=$E350),IFNA(VLOOKUP($A350&amp;AD$1,Data!$C:$E,3,0),"Ø"),"-")</f>
        <v>-</v>
      </c>
      <c r="AE350" s="16">
        <v>2.0</v>
      </c>
      <c r="AF350" s="16" t="str">
        <f>IF(OR(AG350=$C350,AG350=$D350,AG350=$E350),IFNA(VLOOKUP($A350&amp;AF$1,Data!$C:$E,3,0),"Ø"),"-")</f>
        <v>-</v>
      </c>
      <c r="AG350" s="16">
        <v>2.0</v>
      </c>
      <c r="AH350" s="16" t="str">
        <f>IF(OR(AI350=$C350,AI350=$D350,AI350=$E350),IFNA(VLOOKUP($A350&amp;AH$1,Data!$C:$E,3,0),"Ø"),"-")</f>
        <v>-</v>
      </c>
      <c r="AI350" s="16">
        <v>2.0</v>
      </c>
      <c r="AJ350" s="16" t="str">
        <f>IF(OR(AK350=$C350,AK350=$D350,AK350=$E350),IFNA(VLOOKUP($A350&amp;AJ$1,Data!$C:$E,3,0),"Ø"),"-")</f>
        <v>-</v>
      </c>
      <c r="AK350" s="16">
        <v>2.0</v>
      </c>
      <c r="AL350" s="16" t="str">
        <f>IF(OR(AM350=$C350,AM350=$D350,AM350=$E350),IFNA(VLOOKUP($A350&amp;AL$1,Data!$C:$E,3,0),"Ø"),"-")</f>
        <v>-</v>
      </c>
      <c r="AM350" s="16">
        <v>2.0</v>
      </c>
      <c r="AN350" s="16" t="str">
        <f>IF(OR(AO350=$C350,AO350=$D350,AO350=$E350),IFNA(VLOOKUP($A350&amp;AN$1,Data!$C:$E,3,0),"Ø"),"-")</f>
        <v>-</v>
      </c>
      <c r="AO350" s="16">
        <v>2.0</v>
      </c>
      <c r="AP350" s="16" t="str">
        <f>IF(OR(AQ350=$C350,AQ350=$D350,AQ350=$E350),IFNA(VLOOKUP($A350&amp;AP$1,Data!$C:$E,3,0),"Ø"),"-")</f>
        <v>-</v>
      </c>
      <c r="AQ350" s="16">
        <v>2.0</v>
      </c>
      <c r="AR350" s="16" t="str">
        <f>IF(OR(AS350=$C350,AS350=$D350,AS350=$E350),IFNA(VLOOKUP($A350&amp;AR$1,Data!$C:$E,3,0),"Ø"),"-")</f>
        <v>-</v>
      </c>
      <c r="AS350" s="16">
        <v>2.0</v>
      </c>
      <c r="AT350" s="16" t="str">
        <f>IF(OR(AU350=$C350,AU350=$D350,AU350=$E350),IFNA(VLOOKUP($A350&amp;AT$1,Data!$C:$E,3,0),"Ø"),"-")</f>
        <v>-</v>
      </c>
      <c r="AU350" s="16">
        <v>3.0</v>
      </c>
    </row>
    <row r="351" ht="14.25" hidden="1" customHeight="1">
      <c r="A351" s="16" t="s">
        <v>361</v>
      </c>
      <c r="C351" s="9">
        <f>IF(COUNTIF(Dails!A:A,Sheet1DATA!$A351)=1,1,"N")</f>
        <v>1</v>
      </c>
      <c r="D351" s="9">
        <f>IF(COUNTIF(Dails!D:D,Sheet1DATA!$A351)=1,2,"N")</f>
        <v>2</v>
      </c>
      <c r="E351" s="9" t="str">
        <f>IF(COUNTIF(Dails!G:G,Sheet1DATA!$A351)=1,3,"N")</f>
        <v>N</v>
      </c>
      <c r="F351" s="16" t="str">
        <f>IF(OR(G351=$C351,G351=$D351,G351=$E351),IFNA(VLOOKUP($A351&amp;F$1,Data!$C:$E,3,0),"Ø"),"-")</f>
        <v>Ø</v>
      </c>
      <c r="G351" s="16">
        <v>1.0</v>
      </c>
      <c r="H351" s="16" t="str">
        <f>IF(OR(I351=$C351,I351=$D351,I351=$E351),IFNA(VLOOKUP($A351&amp;H$1,Data!$C:$E,3,0),"Ø"),"-")</f>
        <v>Ø</v>
      </c>
      <c r="I351" s="16">
        <v>1.0</v>
      </c>
      <c r="J351" s="16" t="str">
        <f>IF(OR(K351=$C351,K351=$D351,K351=$E351),IFNA(VLOOKUP($A351&amp;J$1,Data!$C:$E,3,0),"Ø"),"-")</f>
        <v>×</v>
      </c>
      <c r="K351" s="16">
        <v>1.0</v>
      </c>
      <c r="L351" s="16" t="str">
        <f>IF(OR(M351=$C351,M351=$D351,M351=$E351),IFNA(VLOOKUP($A351&amp;L$1,Data!$C:$E,3,0),"Ø"),"-")</f>
        <v>Ø</v>
      </c>
      <c r="M351" s="16">
        <v>1.0</v>
      </c>
      <c r="N351" s="16" t="str">
        <f>IF(OR(O351=$C351,O351=$D351,O351=$E351),IFNA(VLOOKUP($A351&amp;N$1,Data!$C:$E,3,0),"Ø"),"-")</f>
        <v>Ø</v>
      </c>
      <c r="O351" s="16">
        <v>1.0</v>
      </c>
      <c r="P351" s="16" t="str">
        <f>IF(OR(Q351=$C351,Q351=$D351,Q351=$E351),IFNA(VLOOKUP($A351&amp;P$1,Data!$C:$E,3,0),"Ø"),"-")</f>
        <v>Ø</v>
      </c>
      <c r="Q351" s="16">
        <v>1.0</v>
      </c>
      <c r="R351" s="16" t="str">
        <f>IF(OR(S351=$C351,S351=$D351,S351=$E351),IFNA(VLOOKUP($A351&amp;R$1,Data!$C:$E,3,0),"Ø"),"-")</f>
        <v>Ø</v>
      </c>
      <c r="S351" s="16">
        <v>1.0</v>
      </c>
      <c r="T351" s="16" t="str">
        <f>IF(OR(U351=$C351,U351=$D351,U351=$E351),IFNA(VLOOKUP($A351&amp;T$1,Data!$C:$E,3,0),"Ø"),"-")</f>
        <v>Ø</v>
      </c>
      <c r="U351" s="16">
        <v>2.0</v>
      </c>
      <c r="V351" s="16" t="str">
        <f>IF(OR(W351=$C351,W351=$D351,W351=$E351),IFNA(VLOOKUP($A351&amp;V$1,Data!$C:$E,3,0),"Ø"),"-")</f>
        <v>Ø</v>
      </c>
      <c r="W351" s="16">
        <v>2.0</v>
      </c>
      <c r="X351" s="16" t="str">
        <f>IF(OR(Y351=$C351,Y351=$D351,Y351=$E351),IFNA(VLOOKUP($A351&amp;X$1,Data!$C:$E,3,0),"Ø"),"-")</f>
        <v>Ø</v>
      </c>
      <c r="Y351" s="16">
        <v>2.0</v>
      </c>
      <c r="Z351" s="16" t="str">
        <f>IF(OR(AA351=$C351,AA351=$D351,AA351=$E351),IFNA(VLOOKUP($A351&amp;Z$1,Data!$C:$E,3,0),"Ø"),"-")</f>
        <v>Ø</v>
      </c>
      <c r="AA351" s="16">
        <v>2.0</v>
      </c>
      <c r="AB351" s="16" t="str">
        <f>IF(OR(AC351=$C351,AC351=$D351,AC351=$E351),IFNA(VLOOKUP($A351&amp;AB$1,Data!$C:$E,3,0),"Ø"),"-")</f>
        <v>Ø</v>
      </c>
      <c r="AC351" s="16">
        <v>2.0</v>
      </c>
      <c r="AD351" s="16" t="str">
        <f>IF(OR(AE351=$C351,AE351=$D351,AE351=$E351),IFNA(VLOOKUP($A351&amp;AD$1,Data!$C:$E,3,0),"Ø"),"-")</f>
        <v>Ø</v>
      </c>
      <c r="AE351" s="16">
        <v>2.0</v>
      </c>
      <c r="AF351" s="16" t="str">
        <f>IF(OR(AG351=$C351,AG351=$D351,AG351=$E351),IFNA(VLOOKUP($A351&amp;AF$1,Data!$C:$E,3,0),"Ø"),"-")</f>
        <v>Ø</v>
      </c>
      <c r="AG351" s="16">
        <v>2.0</v>
      </c>
      <c r="AH351" s="16" t="str">
        <f>IF(OR(AI351=$C351,AI351=$D351,AI351=$E351),IFNA(VLOOKUP($A351&amp;AH$1,Data!$C:$E,3,0),"Ø"),"-")</f>
        <v>×</v>
      </c>
      <c r="AI351" s="16">
        <v>2.0</v>
      </c>
      <c r="AJ351" s="16" t="str">
        <f>IF(OR(AK351=$C351,AK351=$D351,AK351=$E351),IFNA(VLOOKUP($A351&amp;AJ$1,Data!$C:$E,3,0),"Ø"),"-")</f>
        <v>Ø</v>
      </c>
      <c r="AK351" s="16">
        <v>2.0</v>
      </c>
      <c r="AL351" s="16" t="str">
        <f>IF(OR(AM351=$C351,AM351=$D351,AM351=$E351),IFNA(VLOOKUP($A351&amp;AL$1,Data!$C:$E,3,0),"Ø"),"-")</f>
        <v>Ø</v>
      </c>
      <c r="AM351" s="16">
        <v>2.0</v>
      </c>
      <c r="AN351" s="16" t="str">
        <f>IF(OR(AO351=$C351,AO351=$D351,AO351=$E351),IFNA(VLOOKUP($A351&amp;AN$1,Data!$C:$E,3,0),"Ø"),"-")</f>
        <v>Ø</v>
      </c>
      <c r="AO351" s="16">
        <v>2.0</v>
      </c>
      <c r="AP351" s="16" t="str">
        <f>IF(OR(AQ351=$C351,AQ351=$D351,AQ351=$E351),IFNA(VLOOKUP($A351&amp;AP$1,Data!$C:$E,3,0),"Ø"),"-")</f>
        <v>Ø</v>
      </c>
      <c r="AQ351" s="16">
        <v>2.0</v>
      </c>
      <c r="AR351" s="16" t="str">
        <f>IF(OR(AS351=$C351,AS351=$D351,AS351=$E351),IFNA(VLOOKUP($A351&amp;AR$1,Data!$C:$E,3,0),"Ø"),"-")</f>
        <v>×</v>
      </c>
      <c r="AS351" s="16">
        <v>2.0</v>
      </c>
      <c r="AT351" s="16" t="str">
        <f>IF(OR(AU351=$C351,AU351=$D351,AU351=$E351),IFNA(VLOOKUP($A351&amp;AT$1,Data!$C:$E,3,0),"Ø"),"-")</f>
        <v>-</v>
      </c>
      <c r="AU351" s="16">
        <v>3.0</v>
      </c>
    </row>
    <row r="352" ht="14.25" hidden="1" customHeight="1">
      <c r="A352" s="16" t="s">
        <v>1291</v>
      </c>
      <c r="C352" s="9" t="str">
        <f>IF(COUNTIF(Dails!A:A,Sheet1DATA!$A352)=1,1,"N")</f>
        <v>N</v>
      </c>
      <c r="D352" s="9" t="str">
        <f>IF(COUNTIF(Dails!D:D,Sheet1DATA!$A352)=1,2,"N")</f>
        <v>N</v>
      </c>
      <c r="E352" s="9" t="str">
        <f>IF(COUNTIF(Dails!G:G,Sheet1DATA!$A352)=1,3,"N")</f>
        <v>N</v>
      </c>
      <c r="F352" s="16" t="str">
        <f>IF(OR(G352=$C352,G352=$D352,G352=$E352),IFNA(VLOOKUP($A352&amp;F$1,Data!$C:$E,3,0),"Ø"),"-")</f>
        <v>-</v>
      </c>
      <c r="G352" s="16">
        <v>1.0</v>
      </c>
      <c r="H352" s="16" t="str">
        <f>IF(OR(I352=$C352,I352=$D352,I352=$E352),IFNA(VLOOKUP($A352&amp;H$1,Data!$C:$E,3,0),"Ø"),"-")</f>
        <v>-</v>
      </c>
      <c r="I352" s="16">
        <v>1.0</v>
      </c>
      <c r="J352" s="16" t="str">
        <f>IF(OR(K352=$C352,K352=$D352,K352=$E352),IFNA(VLOOKUP($A352&amp;J$1,Data!$C:$E,3,0),"Ø"),"-")</f>
        <v>-</v>
      </c>
      <c r="K352" s="16">
        <v>1.0</v>
      </c>
      <c r="L352" s="16" t="str">
        <f>IF(OR(M352=$C352,M352=$D352,M352=$E352),IFNA(VLOOKUP($A352&amp;L$1,Data!$C:$E,3,0),"Ø"),"-")</f>
        <v>-</v>
      </c>
      <c r="M352" s="16">
        <v>1.0</v>
      </c>
      <c r="N352" s="16" t="str">
        <f>IF(OR(O352=$C352,O352=$D352,O352=$E352),IFNA(VLOOKUP($A352&amp;N$1,Data!$C:$E,3,0),"Ø"),"-")</f>
        <v>-</v>
      </c>
      <c r="O352" s="16">
        <v>1.0</v>
      </c>
      <c r="P352" s="16" t="str">
        <f>IF(OR(Q352=$C352,Q352=$D352,Q352=$E352),IFNA(VLOOKUP($A352&amp;P$1,Data!$C:$E,3,0),"Ø"),"-")</f>
        <v>-</v>
      </c>
      <c r="Q352" s="16">
        <v>1.0</v>
      </c>
      <c r="R352" s="16" t="str">
        <f>IF(OR(S352=$C352,S352=$D352,S352=$E352),IFNA(VLOOKUP($A352&amp;R$1,Data!$C:$E,3,0),"Ø"),"-")</f>
        <v>-</v>
      </c>
      <c r="S352" s="16">
        <v>1.0</v>
      </c>
      <c r="T352" s="16" t="str">
        <f>IF(OR(U352=$C352,U352=$D352,U352=$E352),IFNA(VLOOKUP($A352&amp;T$1,Data!$C:$E,3,0),"Ø"),"-")</f>
        <v>-</v>
      </c>
      <c r="U352" s="16">
        <v>2.0</v>
      </c>
      <c r="V352" s="16" t="str">
        <f>IF(OR(W352=$C352,W352=$D352,W352=$E352),IFNA(VLOOKUP($A352&amp;V$1,Data!$C:$E,3,0),"Ø"),"-")</f>
        <v>-</v>
      </c>
      <c r="W352" s="16">
        <v>2.0</v>
      </c>
      <c r="X352" s="16" t="str">
        <f>IF(OR(Y352=$C352,Y352=$D352,Y352=$E352),IFNA(VLOOKUP($A352&amp;X$1,Data!$C:$E,3,0),"Ø"),"-")</f>
        <v>-</v>
      </c>
      <c r="Y352" s="16">
        <v>2.0</v>
      </c>
      <c r="Z352" s="16" t="str">
        <f>IF(OR(AA352=$C352,AA352=$D352,AA352=$E352),IFNA(VLOOKUP($A352&amp;Z$1,Data!$C:$E,3,0),"Ø"),"-")</f>
        <v>-</v>
      </c>
      <c r="AA352" s="16">
        <v>2.0</v>
      </c>
      <c r="AB352" s="16" t="str">
        <f>IF(OR(AC352=$C352,AC352=$D352,AC352=$E352),IFNA(VLOOKUP($A352&amp;AB$1,Data!$C:$E,3,0),"Ø"),"-")</f>
        <v>-</v>
      </c>
      <c r="AC352" s="16">
        <v>2.0</v>
      </c>
      <c r="AD352" s="16" t="str">
        <f>IF(OR(AE352=$C352,AE352=$D352,AE352=$E352),IFNA(VLOOKUP($A352&amp;AD$1,Data!$C:$E,3,0),"Ø"),"-")</f>
        <v>-</v>
      </c>
      <c r="AE352" s="16">
        <v>2.0</v>
      </c>
      <c r="AF352" s="16" t="str">
        <f>IF(OR(AG352=$C352,AG352=$D352,AG352=$E352),IFNA(VLOOKUP($A352&amp;AF$1,Data!$C:$E,3,0),"Ø"),"-")</f>
        <v>-</v>
      </c>
      <c r="AG352" s="16">
        <v>2.0</v>
      </c>
      <c r="AH352" s="16" t="str">
        <f>IF(OR(AI352=$C352,AI352=$D352,AI352=$E352),IFNA(VLOOKUP($A352&amp;AH$1,Data!$C:$E,3,0),"Ø"),"-")</f>
        <v>-</v>
      </c>
      <c r="AI352" s="16">
        <v>2.0</v>
      </c>
      <c r="AJ352" s="16" t="str">
        <f>IF(OR(AK352=$C352,AK352=$D352,AK352=$E352),IFNA(VLOOKUP($A352&amp;AJ$1,Data!$C:$E,3,0),"Ø"),"-")</f>
        <v>-</v>
      </c>
      <c r="AK352" s="16">
        <v>2.0</v>
      </c>
      <c r="AL352" s="16" t="str">
        <f>IF(OR(AM352=$C352,AM352=$D352,AM352=$E352),IFNA(VLOOKUP($A352&amp;AL$1,Data!$C:$E,3,0),"Ø"),"-")</f>
        <v>-</v>
      </c>
      <c r="AM352" s="16">
        <v>2.0</v>
      </c>
      <c r="AN352" s="16" t="str">
        <f>IF(OR(AO352=$C352,AO352=$D352,AO352=$E352),IFNA(VLOOKUP($A352&amp;AN$1,Data!$C:$E,3,0),"Ø"),"-")</f>
        <v>-</v>
      </c>
      <c r="AO352" s="16">
        <v>2.0</v>
      </c>
      <c r="AP352" s="16" t="str">
        <f>IF(OR(AQ352=$C352,AQ352=$D352,AQ352=$E352),IFNA(VLOOKUP($A352&amp;AP$1,Data!$C:$E,3,0),"Ø"),"-")</f>
        <v>-</v>
      </c>
      <c r="AQ352" s="16">
        <v>2.0</v>
      </c>
      <c r="AR352" s="16" t="str">
        <f>IF(OR(AS352=$C352,AS352=$D352,AS352=$E352),IFNA(VLOOKUP($A352&amp;AR$1,Data!$C:$E,3,0),"Ø"),"-")</f>
        <v>-</v>
      </c>
      <c r="AS352" s="16">
        <v>2.0</v>
      </c>
      <c r="AT352" s="16" t="str">
        <f>IF(OR(AU352=$C352,AU352=$D352,AU352=$E352),IFNA(VLOOKUP($A352&amp;AT$1,Data!$C:$E,3,0),"Ø"),"-")</f>
        <v>-</v>
      </c>
      <c r="AU352" s="16">
        <v>3.0</v>
      </c>
    </row>
    <row r="353" ht="14.25" hidden="1" customHeight="1">
      <c r="A353" s="16" t="s">
        <v>1314</v>
      </c>
      <c r="C353" s="9" t="str">
        <f>IF(COUNTIF(Dails!A:A,Sheet1DATA!$A353)=1,1,"N")</f>
        <v>N</v>
      </c>
      <c r="D353" s="9" t="str">
        <f>IF(COUNTIF(Dails!D:D,Sheet1DATA!$A353)=1,2,"N")</f>
        <v>N</v>
      </c>
      <c r="E353" s="9" t="str">
        <f>IF(COUNTIF(Dails!G:G,Sheet1DATA!$A353)=1,3,"N")</f>
        <v>N</v>
      </c>
      <c r="F353" s="16" t="str">
        <f>IF(OR(G353=$C353,G353=$D353,G353=$E353),IFNA(VLOOKUP($A353&amp;F$1,Data!$C:$E,3,0),"Ø"),"-")</f>
        <v>-</v>
      </c>
      <c r="G353" s="16">
        <v>1.0</v>
      </c>
      <c r="H353" s="16" t="str">
        <f>IF(OR(I353=$C353,I353=$D353,I353=$E353),IFNA(VLOOKUP($A353&amp;H$1,Data!$C:$E,3,0),"Ø"),"-")</f>
        <v>-</v>
      </c>
      <c r="I353" s="16">
        <v>1.0</v>
      </c>
      <c r="J353" s="16" t="str">
        <f>IF(OR(K353=$C353,K353=$D353,K353=$E353),IFNA(VLOOKUP($A353&amp;J$1,Data!$C:$E,3,0),"Ø"),"-")</f>
        <v>-</v>
      </c>
      <c r="K353" s="16">
        <v>1.0</v>
      </c>
      <c r="L353" s="16" t="str">
        <f>IF(OR(M353=$C353,M353=$D353,M353=$E353),IFNA(VLOOKUP($A353&amp;L$1,Data!$C:$E,3,0),"Ø"),"-")</f>
        <v>-</v>
      </c>
      <c r="M353" s="16">
        <v>1.0</v>
      </c>
      <c r="N353" s="16" t="str">
        <f>IF(OR(O353=$C353,O353=$D353,O353=$E353),IFNA(VLOOKUP($A353&amp;N$1,Data!$C:$E,3,0),"Ø"),"-")</f>
        <v>-</v>
      </c>
      <c r="O353" s="16">
        <v>1.0</v>
      </c>
      <c r="P353" s="16" t="str">
        <f>IF(OR(Q353=$C353,Q353=$D353,Q353=$E353),IFNA(VLOOKUP($A353&amp;P$1,Data!$C:$E,3,0),"Ø"),"-")</f>
        <v>-</v>
      </c>
      <c r="Q353" s="16">
        <v>1.0</v>
      </c>
      <c r="R353" s="16" t="str">
        <f>IF(OR(S353=$C353,S353=$D353,S353=$E353),IFNA(VLOOKUP($A353&amp;R$1,Data!$C:$E,3,0),"Ø"),"-")</f>
        <v>-</v>
      </c>
      <c r="S353" s="16">
        <v>1.0</v>
      </c>
      <c r="T353" s="16" t="str">
        <f>IF(OR(U353=$C353,U353=$D353,U353=$E353),IFNA(VLOOKUP($A353&amp;T$1,Data!$C:$E,3,0),"Ø"),"-")</f>
        <v>-</v>
      </c>
      <c r="U353" s="16">
        <v>2.0</v>
      </c>
      <c r="V353" s="16" t="str">
        <f>IF(OR(W353=$C353,W353=$D353,W353=$E353),IFNA(VLOOKUP($A353&amp;V$1,Data!$C:$E,3,0),"Ø"),"-")</f>
        <v>-</v>
      </c>
      <c r="W353" s="16">
        <v>2.0</v>
      </c>
      <c r="X353" s="16" t="str">
        <f>IF(OR(Y353=$C353,Y353=$D353,Y353=$E353),IFNA(VLOOKUP($A353&amp;X$1,Data!$C:$E,3,0),"Ø"),"-")</f>
        <v>-</v>
      </c>
      <c r="Y353" s="16">
        <v>2.0</v>
      </c>
      <c r="Z353" s="16" t="str">
        <f>IF(OR(AA353=$C353,AA353=$D353,AA353=$E353),IFNA(VLOOKUP($A353&amp;Z$1,Data!$C:$E,3,0),"Ø"),"-")</f>
        <v>-</v>
      </c>
      <c r="AA353" s="16">
        <v>2.0</v>
      </c>
      <c r="AB353" s="16" t="str">
        <f>IF(OR(AC353=$C353,AC353=$D353,AC353=$E353),IFNA(VLOOKUP($A353&amp;AB$1,Data!$C:$E,3,0),"Ø"),"-")</f>
        <v>-</v>
      </c>
      <c r="AC353" s="16">
        <v>2.0</v>
      </c>
      <c r="AD353" s="16" t="str">
        <f>IF(OR(AE353=$C353,AE353=$D353,AE353=$E353),IFNA(VLOOKUP($A353&amp;AD$1,Data!$C:$E,3,0),"Ø"),"-")</f>
        <v>-</v>
      </c>
      <c r="AE353" s="16">
        <v>2.0</v>
      </c>
      <c r="AF353" s="16" t="str">
        <f>IF(OR(AG353=$C353,AG353=$D353,AG353=$E353),IFNA(VLOOKUP($A353&amp;AF$1,Data!$C:$E,3,0),"Ø"),"-")</f>
        <v>-</v>
      </c>
      <c r="AG353" s="16">
        <v>2.0</v>
      </c>
      <c r="AH353" s="16" t="str">
        <f>IF(OR(AI353=$C353,AI353=$D353,AI353=$E353),IFNA(VLOOKUP($A353&amp;AH$1,Data!$C:$E,3,0),"Ø"),"-")</f>
        <v>-</v>
      </c>
      <c r="AI353" s="16">
        <v>2.0</v>
      </c>
      <c r="AJ353" s="16" t="str">
        <f>IF(OR(AK353=$C353,AK353=$D353,AK353=$E353),IFNA(VLOOKUP($A353&amp;AJ$1,Data!$C:$E,3,0),"Ø"),"-")</f>
        <v>-</v>
      </c>
      <c r="AK353" s="16">
        <v>2.0</v>
      </c>
      <c r="AL353" s="16" t="str">
        <f>IF(OR(AM353=$C353,AM353=$D353,AM353=$E353),IFNA(VLOOKUP($A353&amp;AL$1,Data!$C:$E,3,0),"Ø"),"-")</f>
        <v>-</v>
      </c>
      <c r="AM353" s="16">
        <v>2.0</v>
      </c>
      <c r="AN353" s="16" t="str">
        <f>IF(OR(AO353=$C353,AO353=$D353,AO353=$E353),IFNA(VLOOKUP($A353&amp;AN$1,Data!$C:$E,3,0),"Ø"),"-")</f>
        <v>-</v>
      </c>
      <c r="AO353" s="16">
        <v>2.0</v>
      </c>
      <c r="AP353" s="16" t="str">
        <f>IF(OR(AQ353=$C353,AQ353=$D353,AQ353=$E353),IFNA(VLOOKUP($A353&amp;AP$1,Data!$C:$E,3,0),"Ø"),"-")</f>
        <v>-</v>
      </c>
      <c r="AQ353" s="16">
        <v>2.0</v>
      </c>
      <c r="AR353" s="16" t="str">
        <f>IF(OR(AS353=$C353,AS353=$D353,AS353=$E353),IFNA(VLOOKUP($A353&amp;AR$1,Data!$C:$E,3,0),"Ø"),"-")</f>
        <v>-</v>
      </c>
      <c r="AS353" s="16">
        <v>2.0</v>
      </c>
      <c r="AT353" s="16" t="str">
        <f>IF(OR(AU353=$C353,AU353=$D353,AU353=$E353),IFNA(VLOOKUP($A353&amp;AT$1,Data!$C:$E,3,0),"Ø"),"-")</f>
        <v>-</v>
      </c>
      <c r="AU353" s="16">
        <v>3.0</v>
      </c>
    </row>
    <row r="354" ht="14.25" hidden="1" customHeight="1">
      <c r="A354" s="16" t="s">
        <v>1294</v>
      </c>
      <c r="C354" s="9" t="str">
        <f>IF(COUNTIF(Dails!A:A,Sheet1DATA!$A354)=1,1,"N")</f>
        <v>N</v>
      </c>
      <c r="D354" s="9" t="str">
        <f>IF(COUNTIF(Dails!D:D,Sheet1DATA!$A354)=1,2,"N")</f>
        <v>N</v>
      </c>
      <c r="E354" s="9" t="str">
        <f>IF(COUNTIF(Dails!G:G,Sheet1DATA!$A354)=1,3,"N")</f>
        <v>N</v>
      </c>
      <c r="F354" s="16" t="str">
        <f>IF(OR(G354=$C354,G354=$D354,G354=$E354),IFNA(VLOOKUP($A354&amp;F$1,Data!$C:$E,3,0),"Ø"),"-")</f>
        <v>-</v>
      </c>
      <c r="G354" s="16">
        <v>1.0</v>
      </c>
      <c r="H354" s="16" t="str">
        <f>IF(OR(I354=$C354,I354=$D354,I354=$E354),IFNA(VLOOKUP($A354&amp;H$1,Data!$C:$E,3,0),"Ø"),"-")</f>
        <v>-</v>
      </c>
      <c r="I354" s="16">
        <v>1.0</v>
      </c>
      <c r="J354" s="16" t="str">
        <f>IF(OR(K354=$C354,K354=$D354,K354=$E354),IFNA(VLOOKUP($A354&amp;J$1,Data!$C:$E,3,0),"Ø"),"-")</f>
        <v>-</v>
      </c>
      <c r="K354" s="16">
        <v>1.0</v>
      </c>
      <c r="L354" s="16" t="str">
        <f>IF(OR(M354=$C354,M354=$D354,M354=$E354),IFNA(VLOOKUP($A354&amp;L$1,Data!$C:$E,3,0),"Ø"),"-")</f>
        <v>-</v>
      </c>
      <c r="M354" s="16">
        <v>1.0</v>
      </c>
      <c r="N354" s="16" t="str">
        <f>IF(OR(O354=$C354,O354=$D354,O354=$E354),IFNA(VLOOKUP($A354&amp;N$1,Data!$C:$E,3,0),"Ø"),"-")</f>
        <v>-</v>
      </c>
      <c r="O354" s="16">
        <v>1.0</v>
      </c>
      <c r="P354" s="16" t="str">
        <f>IF(OR(Q354=$C354,Q354=$D354,Q354=$E354),IFNA(VLOOKUP($A354&amp;P$1,Data!$C:$E,3,0),"Ø"),"-")</f>
        <v>-</v>
      </c>
      <c r="Q354" s="16">
        <v>1.0</v>
      </c>
      <c r="R354" s="16" t="str">
        <f>IF(OR(S354=$C354,S354=$D354,S354=$E354),IFNA(VLOOKUP($A354&amp;R$1,Data!$C:$E,3,0),"Ø"),"-")</f>
        <v>-</v>
      </c>
      <c r="S354" s="16">
        <v>1.0</v>
      </c>
      <c r="T354" s="16" t="str">
        <f>IF(OR(U354=$C354,U354=$D354,U354=$E354),IFNA(VLOOKUP($A354&amp;T$1,Data!$C:$E,3,0),"Ø"),"-")</f>
        <v>-</v>
      </c>
      <c r="U354" s="16">
        <v>2.0</v>
      </c>
      <c r="V354" s="16" t="str">
        <f>IF(OR(W354=$C354,W354=$D354,W354=$E354),IFNA(VLOOKUP($A354&amp;V$1,Data!$C:$E,3,0),"Ø"),"-")</f>
        <v>-</v>
      </c>
      <c r="W354" s="16">
        <v>2.0</v>
      </c>
      <c r="X354" s="16" t="str">
        <f>IF(OR(Y354=$C354,Y354=$D354,Y354=$E354),IFNA(VLOOKUP($A354&amp;X$1,Data!$C:$E,3,0),"Ø"),"-")</f>
        <v>-</v>
      </c>
      <c r="Y354" s="16">
        <v>2.0</v>
      </c>
      <c r="Z354" s="16" t="str">
        <f>IF(OR(AA354=$C354,AA354=$D354,AA354=$E354),IFNA(VLOOKUP($A354&amp;Z$1,Data!$C:$E,3,0),"Ø"),"-")</f>
        <v>-</v>
      </c>
      <c r="AA354" s="16">
        <v>2.0</v>
      </c>
      <c r="AB354" s="16" t="str">
        <f>IF(OR(AC354=$C354,AC354=$D354,AC354=$E354),IFNA(VLOOKUP($A354&amp;AB$1,Data!$C:$E,3,0),"Ø"),"-")</f>
        <v>-</v>
      </c>
      <c r="AC354" s="16">
        <v>2.0</v>
      </c>
      <c r="AD354" s="16" t="str">
        <f>IF(OR(AE354=$C354,AE354=$D354,AE354=$E354),IFNA(VLOOKUP($A354&amp;AD$1,Data!$C:$E,3,0),"Ø"),"-")</f>
        <v>-</v>
      </c>
      <c r="AE354" s="16">
        <v>2.0</v>
      </c>
      <c r="AF354" s="16" t="str">
        <f>IF(OR(AG354=$C354,AG354=$D354,AG354=$E354),IFNA(VLOOKUP($A354&amp;AF$1,Data!$C:$E,3,0),"Ø"),"-")</f>
        <v>-</v>
      </c>
      <c r="AG354" s="16">
        <v>2.0</v>
      </c>
      <c r="AH354" s="16" t="str">
        <f>IF(OR(AI354=$C354,AI354=$D354,AI354=$E354),IFNA(VLOOKUP($A354&amp;AH$1,Data!$C:$E,3,0),"Ø"),"-")</f>
        <v>-</v>
      </c>
      <c r="AI354" s="16">
        <v>2.0</v>
      </c>
      <c r="AJ354" s="16" t="str">
        <f>IF(OR(AK354=$C354,AK354=$D354,AK354=$E354),IFNA(VLOOKUP($A354&amp;AJ$1,Data!$C:$E,3,0),"Ø"),"-")</f>
        <v>-</v>
      </c>
      <c r="AK354" s="16">
        <v>2.0</v>
      </c>
      <c r="AL354" s="16" t="str">
        <f>IF(OR(AM354=$C354,AM354=$D354,AM354=$E354),IFNA(VLOOKUP($A354&amp;AL$1,Data!$C:$E,3,0),"Ø"),"-")</f>
        <v>-</v>
      </c>
      <c r="AM354" s="16">
        <v>2.0</v>
      </c>
      <c r="AN354" s="16" t="str">
        <f>IF(OR(AO354=$C354,AO354=$D354,AO354=$E354),IFNA(VLOOKUP($A354&amp;AN$1,Data!$C:$E,3,0),"Ø"),"-")</f>
        <v>-</v>
      </c>
      <c r="AO354" s="16">
        <v>2.0</v>
      </c>
      <c r="AP354" s="16" t="str">
        <f>IF(OR(AQ354=$C354,AQ354=$D354,AQ354=$E354),IFNA(VLOOKUP($A354&amp;AP$1,Data!$C:$E,3,0),"Ø"),"-")</f>
        <v>-</v>
      </c>
      <c r="AQ354" s="16">
        <v>2.0</v>
      </c>
      <c r="AR354" s="16" t="str">
        <f>IF(OR(AS354=$C354,AS354=$D354,AS354=$E354),IFNA(VLOOKUP($A354&amp;AR$1,Data!$C:$E,3,0),"Ø"),"-")</f>
        <v>-</v>
      </c>
      <c r="AS354" s="16">
        <v>2.0</v>
      </c>
      <c r="AT354" s="16" t="str">
        <f>IF(OR(AU354=$C354,AU354=$D354,AU354=$E354),IFNA(VLOOKUP($A354&amp;AT$1,Data!$C:$E,3,0),"Ø"),"-")</f>
        <v>-</v>
      </c>
      <c r="AU354" s="16">
        <v>3.0</v>
      </c>
    </row>
    <row r="355" ht="14.25" hidden="1" customHeight="1">
      <c r="A355" s="16" t="s">
        <v>1319</v>
      </c>
      <c r="C355" s="9" t="str">
        <f>IF(COUNTIF(Dails!A:A,Sheet1DATA!$A355)=1,1,"N")</f>
        <v>N</v>
      </c>
      <c r="D355" s="9" t="str">
        <f>IF(COUNTIF(Dails!D:D,Sheet1DATA!$A355)=1,2,"N")</f>
        <v>N</v>
      </c>
      <c r="E355" s="9" t="str">
        <f>IF(COUNTIF(Dails!G:G,Sheet1DATA!$A355)=1,3,"N")</f>
        <v>N</v>
      </c>
      <c r="F355" s="16" t="str">
        <f>IF(OR(G355=$C355,G355=$D355,G355=$E355),IFNA(VLOOKUP($A355&amp;F$1,Data!$C:$E,3,0),"Ø"),"-")</f>
        <v>-</v>
      </c>
      <c r="G355" s="16">
        <v>1.0</v>
      </c>
      <c r="H355" s="16" t="str">
        <f>IF(OR(I355=$C355,I355=$D355,I355=$E355),IFNA(VLOOKUP($A355&amp;H$1,Data!$C:$E,3,0),"Ø"),"-")</f>
        <v>-</v>
      </c>
      <c r="I355" s="16">
        <v>1.0</v>
      </c>
      <c r="J355" s="16" t="str">
        <f>IF(OR(K355=$C355,K355=$D355,K355=$E355),IFNA(VLOOKUP($A355&amp;J$1,Data!$C:$E,3,0),"Ø"),"-")</f>
        <v>-</v>
      </c>
      <c r="K355" s="16">
        <v>1.0</v>
      </c>
      <c r="L355" s="16" t="str">
        <f>IF(OR(M355=$C355,M355=$D355,M355=$E355),IFNA(VLOOKUP($A355&amp;L$1,Data!$C:$E,3,0),"Ø"),"-")</f>
        <v>-</v>
      </c>
      <c r="M355" s="16">
        <v>1.0</v>
      </c>
      <c r="N355" s="16" t="str">
        <f>IF(OR(O355=$C355,O355=$D355,O355=$E355),IFNA(VLOOKUP($A355&amp;N$1,Data!$C:$E,3,0),"Ø"),"-")</f>
        <v>-</v>
      </c>
      <c r="O355" s="16">
        <v>1.0</v>
      </c>
      <c r="P355" s="16" t="str">
        <f>IF(OR(Q355=$C355,Q355=$D355,Q355=$E355),IFNA(VLOOKUP($A355&amp;P$1,Data!$C:$E,3,0),"Ø"),"-")</f>
        <v>-</v>
      </c>
      <c r="Q355" s="16">
        <v>1.0</v>
      </c>
      <c r="R355" s="16" t="str">
        <f>IF(OR(S355=$C355,S355=$D355,S355=$E355),IFNA(VLOOKUP($A355&amp;R$1,Data!$C:$E,3,0),"Ø"),"-")</f>
        <v>-</v>
      </c>
      <c r="S355" s="16">
        <v>1.0</v>
      </c>
      <c r="T355" s="16" t="str">
        <f>IF(OR(U355=$C355,U355=$D355,U355=$E355),IFNA(VLOOKUP($A355&amp;T$1,Data!$C:$E,3,0),"Ø"),"-")</f>
        <v>-</v>
      </c>
      <c r="U355" s="16">
        <v>2.0</v>
      </c>
      <c r="V355" s="16" t="str">
        <f>IF(OR(W355=$C355,W355=$D355,W355=$E355),IFNA(VLOOKUP($A355&amp;V$1,Data!$C:$E,3,0),"Ø"),"-")</f>
        <v>-</v>
      </c>
      <c r="W355" s="16">
        <v>2.0</v>
      </c>
      <c r="X355" s="16" t="str">
        <f>IF(OR(Y355=$C355,Y355=$D355,Y355=$E355),IFNA(VLOOKUP($A355&amp;X$1,Data!$C:$E,3,0),"Ø"),"-")</f>
        <v>-</v>
      </c>
      <c r="Y355" s="16">
        <v>2.0</v>
      </c>
      <c r="Z355" s="16" t="str">
        <f>IF(OR(AA355=$C355,AA355=$D355,AA355=$E355),IFNA(VLOOKUP($A355&amp;Z$1,Data!$C:$E,3,0),"Ø"),"-")</f>
        <v>-</v>
      </c>
      <c r="AA355" s="16">
        <v>2.0</v>
      </c>
      <c r="AB355" s="16" t="str">
        <f>IF(OR(AC355=$C355,AC355=$D355,AC355=$E355),IFNA(VLOOKUP($A355&amp;AB$1,Data!$C:$E,3,0),"Ø"),"-")</f>
        <v>-</v>
      </c>
      <c r="AC355" s="16">
        <v>2.0</v>
      </c>
      <c r="AD355" s="16" t="str">
        <f>IF(OR(AE355=$C355,AE355=$D355,AE355=$E355),IFNA(VLOOKUP($A355&amp;AD$1,Data!$C:$E,3,0),"Ø"),"-")</f>
        <v>-</v>
      </c>
      <c r="AE355" s="16">
        <v>2.0</v>
      </c>
      <c r="AF355" s="16" t="str">
        <f>IF(OR(AG355=$C355,AG355=$D355,AG355=$E355),IFNA(VLOOKUP($A355&amp;AF$1,Data!$C:$E,3,0),"Ø"),"-")</f>
        <v>-</v>
      </c>
      <c r="AG355" s="16">
        <v>2.0</v>
      </c>
      <c r="AH355" s="16" t="str">
        <f>IF(OR(AI355=$C355,AI355=$D355,AI355=$E355),IFNA(VLOOKUP($A355&amp;AH$1,Data!$C:$E,3,0),"Ø"),"-")</f>
        <v>-</v>
      </c>
      <c r="AI355" s="16">
        <v>2.0</v>
      </c>
      <c r="AJ355" s="16" t="str">
        <f>IF(OR(AK355=$C355,AK355=$D355,AK355=$E355),IFNA(VLOOKUP($A355&amp;AJ$1,Data!$C:$E,3,0),"Ø"),"-")</f>
        <v>-</v>
      </c>
      <c r="AK355" s="16">
        <v>2.0</v>
      </c>
      <c r="AL355" s="16" t="str">
        <f>IF(OR(AM355=$C355,AM355=$D355,AM355=$E355),IFNA(VLOOKUP($A355&amp;AL$1,Data!$C:$E,3,0),"Ø"),"-")</f>
        <v>-</v>
      </c>
      <c r="AM355" s="16">
        <v>2.0</v>
      </c>
      <c r="AN355" s="16" t="str">
        <f>IF(OR(AO355=$C355,AO355=$D355,AO355=$E355),IFNA(VLOOKUP($A355&amp;AN$1,Data!$C:$E,3,0),"Ø"),"-")</f>
        <v>-</v>
      </c>
      <c r="AO355" s="16">
        <v>2.0</v>
      </c>
      <c r="AP355" s="16" t="str">
        <f>IF(OR(AQ355=$C355,AQ355=$D355,AQ355=$E355),IFNA(VLOOKUP($A355&amp;AP$1,Data!$C:$E,3,0),"Ø"),"-")</f>
        <v>-</v>
      </c>
      <c r="AQ355" s="16">
        <v>2.0</v>
      </c>
      <c r="AR355" s="16" t="str">
        <f>IF(OR(AS355=$C355,AS355=$D355,AS355=$E355),IFNA(VLOOKUP($A355&amp;AR$1,Data!$C:$E,3,0),"Ø"),"-")</f>
        <v>-</v>
      </c>
      <c r="AS355" s="16">
        <v>2.0</v>
      </c>
      <c r="AT355" s="16" t="str">
        <f>IF(OR(AU355=$C355,AU355=$D355,AU355=$E355),IFNA(VLOOKUP($A355&amp;AT$1,Data!$C:$E,3,0),"Ø"),"-")</f>
        <v>-</v>
      </c>
      <c r="AU355" s="16">
        <v>3.0</v>
      </c>
    </row>
    <row r="356" ht="14.25" hidden="1" customHeight="1">
      <c r="A356" s="16" t="s">
        <v>1317</v>
      </c>
      <c r="C356" s="9">
        <f>IF(COUNTIF(Dails!A:A,Sheet1DATA!$A356)=1,1,"N")</f>
        <v>1</v>
      </c>
      <c r="D356" s="9" t="str">
        <f>IF(COUNTIF(Dails!D:D,Sheet1DATA!$A356)=1,2,"N")</f>
        <v>N</v>
      </c>
      <c r="E356" s="9" t="str">
        <f>IF(COUNTIF(Dails!G:G,Sheet1DATA!$A356)=1,3,"N")</f>
        <v>N</v>
      </c>
      <c r="F356" s="16" t="str">
        <f>IF(OR(G356=$C356,G356=$D356,G356=$E356),IFNA(VLOOKUP($A356&amp;F$1,Data!$C:$E,3,0),"Ø"),"-")</f>
        <v>Ø</v>
      </c>
      <c r="G356" s="16">
        <v>1.0</v>
      </c>
      <c r="H356" s="16" t="str">
        <f>IF(OR(I356=$C356,I356=$D356,I356=$E356),IFNA(VLOOKUP($A356&amp;H$1,Data!$C:$E,3,0),"Ø"),"-")</f>
        <v>Ø</v>
      </c>
      <c r="I356" s="16">
        <v>1.0</v>
      </c>
      <c r="J356" s="16" t="str">
        <f>IF(OR(K356=$C356,K356=$D356,K356=$E356),IFNA(VLOOKUP($A356&amp;J$1,Data!$C:$E,3,0),"Ø"),"-")</f>
        <v>Ø</v>
      </c>
      <c r="K356" s="16">
        <v>1.0</v>
      </c>
      <c r="L356" s="16" t="str">
        <f>IF(OR(M356=$C356,M356=$D356,M356=$E356),IFNA(VLOOKUP($A356&amp;L$1,Data!$C:$E,3,0),"Ø"),"-")</f>
        <v>Ø</v>
      </c>
      <c r="M356" s="16">
        <v>1.0</v>
      </c>
      <c r="N356" s="16" t="str">
        <f>IF(OR(O356=$C356,O356=$D356,O356=$E356),IFNA(VLOOKUP($A356&amp;N$1,Data!$C:$E,3,0),"Ø"),"-")</f>
        <v>Ø</v>
      </c>
      <c r="O356" s="16">
        <v>1.0</v>
      </c>
      <c r="P356" s="16" t="str">
        <f>IF(OR(Q356=$C356,Q356=$D356,Q356=$E356),IFNA(VLOOKUP($A356&amp;P$1,Data!$C:$E,3,0),"Ø"),"-")</f>
        <v>Ø</v>
      </c>
      <c r="Q356" s="16">
        <v>1.0</v>
      </c>
      <c r="R356" s="16" t="str">
        <f>IF(OR(S356=$C356,S356=$D356,S356=$E356),IFNA(VLOOKUP($A356&amp;R$1,Data!$C:$E,3,0),"Ø"),"-")</f>
        <v>Ø</v>
      </c>
      <c r="S356" s="16">
        <v>1.0</v>
      </c>
      <c r="T356" s="16" t="str">
        <f>IF(OR(U356=$C356,U356=$D356,U356=$E356),IFNA(VLOOKUP($A356&amp;T$1,Data!$C:$E,3,0),"Ø"),"-")</f>
        <v>-</v>
      </c>
      <c r="U356" s="16">
        <v>2.0</v>
      </c>
      <c r="V356" s="16" t="str">
        <f>IF(OR(W356=$C356,W356=$D356,W356=$E356),IFNA(VLOOKUP($A356&amp;V$1,Data!$C:$E,3,0),"Ø"),"-")</f>
        <v>-</v>
      </c>
      <c r="W356" s="16">
        <v>2.0</v>
      </c>
      <c r="X356" s="16" t="str">
        <f>IF(OR(Y356=$C356,Y356=$D356,Y356=$E356),IFNA(VLOOKUP($A356&amp;X$1,Data!$C:$E,3,0),"Ø"),"-")</f>
        <v>-</v>
      </c>
      <c r="Y356" s="16">
        <v>2.0</v>
      </c>
      <c r="Z356" s="16" t="str">
        <f>IF(OR(AA356=$C356,AA356=$D356,AA356=$E356),IFNA(VLOOKUP($A356&amp;Z$1,Data!$C:$E,3,0),"Ø"),"-")</f>
        <v>-</v>
      </c>
      <c r="AA356" s="16">
        <v>2.0</v>
      </c>
      <c r="AB356" s="16" t="str">
        <f>IF(OR(AC356=$C356,AC356=$D356,AC356=$E356),IFNA(VLOOKUP($A356&amp;AB$1,Data!$C:$E,3,0),"Ø"),"-")</f>
        <v>-</v>
      </c>
      <c r="AC356" s="16">
        <v>2.0</v>
      </c>
      <c r="AD356" s="16" t="str">
        <f>IF(OR(AE356=$C356,AE356=$D356,AE356=$E356),IFNA(VLOOKUP($A356&amp;AD$1,Data!$C:$E,3,0),"Ø"),"-")</f>
        <v>-</v>
      </c>
      <c r="AE356" s="16">
        <v>2.0</v>
      </c>
      <c r="AF356" s="16" t="str">
        <f>IF(OR(AG356=$C356,AG356=$D356,AG356=$E356),IFNA(VLOOKUP($A356&amp;AF$1,Data!$C:$E,3,0),"Ø"),"-")</f>
        <v>-</v>
      </c>
      <c r="AG356" s="16">
        <v>2.0</v>
      </c>
      <c r="AH356" s="16" t="str">
        <f>IF(OR(AI356=$C356,AI356=$D356,AI356=$E356),IFNA(VLOOKUP($A356&amp;AH$1,Data!$C:$E,3,0),"Ø"),"-")</f>
        <v>-</v>
      </c>
      <c r="AI356" s="16">
        <v>2.0</v>
      </c>
      <c r="AJ356" s="16" t="str">
        <f>IF(OR(AK356=$C356,AK356=$D356,AK356=$E356),IFNA(VLOOKUP($A356&amp;AJ$1,Data!$C:$E,3,0),"Ø"),"-")</f>
        <v>-</v>
      </c>
      <c r="AK356" s="16">
        <v>2.0</v>
      </c>
      <c r="AL356" s="16" t="str">
        <f>IF(OR(AM356=$C356,AM356=$D356,AM356=$E356),IFNA(VLOOKUP($A356&amp;AL$1,Data!$C:$E,3,0),"Ø"),"-")</f>
        <v>-</v>
      </c>
      <c r="AM356" s="16">
        <v>2.0</v>
      </c>
      <c r="AN356" s="16" t="str">
        <f>IF(OR(AO356=$C356,AO356=$D356,AO356=$E356),IFNA(VLOOKUP($A356&amp;AN$1,Data!$C:$E,3,0),"Ø"),"-")</f>
        <v>-</v>
      </c>
      <c r="AO356" s="16">
        <v>2.0</v>
      </c>
      <c r="AP356" s="16" t="str">
        <f>IF(OR(AQ356=$C356,AQ356=$D356,AQ356=$E356),IFNA(VLOOKUP($A356&amp;AP$1,Data!$C:$E,3,0),"Ø"),"-")</f>
        <v>-</v>
      </c>
      <c r="AQ356" s="16">
        <v>2.0</v>
      </c>
      <c r="AR356" s="16" t="str">
        <f>IF(OR(AS356=$C356,AS356=$D356,AS356=$E356),IFNA(VLOOKUP($A356&amp;AR$1,Data!$C:$E,3,0),"Ø"),"-")</f>
        <v>-</v>
      </c>
      <c r="AS356" s="16">
        <v>2.0</v>
      </c>
      <c r="AT356" s="16" t="str">
        <f>IF(OR(AU356=$C356,AU356=$D356,AU356=$E356),IFNA(VLOOKUP($A356&amp;AT$1,Data!$C:$E,3,0),"Ø"),"-")</f>
        <v>-</v>
      </c>
      <c r="AU356" s="16">
        <v>3.0</v>
      </c>
    </row>
    <row r="357" ht="14.25" hidden="1" customHeight="1">
      <c r="A357" s="16" t="s">
        <v>1322</v>
      </c>
      <c r="C357" s="9" t="str">
        <f>IF(COUNTIF(Dails!A:A,Sheet1DATA!$A357)=1,1,"N")</f>
        <v>N</v>
      </c>
      <c r="D357" s="9" t="str">
        <f>IF(COUNTIF(Dails!D:D,Sheet1DATA!$A357)=1,2,"N")</f>
        <v>N</v>
      </c>
      <c r="E357" s="9" t="str">
        <f>IF(COUNTIF(Dails!G:G,Sheet1DATA!$A357)=1,3,"N")</f>
        <v>N</v>
      </c>
      <c r="F357" s="16" t="str">
        <f>IF(OR(G357=$C357,G357=$D357,G357=$E357),IFNA(VLOOKUP($A357&amp;F$1,Data!$C:$E,3,0),"Ø"),"-")</f>
        <v>-</v>
      </c>
      <c r="G357" s="16">
        <v>1.0</v>
      </c>
      <c r="H357" s="16" t="str">
        <f>IF(OR(I357=$C357,I357=$D357,I357=$E357),IFNA(VLOOKUP($A357&amp;H$1,Data!$C:$E,3,0),"Ø"),"-")</f>
        <v>-</v>
      </c>
      <c r="I357" s="16">
        <v>1.0</v>
      </c>
      <c r="J357" s="16" t="str">
        <f>IF(OR(K357=$C357,K357=$D357,K357=$E357),IFNA(VLOOKUP($A357&amp;J$1,Data!$C:$E,3,0),"Ø"),"-")</f>
        <v>-</v>
      </c>
      <c r="K357" s="16">
        <v>1.0</v>
      </c>
      <c r="L357" s="16" t="str">
        <f>IF(OR(M357=$C357,M357=$D357,M357=$E357),IFNA(VLOOKUP($A357&amp;L$1,Data!$C:$E,3,0),"Ø"),"-")</f>
        <v>-</v>
      </c>
      <c r="M357" s="16">
        <v>1.0</v>
      </c>
      <c r="N357" s="16" t="str">
        <f>IF(OR(O357=$C357,O357=$D357,O357=$E357),IFNA(VLOOKUP($A357&amp;N$1,Data!$C:$E,3,0),"Ø"),"-")</f>
        <v>-</v>
      </c>
      <c r="O357" s="16">
        <v>1.0</v>
      </c>
      <c r="P357" s="16" t="str">
        <f>IF(OR(Q357=$C357,Q357=$D357,Q357=$E357),IFNA(VLOOKUP($A357&amp;P$1,Data!$C:$E,3,0),"Ø"),"-")</f>
        <v>-</v>
      </c>
      <c r="Q357" s="16">
        <v>1.0</v>
      </c>
      <c r="R357" s="16" t="str">
        <f>IF(OR(S357=$C357,S357=$D357,S357=$E357),IFNA(VLOOKUP($A357&amp;R$1,Data!$C:$E,3,0),"Ø"),"-")</f>
        <v>-</v>
      </c>
      <c r="S357" s="16">
        <v>1.0</v>
      </c>
      <c r="T357" s="16" t="str">
        <f>IF(OR(U357=$C357,U357=$D357,U357=$E357),IFNA(VLOOKUP($A357&amp;T$1,Data!$C:$E,3,0),"Ø"),"-")</f>
        <v>-</v>
      </c>
      <c r="U357" s="16">
        <v>2.0</v>
      </c>
      <c r="V357" s="16" t="str">
        <f>IF(OR(W357=$C357,W357=$D357,W357=$E357),IFNA(VLOOKUP($A357&amp;V$1,Data!$C:$E,3,0),"Ø"),"-")</f>
        <v>-</v>
      </c>
      <c r="W357" s="16">
        <v>2.0</v>
      </c>
      <c r="X357" s="16" t="str">
        <f>IF(OR(Y357=$C357,Y357=$D357,Y357=$E357),IFNA(VLOOKUP($A357&amp;X$1,Data!$C:$E,3,0),"Ø"),"-")</f>
        <v>-</v>
      </c>
      <c r="Y357" s="16">
        <v>2.0</v>
      </c>
      <c r="Z357" s="16" t="str">
        <f>IF(OR(AA357=$C357,AA357=$D357,AA357=$E357),IFNA(VLOOKUP($A357&amp;Z$1,Data!$C:$E,3,0),"Ø"),"-")</f>
        <v>-</v>
      </c>
      <c r="AA357" s="16">
        <v>2.0</v>
      </c>
      <c r="AB357" s="16" t="str">
        <f>IF(OR(AC357=$C357,AC357=$D357,AC357=$E357),IFNA(VLOOKUP($A357&amp;AB$1,Data!$C:$E,3,0),"Ø"),"-")</f>
        <v>-</v>
      </c>
      <c r="AC357" s="16">
        <v>2.0</v>
      </c>
      <c r="AD357" s="16" t="str">
        <f>IF(OR(AE357=$C357,AE357=$D357,AE357=$E357),IFNA(VLOOKUP($A357&amp;AD$1,Data!$C:$E,3,0),"Ø"),"-")</f>
        <v>-</v>
      </c>
      <c r="AE357" s="16">
        <v>2.0</v>
      </c>
      <c r="AF357" s="16" t="str">
        <f>IF(OR(AG357=$C357,AG357=$D357,AG357=$E357),IFNA(VLOOKUP($A357&amp;AF$1,Data!$C:$E,3,0),"Ø"),"-")</f>
        <v>-</v>
      </c>
      <c r="AG357" s="16">
        <v>2.0</v>
      </c>
      <c r="AH357" s="16" t="str">
        <f>IF(OR(AI357=$C357,AI357=$D357,AI357=$E357),IFNA(VLOOKUP($A357&amp;AH$1,Data!$C:$E,3,0),"Ø"),"-")</f>
        <v>-</v>
      </c>
      <c r="AI357" s="16">
        <v>2.0</v>
      </c>
      <c r="AJ357" s="16" t="str">
        <f>IF(OR(AK357=$C357,AK357=$D357,AK357=$E357),IFNA(VLOOKUP($A357&amp;AJ$1,Data!$C:$E,3,0),"Ø"),"-")</f>
        <v>-</v>
      </c>
      <c r="AK357" s="16">
        <v>2.0</v>
      </c>
      <c r="AL357" s="16" t="str">
        <f>IF(OR(AM357=$C357,AM357=$D357,AM357=$E357),IFNA(VLOOKUP($A357&amp;AL$1,Data!$C:$E,3,0),"Ø"),"-")</f>
        <v>-</v>
      </c>
      <c r="AM357" s="16">
        <v>2.0</v>
      </c>
      <c r="AN357" s="16" t="str">
        <f>IF(OR(AO357=$C357,AO357=$D357,AO357=$E357),IFNA(VLOOKUP($A357&amp;AN$1,Data!$C:$E,3,0),"Ø"),"-")</f>
        <v>-</v>
      </c>
      <c r="AO357" s="16">
        <v>2.0</v>
      </c>
      <c r="AP357" s="16" t="str">
        <f>IF(OR(AQ357=$C357,AQ357=$D357,AQ357=$E357),IFNA(VLOOKUP($A357&amp;AP$1,Data!$C:$E,3,0),"Ø"),"-")</f>
        <v>-</v>
      </c>
      <c r="AQ357" s="16">
        <v>2.0</v>
      </c>
      <c r="AR357" s="16" t="str">
        <f>IF(OR(AS357=$C357,AS357=$D357,AS357=$E357),IFNA(VLOOKUP($A357&amp;AR$1,Data!$C:$E,3,0),"Ø"),"-")</f>
        <v>-</v>
      </c>
      <c r="AS357" s="16">
        <v>2.0</v>
      </c>
      <c r="AT357" s="16" t="str">
        <f>IF(OR(AU357=$C357,AU357=$D357,AU357=$E357),IFNA(VLOOKUP($A357&amp;AT$1,Data!$C:$E,3,0),"Ø"),"-")</f>
        <v>-</v>
      </c>
      <c r="AU357" s="16">
        <v>3.0</v>
      </c>
    </row>
    <row r="358" ht="14.25" hidden="1" customHeight="1">
      <c r="A358" s="16" t="s">
        <v>1326</v>
      </c>
      <c r="C358" s="9" t="str">
        <f>IF(COUNTIF(Dails!A:A,Sheet1DATA!$A358)=1,1,"N")</f>
        <v>N</v>
      </c>
      <c r="D358" s="9" t="str">
        <f>IF(COUNTIF(Dails!D:D,Sheet1DATA!$A358)=1,2,"N")</f>
        <v>N</v>
      </c>
      <c r="E358" s="9" t="str">
        <f>IF(COUNTIF(Dails!G:G,Sheet1DATA!$A358)=1,3,"N")</f>
        <v>N</v>
      </c>
      <c r="F358" s="16" t="str">
        <f>IF(OR(G358=$C358,G358=$D358,G358=$E358),IFNA(VLOOKUP($A358&amp;F$1,Data!$C:$E,3,0),"Ø"),"-")</f>
        <v>-</v>
      </c>
      <c r="G358" s="16">
        <v>1.0</v>
      </c>
      <c r="H358" s="16" t="str">
        <f>IF(OR(I358=$C358,I358=$D358,I358=$E358),IFNA(VLOOKUP($A358&amp;H$1,Data!$C:$E,3,0),"Ø"),"-")</f>
        <v>-</v>
      </c>
      <c r="I358" s="16">
        <v>1.0</v>
      </c>
      <c r="J358" s="16" t="str">
        <f>IF(OR(K358=$C358,K358=$D358,K358=$E358),IFNA(VLOOKUP($A358&amp;J$1,Data!$C:$E,3,0),"Ø"),"-")</f>
        <v>-</v>
      </c>
      <c r="K358" s="16">
        <v>1.0</v>
      </c>
      <c r="L358" s="16" t="str">
        <f>IF(OR(M358=$C358,M358=$D358,M358=$E358),IFNA(VLOOKUP($A358&amp;L$1,Data!$C:$E,3,0),"Ø"),"-")</f>
        <v>-</v>
      </c>
      <c r="M358" s="16">
        <v>1.0</v>
      </c>
      <c r="N358" s="16" t="str">
        <f>IF(OR(O358=$C358,O358=$D358,O358=$E358),IFNA(VLOOKUP($A358&amp;N$1,Data!$C:$E,3,0),"Ø"),"-")</f>
        <v>-</v>
      </c>
      <c r="O358" s="16">
        <v>1.0</v>
      </c>
      <c r="P358" s="16" t="str">
        <f>IF(OR(Q358=$C358,Q358=$D358,Q358=$E358),IFNA(VLOOKUP($A358&amp;P$1,Data!$C:$E,3,0),"Ø"),"-")</f>
        <v>-</v>
      </c>
      <c r="Q358" s="16">
        <v>1.0</v>
      </c>
      <c r="R358" s="16" t="str">
        <f>IF(OR(S358=$C358,S358=$D358,S358=$E358),IFNA(VLOOKUP($A358&amp;R$1,Data!$C:$E,3,0),"Ø"),"-")</f>
        <v>-</v>
      </c>
      <c r="S358" s="16">
        <v>1.0</v>
      </c>
      <c r="T358" s="16" t="str">
        <f>IF(OR(U358=$C358,U358=$D358,U358=$E358),IFNA(VLOOKUP($A358&amp;T$1,Data!$C:$E,3,0),"Ø"),"-")</f>
        <v>-</v>
      </c>
      <c r="U358" s="16">
        <v>2.0</v>
      </c>
      <c r="V358" s="16" t="str">
        <f>IF(OR(W358=$C358,W358=$D358,W358=$E358),IFNA(VLOOKUP($A358&amp;V$1,Data!$C:$E,3,0),"Ø"),"-")</f>
        <v>-</v>
      </c>
      <c r="W358" s="16">
        <v>2.0</v>
      </c>
      <c r="X358" s="16" t="str">
        <f>IF(OR(Y358=$C358,Y358=$D358,Y358=$E358),IFNA(VLOOKUP($A358&amp;X$1,Data!$C:$E,3,0),"Ø"),"-")</f>
        <v>-</v>
      </c>
      <c r="Y358" s="16">
        <v>2.0</v>
      </c>
      <c r="Z358" s="16" t="str">
        <f>IF(OR(AA358=$C358,AA358=$D358,AA358=$E358),IFNA(VLOOKUP($A358&amp;Z$1,Data!$C:$E,3,0),"Ø"),"-")</f>
        <v>-</v>
      </c>
      <c r="AA358" s="16">
        <v>2.0</v>
      </c>
      <c r="AB358" s="16" t="str">
        <f>IF(OR(AC358=$C358,AC358=$D358,AC358=$E358),IFNA(VLOOKUP($A358&amp;AB$1,Data!$C:$E,3,0),"Ø"),"-")</f>
        <v>-</v>
      </c>
      <c r="AC358" s="16">
        <v>2.0</v>
      </c>
      <c r="AD358" s="16" t="str">
        <f>IF(OR(AE358=$C358,AE358=$D358,AE358=$E358),IFNA(VLOOKUP($A358&amp;AD$1,Data!$C:$E,3,0),"Ø"),"-")</f>
        <v>-</v>
      </c>
      <c r="AE358" s="16">
        <v>2.0</v>
      </c>
      <c r="AF358" s="16" t="str">
        <f>IF(OR(AG358=$C358,AG358=$D358,AG358=$E358),IFNA(VLOOKUP($A358&amp;AF$1,Data!$C:$E,3,0),"Ø"),"-")</f>
        <v>-</v>
      </c>
      <c r="AG358" s="16">
        <v>2.0</v>
      </c>
      <c r="AH358" s="16" t="str">
        <f>IF(OR(AI358=$C358,AI358=$D358,AI358=$E358),IFNA(VLOOKUP($A358&amp;AH$1,Data!$C:$E,3,0),"Ø"),"-")</f>
        <v>-</v>
      </c>
      <c r="AI358" s="16">
        <v>2.0</v>
      </c>
      <c r="AJ358" s="16" t="str">
        <f>IF(OR(AK358=$C358,AK358=$D358,AK358=$E358),IFNA(VLOOKUP($A358&amp;AJ$1,Data!$C:$E,3,0),"Ø"),"-")</f>
        <v>-</v>
      </c>
      <c r="AK358" s="16">
        <v>2.0</v>
      </c>
      <c r="AL358" s="16" t="str">
        <f>IF(OR(AM358=$C358,AM358=$D358,AM358=$E358),IFNA(VLOOKUP($A358&amp;AL$1,Data!$C:$E,3,0),"Ø"),"-")</f>
        <v>-</v>
      </c>
      <c r="AM358" s="16">
        <v>2.0</v>
      </c>
      <c r="AN358" s="16" t="str">
        <f>IF(OR(AO358=$C358,AO358=$D358,AO358=$E358),IFNA(VLOOKUP($A358&amp;AN$1,Data!$C:$E,3,0),"Ø"),"-")</f>
        <v>-</v>
      </c>
      <c r="AO358" s="16">
        <v>2.0</v>
      </c>
      <c r="AP358" s="16" t="str">
        <f>IF(OR(AQ358=$C358,AQ358=$D358,AQ358=$E358),IFNA(VLOOKUP($A358&amp;AP$1,Data!$C:$E,3,0),"Ø"),"-")</f>
        <v>-</v>
      </c>
      <c r="AQ358" s="16">
        <v>2.0</v>
      </c>
      <c r="AR358" s="16" t="str">
        <f>IF(OR(AS358=$C358,AS358=$D358,AS358=$E358),IFNA(VLOOKUP($A358&amp;AR$1,Data!$C:$E,3,0),"Ø"),"-")</f>
        <v>-</v>
      </c>
      <c r="AS358" s="16">
        <v>2.0</v>
      </c>
      <c r="AT358" s="16" t="str">
        <f>IF(OR(AU358=$C358,AU358=$D358,AU358=$E358),IFNA(VLOOKUP($A358&amp;AT$1,Data!$C:$E,3,0),"Ø"),"-")</f>
        <v>-</v>
      </c>
      <c r="AU358" s="16">
        <v>3.0</v>
      </c>
    </row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A$358">
    <filterColumn colId="0">
      <filters>
        <filter val="o Laoghaire, Donnchadh."/>
      </filters>
    </filterColumn>
  </autoFilter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3" width="14.38"/>
    <col customWidth="1" min="4" max="7" width="7.63"/>
    <col customWidth="1" min="8" max="8" width="6.75"/>
    <col customWidth="1" min="9" max="11" width="10.0"/>
    <col customWidth="1" min="12" max="12" width="8.38"/>
    <col customWidth="1" min="13" max="13" width="11.25"/>
    <col customWidth="1" min="14" max="14" width="7.63"/>
  </cols>
  <sheetData>
    <row r="1" ht="14.25" customHeight="1">
      <c r="A1" s="117" t="s">
        <v>769</v>
      </c>
      <c r="B1" s="117" t="s">
        <v>1327</v>
      </c>
      <c r="C1" s="117" t="s">
        <v>1328</v>
      </c>
      <c r="D1" s="117" t="s">
        <v>1329</v>
      </c>
      <c r="E1" s="16" t="s">
        <v>2</v>
      </c>
      <c r="F1" s="16" t="s">
        <v>1103</v>
      </c>
      <c r="G1" s="16" t="s">
        <v>1104</v>
      </c>
      <c r="H1" s="16" t="s">
        <v>1105</v>
      </c>
      <c r="I1" s="16" t="s">
        <v>1330</v>
      </c>
      <c r="J1" s="16" t="s">
        <v>2</v>
      </c>
    </row>
    <row r="2" ht="14.25" customHeight="1">
      <c r="A2" s="9" t="s">
        <v>1331</v>
      </c>
      <c r="B2" s="118" t="s">
        <v>15</v>
      </c>
      <c r="C2" s="119" t="s">
        <v>1332</v>
      </c>
      <c r="D2" s="120" t="s">
        <v>1333</v>
      </c>
      <c r="E2" s="16" t="str">
        <f>VLOOKUP(B2&amp;D2,'Bill Assignment'!C:D,2,0)</f>
        <v>√</v>
      </c>
      <c r="F2" s="16" t="str">
        <f>IF(COUNTIF(Dails!A:A,Data!$A2)=1,1,"N")</f>
        <v>N</v>
      </c>
      <c r="G2" s="16" t="str">
        <f>IF(COUNTIF(Dails!D:D,Data!$A2)=1,2,"N")</f>
        <v>N</v>
      </c>
      <c r="H2" s="16">
        <f>IF(COUNTIF(Dails!G:G,Data!$A2)=1,3,"N")</f>
        <v>3</v>
      </c>
      <c r="I2" s="16">
        <f t="shared" ref="I2:I2153" si="1">VLOOKUP(B2,M:N,2,0)</f>
        <v>3</v>
      </c>
      <c r="M2" s="121" t="s">
        <v>19</v>
      </c>
      <c r="N2" s="16">
        <v>1.0</v>
      </c>
    </row>
    <row r="3" ht="14.25" customHeight="1">
      <c r="A3" s="9" t="s">
        <v>1334</v>
      </c>
      <c r="B3" s="118" t="s">
        <v>15</v>
      </c>
      <c r="C3" s="119" t="s">
        <v>1335</v>
      </c>
      <c r="D3" s="120" t="s">
        <v>1333</v>
      </c>
      <c r="E3" s="16" t="str">
        <f>VLOOKUP(B3&amp;D3,'Bill Assignment'!C:D,2,0)</f>
        <v>√</v>
      </c>
      <c r="F3" s="16" t="str">
        <f>IF(COUNTIF(Dails!A:A,Data!$A3)=1,1,"N")</f>
        <v>N</v>
      </c>
      <c r="G3" s="16" t="str">
        <f>IF(COUNTIF(Dails!D:D,Data!$A3)=1,2,"N")</f>
        <v>N</v>
      </c>
      <c r="H3" s="16">
        <f>IF(COUNTIF(Dails!G:G,Data!$A3)=1,3,"N")</f>
        <v>3</v>
      </c>
      <c r="I3" s="16">
        <f t="shared" si="1"/>
        <v>3</v>
      </c>
      <c r="M3" s="122" t="s">
        <v>26</v>
      </c>
      <c r="N3" s="16">
        <v>1.0</v>
      </c>
    </row>
    <row r="4" ht="14.25" customHeight="1">
      <c r="A4" s="9" t="s">
        <v>1336</v>
      </c>
      <c r="B4" s="118" t="s">
        <v>15</v>
      </c>
      <c r="C4" s="119" t="s">
        <v>1337</v>
      </c>
      <c r="D4" s="120" t="s">
        <v>1333</v>
      </c>
      <c r="E4" s="16" t="str">
        <f>VLOOKUP(B4&amp;D4,'Bill Assignment'!C:D,2,0)</f>
        <v>√</v>
      </c>
      <c r="F4" s="16" t="str">
        <f>IF(COUNTIF(Dails!A:A,Data!$A4)=1,1,"N")</f>
        <v>N</v>
      </c>
      <c r="G4" s="16" t="str">
        <f>IF(COUNTIF(Dails!D:D,Data!$A4)=1,2,"N")</f>
        <v>N</v>
      </c>
      <c r="H4" s="16">
        <f>IF(COUNTIF(Dails!G:G,Data!$A4)=1,3,"N")</f>
        <v>3</v>
      </c>
      <c r="I4" s="16">
        <f t="shared" si="1"/>
        <v>3</v>
      </c>
      <c r="M4" s="107" t="s">
        <v>18</v>
      </c>
      <c r="N4" s="16">
        <v>1.0</v>
      </c>
    </row>
    <row r="5" ht="14.25" customHeight="1">
      <c r="A5" s="9" t="s">
        <v>150</v>
      </c>
      <c r="B5" s="118" t="s">
        <v>15</v>
      </c>
      <c r="C5" s="119" t="s">
        <v>1338</v>
      </c>
      <c r="D5" s="120" t="s">
        <v>1333</v>
      </c>
      <c r="E5" s="16" t="str">
        <f>VLOOKUP(B5&amp;D5,'Bill Assignment'!C:D,2,0)</f>
        <v>√</v>
      </c>
      <c r="F5" s="16">
        <f>IF(COUNTIF(Dails!A:A,Data!$A5)=1,1,"N")</f>
        <v>1</v>
      </c>
      <c r="G5" s="16">
        <f>IF(COUNTIF(Dails!D:D,Data!$A5)=1,2,"N")</f>
        <v>2</v>
      </c>
      <c r="H5" s="16">
        <f>IF(COUNTIF(Dails!G:G,Data!$A5)=1,3,"N")</f>
        <v>3</v>
      </c>
      <c r="I5" s="16">
        <f t="shared" si="1"/>
        <v>3</v>
      </c>
      <c r="M5" s="123" t="s">
        <v>27</v>
      </c>
      <c r="N5" s="16">
        <v>1.0</v>
      </c>
    </row>
    <row r="6" ht="14.25" customHeight="1">
      <c r="A6" s="9" t="s">
        <v>1339</v>
      </c>
      <c r="B6" s="118" t="s">
        <v>15</v>
      </c>
      <c r="C6" s="119" t="s">
        <v>1340</v>
      </c>
      <c r="D6" s="120" t="s">
        <v>1333</v>
      </c>
      <c r="E6" s="16" t="str">
        <f>VLOOKUP(B6&amp;D6,'Bill Assignment'!C:D,2,0)</f>
        <v>√</v>
      </c>
      <c r="F6" s="16">
        <f>IF(COUNTIF(Dails!A:A,Data!$A6)=1,1,"N")</f>
        <v>1</v>
      </c>
      <c r="G6" s="16">
        <f>IF(COUNTIF(Dails!D:D,Data!$A6)=1,2,"N")</f>
        <v>2</v>
      </c>
      <c r="H6" s="16">
        <f>IF(COUNTIF(Dails!G:G,Data!$A6)=1,3,"N")</f>
        <v>3</v>
      </c>
      <c r="I6" s="16">
        <f t="shared" si="1"/>
        <v>3</v>
      </c>
      <c r="M6" s="124" t="s">
        <v>34</v>
      </c>
      <c r="N6" s="16">
        <v>1.0</v>
      </c>
    </row>
    <row r="7" ht="14.25" customHeight="1">
      <c r="A7" s="9" t="s">
        <v>310</v>
      </c>
      <c r="B7" s="118" t="s">
        <v>15</v>
      </c>
      <c r="C7" s="119" t="s">
        <v>1341</v>
      </c>
      <c r="D7" s="120" t="s">
        <v>1333</v>
      </c>
      <c r="E7" s="16" t="str">
        <f>VLOOKUP(B7&amp;D7,'Bill Assignment'!C:D,2,0)</f>
        <v>√</v>
      </c>
      <c r="F7" s="16">
        <f>IF(COUNTIF(Dails!A:A,Data!$A7)=1,1,"N")</f>
        <v>1</v>
      </c>
      <c r="G7" s="16">
        <f>IF(COUNTIF(Dails!D:D,Data!$A7)=1,2,"N")</f>
        <v>2</v>
      </c>
      <c r="H7" s="16">
        <f>IF(COUNTIF(Dails!G:G,Data!$A7)=1,3,"N")</f>
        <v>3</v>
      </c>
      <c r="I7" s="16">
        <f t="shared" si="1"/>
        <v>3</v>
      </c>
      <c r="M7" s="123" t="s">
        <v>53</v>
      </c>
      <c r="N7" s="16">
        <v>1.0</v>
      </c>
    </row>
    <row r="8" ht="14.25" customHeight="1">
      <c r="A8" s="9" t="s">
        <v>1342</v>
      </c>
      <c r="B8" s="118" t="s">
        <v>15</v>
      </c>
      <c r="C8" s="119" t="s">
        <v>1343</v>
      </c>
      <c r="D8" s="120" t="s">
        <v>1333</v>
      </c>
      <c r="E8" s="16" t="str">
        <f>VLOOKUP(B8&amp;D8,'Bill Assignment'!C:D,2,0)</f>
        <v>√</v>
      </c>
      <c r="F8" s="16" t="str">
        <f>IF(COUNTIF(Dails!A:A,Data!$A8)=1,1,"N")</f>
        <v>N</v>
      </c>
      <c r="G8" s="16" t="str">
        <f>IF(COUNTIF(Dails!D:D,Data!$A8)=1,2,"N")</f>
        <v>N</v>
      </c>
      <c r="H8" s="16">
        <f>IF(COUNTIF(Dails!G:G,Data!$A8)=1,3,"N")</f>
        <v>3</v>
      </c>
      <c r="I8" s="16">
        <f t="shared" si="1"/>
        <v>3</v>
      </c>
      <c r="M8" s="124" t="s">
        <v>54</v>
      </c>
      <c r="N8" s="16">
        <v>1.0</v>
      </c>
    </row>
    <row r="9" ht="14.25" customHeight="1">
      <c r="A9" s="9" t="s">
        <v>1344</v>
      </c>
      <c r="B9" s="118" t="s">
        <v>15</v>
      </c>
      <c r="C9" s="119" t="s">
        <v>1345</v>
      </c>
      <c r="D9" s="120" t="s">
        <v>1333</v>
      </c>
      <c r="E9" s="16" t="str">
        <f>VLOOKUP(B9&amp;D9,'Bill Assignment'!C:D,2,0)</f>
        <v>√</v>
      </c>
      <c r="F9" s="16" t="str">
        <f>IF(COUNTIF(Dails!A:A,Data!$A9)=1,1,"N")</f>
        <v>N</v>
      </c>
      <c r="G9" s="16" t="str">
        <f>IF(COUNTIF(Dails!D:D,Data!$A9)=1,2,"N")</f>
        <v>N</v>
      </c>
      <c r="H9" s="16">
        <f>IF(COUNTIF(Dails!G:G,Data!$A9)=1,3,"N")</f>
        <v>3</v>
      </c>
      <c r="I9" s="16">
        <f t="shared" si="1"/>
        <v>3</v>
      </c>
      <c r="M9" s="125" t="s">
        <v>55</v>
      </c>
      <c r="N9" s="16">
        <v>2.0</v>
      </c>
    </row>
    <row r="10" ht="14.25" customHeight="1">
      <c r="A10" s="9" t="s">
        <v>409</v>
      </c>
      <c r="B10" s="118" t="s">
        <v>15</v>
      </c>
      <c r="C10" s="119" t="s">
        <v>1346</v>
      </c>
      <c r="D10" s="120" t="s">
        <v>1333</v>
      </c>
      <c r="E10" s="16" t="str">
        <f>VLOOKUP(B10&amp;D10,'Bill Assignment'!C:D,2,0)</f>
        <v>√</v>
      </c>
      <c r="F10" s="16" t="str">
        <f>IF(COUNTIF(Dails!A:A,Data!$A10)=1,1,"N")</f>
        <v>N</v>
      </c>
      <c r="G10" s="16">
        <f>IF(COUNTIF(Dails!D:D,Data!$A10)=1,2,"N")</f>
        <v>2</v>
      </c>
      <c r="H10" s="16">
        <f>IF(COUNTIF(Dails!G:G,Data!$A10)=1,3,"N")</f>
        <v>3</v>
      </c>
      <c r="I10" s="16">
        <f t="shared" si="1"/>
        <v>3</v>
      </c>
      <c r="M10" s="126" t="s">
        <v>66</v>
      </c>
      <c r="N10" s="16">
        <v>2.0</v>
      </c>
    </row>
    <row r="11" ht="14.25" customHeight="1">
      <c r="A11" s="9" t="s">
        <v>1347</v>
      </c>
      <c r="B11" s="118" t="s">
        <v>15</v>
      </c>
      <c r="C11" s="119" t="s">
        <v>1348</v>
      </c>
      <c r="D11" s="120" t="s">
        <v>1333</v>
      </c>
      <c r="E11" s="16" t="str">
        <f>VLOOKUP(B11&amp;D11,'Bill Assignment'!C:D,2,0)</f>
        <v>√</v>
      </c>
      <c r="F11" s="16" t="str">
        <f>IF(COUNTIF(Dails!A:A,Data!$A11)=1,1,"N")</f>
        <v>N</v>
      </c>
      <c r="G11" s="16" t="str">
        <f>IF(COUNTIF(Dails!D:D,Data!$A11)=1,2,"N")</f>
        <v>N</v>
      </c>
      <c r="H11" s="16">
        <f>IF(COUNTIF(Dails!G:G,Data!$A11)=1,3,"N")</f>
        <v>3</v>
      </c>
      <c r="I11" s="16">
        <f t="shared" si="1"/>
        <v>3</v>
      </c>
      <c r="M11" s="125" t="s">
        <v>80</v>
      </c>
      <c r="N11" s="16">
        <v>2.0</v>
      </c>
    </row>
    <row r="12" ht="14.25" customHeight="1">
      <c r="A12" s="9" t="s">
        <v>1349</v>
      </c>
      <c r="B12" s="118" t="s">
        <v>15</v>
      </c>
      <c r="C12" s="119" t="s">
        <v>1350</v>
      </c>
      <c r="D12" s="120" t="s">
        <v>1333</v>
      </c>
      <c r="E12" s="16" t="str">
        <f>VLOOKUP(B12&amp;D12,'Bill Assignment'!C:D,2,0)</f>
        <v>√</v>
      </c>
      <c r="F12" s="16" t="str">
        <f>IF(COUNTIF(Dails!A:A,Data!$A12)=1,1,"N")</f>
        <v>N</v>
      </c>
      <c r="G12" s="16" t="str">
        <f>IF(COUNTIF(Dails!D:D,Data!$A12)=1,2,"N")</f>
        <v>N</v>
      </c>
      <c r="H12" s="16">
        <f>IF(COUNTIF(Dails!G:G,Data!$A12)=1,3,"N")</f>
        <v>3</v>
      </c>
      <c r="I12" s="16">
        <f t="shared" si="1"/>
        <v>3</v>
      </c>
      <c r="M12" s="126" t="s">
        <v>84</v>
      </c>
      <c r="N12" s="16">
        <v>2.0</v>
      </c>
    </row>
    <row r="13" ht="14.25" customHeight="1">
      <c r="A13" s="9" t="s">
        <v>683</v>
      </c>
      <c r="B13" s="118" t="s">
        <v>15</v>
      </c>
      <c r="C13" s="119" t="s">
        <v>1351</v>
      </c>
      <c r="D13" s="120" t="s">
        <v>1333</v>
      </c>
      <c r="E13" s="16" t="str">
        <f>VLOOKUP(B13&amp;D13,'Bill Assignment'!C:D,2,0)</f>
        <v>√</v>
      </c>
      <c r="F13" s="16">
        <f>IF(COUNTIF(Dails!A:A,Data!$A13)=1,1,"N")</f>
        <v>1</v>
      </c>
      <c r="G13" s="16">
        <f>IF(COUNTIF(Dails!D:D,Data!$A13)=1,2,"N")</f>
        <v>2</v>
      </c>
      <c r="H13" s="16">
        <f>IF(COUNTIF(Dails!G:G,Data!$A13)=1,3,"N")</f>
        <v>3</v>
      </c>
      <c r="I13" s="16">
        <f t="shared" si="1"/>
        <v>3</v>
      </c>
      <c r="M13" s="125" t="s">
        <v>85</v>
      </c>
      <c r="N13" s="16">
        <v>2.0</v>
      </c>
    </row>
    <row r="14" ht="14.25" customHeight="1">
      <c r="A14" s="9" t="s">
        <v>1352</v>
      </c>
      <c r="B14" s="118" t="s">
        <v>15</v>
      </c>
      <c r="C14" s="119" t="s">
        <v>1353</v>
      </c>
      <c r="D14" s="120" t="s">
        <v>1333</v>
      </c>
      <c r="E14" s="16" t="str">
        <f>VLOOKUP(B14&amp;D14,'Bill Assignment'!C:D,2,0)</f>
        <v>√</v>
      </c>
      <c r="F14" s="16" t="str">
        <f>IF(COUNTIF(Dails!A:A,Data!$A14)=1,1,"N")</f>
        <v>N</v>
      </c>
      <c r="G14" s="16" t="str">
        <f>IF(COUNTIF(Dails!D:D,Data!$A14)=1,2,"N")</f>
        <v>N</v>
      </c>
      <c r="H14" s="16">
        <f>IF(COUNTIF(Dails!G:G,Data!$A14)=1,3,"N")</f>
        <v>3</v>
      </c>
      <c r="I14" s="16">
        <f t="shared" si="1"/>
        <v>3</v>
      </c>
      <c r="M14" s="126" t="s">
        <v>88</v>
      </c>
      <c r="N14" s="16">
        <v>2.0</v>
      </c>
    </row>
    <row r="15" ht="14.25" customHeight="1">
      <c r="A15" s="9" t="s">
        <v>1354</v>
      </c>
      <c r="B15" s="118" t="s">
        <v>15</v>
      </c>
      <c r="C15" s="119" t="s">
        <v>1355</v>
      </c>
      <c r="D15" s="120" t="s">
        <v>1333</v>
      </c>
      <c r="E15" s="16" t="str">
        <f>VLOOKUP(B15&amp;D15,'Bill Assignment'!C:D,2,0)</f>
        <v>√</v>
      </c>
      <c r="F15" s="16" t="str">
        <f>IF(COUNTIF(Dails!A:A,Data!$A15)=1,1,"N")</f>
        <v>N</v>
      </c>
      <c r="G15" s="16">
        <f>IF(COUNTIF(Dails!D:D,Data!$A15)=1,2,"N")</f>
        <v>2</v>
      </c>
      <c r="H15" s="16">
        <f>IF(COUNTIF(Dails!G:G,Data!$A15)=1,3,"N")</f>
        <v>3</v>
      </c>
      <c r="I15" s="16">
        <f t="shared" si="1"/>
        <v>3</v>
      </c>
      <c r="M15" s="125" t="s">
        <v>89</v>
      </c>
      <c r="N15" s="16">
        <v>2.0</v>
      </c>
    </row>
    <row r="16" ht="14.25" customHeight="1">
      <c r="A16" s="9" t="s">
        <v>470</v>
      </c>
      <c r="B16" s="118" t="s">
        <v>15</v>
      </c>
      <c r="C16" s="119" t="s">
        <v>1356</v>
      </c>
      <c r="D16" s="120" t="s">
        <v>1333</v>
      </c>
      <c r="E16" s="16" t="str">
        <f>VLOOKUP(B16&amp;D16,'Bill Assignment'!C:D,2,0)</f>
        <v>√</v>
      </c>
      <c r="F16" s="16">
        <f>IF(COUNTIF(Dails!A:A,Data!$A16)=1,1,"N")</f>
        <v>1</v>
      </c>
      <c r="G16" s="16">
        <f>IF(COUNTIF(Dails!D:D,Data!$A16)=1,2,"N")</f>
        <v>2</v>
      </c>
      <c r="H16" s="16">
        <f>IF(COUNTIF(Dails!G:G,Data!$A16)=1,3,"N")</f>
        <v>3</v>
      </c>
      <c r="I16" s="16">
        <f t="shared" si="1"/>
        <v>3</v>
      </c>
      <c r="M16" s="126" t="s">
        <v>90</v>
      </c>
      <c r="N16" s="16">
        <v>2.0</v>
      </c>
    </row>
    <row r="17" ht="14.25" customHeight="1">
      <c r="A17" s="9" t="s">
        <v>477</v>
      </c>
      <c r="B17" s="118" t="s">
        <v>15</v>
      </c>
      <c r="C17" s="119" t="s">
        <v>1357</v>
      </c>
      <c r="D17" s="120" t="s">
        <v>1333</v>
      </c>
      <c r="E17" s="16" t="str">
        <f>VLOOKUP(B17&amp;D17,'Bill Assignment'!C:D,2,0)</f>
        <v>√</v>
      </c>
      <c r="F17" s="16" t="str">
        <f>IF(COUNTIF(Dails!A:A,Data!$A17)=1,1,"N")</f>
        <v>N</v>
      </c>
      <c r="G17" s="16" t="str">
        <f>IF(COUNTIF(Dails!D:D,Data!$A17)=1,2,"N")</f>
        <v>N</v>
      </c>
      <c r="H17" s="16">
        <f>IF(COUNTIF(Dails!G:G,Data!$A17)=1,3,"N")</f>
        <v>3</v>
      </c>
      <c r="I17" s="16">
        <f t="shared" si="1"/>
        <v>3</v>
      </c>
      <c r="M17" s="127" t="s">
        <v>788</v>
      </c>
      <c r="N17" s="16">
        <v>2.0</v>
      </c>
    </row>
    <row r="18" ht="14.25" customHeight="1">
      <c r="A18" s="9" t="s">
        <v>1358</v>
      </c>
      <c r="B18" s="118" t="s">
        <v>15</v>
      </c>
      <c r="C18" s="119" t="s">
        <v>1359</v>
      </c>
      <c r="D18" s="120" t="s">
        <v>1333</v>
      </c>
      <c r="E18" s="16" t="str">
        <f>VLOOKUP(B18&amp;D18,'Bill Assignment'!C:D,2,0)</f>
        <v>√</v>
      </c>
      <c r="F18" s="16" t="str">
        <f>IF(COUNTIF(Dails!A:A,Data!$A18)=1,1,"N")</f>
        <v>N</v>
      </c>
      <c r="G18" s="16" t="str">
        <f>IF(COUNTIF(Dails!D:D,Data!$A18)=1,2,"N")</f>
        <v>N</v>
      </c>
      <c r="H18" s="16">
        <f>IF(COUNTIF(Dails!G:G,Data!$A18)=1,3,"N")</f>
        <v>3</v>
      </c>
      <c r="I18" s="16">
        <f t="shared" si="1"/>
        <v>3</v>
      </c>
      <c r="M18" s="128" t="s">
        <v>790</v>
      </c>
      <c r="N18" s="16">
        <v>2.0</v>
      </c>
    </row>
    <row r="19" ht="14.25" customHeight="1">
      <c r="A19" s="9" t="s">
        <v>1360</v>
      </c>
      <c r="B19" s="118" t="s">
        <v>15</v>
      </c>
      <c r="C19" s="119" t="s">
        <v>1361</v>
      </c>
      <c r="D19" s="120" t="s">
        <v>1333</v>
      </c>
      <c r="E19" s="16" t="str">
        <f>VLOOKUP(B19&amp;D19,'Bill Assignment'!C:D,2,0)</f>
        <v>√</v>
      </c>
      <c r="F19" s="16" t="str">
        <f>IF(COUNTIF(Dails!A:A,Data!$A19)=1,1,"N")</f>
        <v>N</v>
      </c>
      <c r="G19" s="16">
        <f>IF(COUNTIF(Dails!D:D,Data!$A19)=1,2,"N")</f>
        <v>2</v>
      </c>
      <c r="H19" s="16">
        <f>IF(COUNTIF(Dails!G:G,Data!$A19)=1,3,"N")</f>
        <v>3</v>
      </c>
      <c r="I19" s="16">
        <f t="shared" si="1"/>
        <v>3</v>
      </c>
      <c r="M19" s="127" t="s">
        <v>791</v>
      </c>
      <c r="N19" s="16">
        <v>2.0</v>
      </c>
    </row>
    <row r="20" ht="14.25" customHeight="1">
      <c r="A20" s="9" t="s">
        <v>1209</v>
      </c>
      <c r="B20" s="118" t="s">
        <v>15</v>
      </c>
      <c r="C20" s="119" t="s">
        <v>1362</v>
      </c>
      <c r="D20" s="120" t="s">
        <v>1333</v>
      </c>
      <c r="E20" s="16" t="str">
        <f>VLOOKUP(B20&amp;D20,'Bill Assignment'!C:D,2,0)</f>
        <v>√</v>
      </c>
      <c r="F20" s="16">
        <f>IF(COUNTIF(Dails!A:A,Data!$A20)=1,1,"N")</f>
        <v>1</v>
      </c>
      <c r="G20" s="16">
        <f>IF(COUNTIF(Dails!D:D,Data!$A20)=1,2,"N")</f>
        <v>2</v>
      </c>
      <c r="H20" s="16">
        <f>IF(COUNTIF(Dails!G:G,Data!$A20)=1,3,"N")</f>
        <v>3</v>
      </c>
      <c r="I20" s="16">
        <f t="shared" si="1"/>
        <v>3</v>
      </c>
      <c r="M20" s="128" t="s">
        <v>792</v>
      </c>
      <c r="N20" s="16">
        <v>2.0</v>
      </c>
    </row>
    <row r="21" ht="14.25" customHeight="1">
      <c r="A21" s="9" t="s">
        <v>1363</v>
      </c>
      <c r="B21" s="118" t="s">
        <v>15</v>
      </c>
      <c r="C21" s="119" t="s">
        <v>1364</v>
      </c>
      <c r="D21" s="120" t="s">
        <v>1333</v>
      </c>
      <c r="E21" s="16" t="str">
        <f>VLOOKUP(B21&amp;D21,'Bill Assignment'!C:D,2,0)</f>
        <v>√</v>
      </c>
      <c r="F21" s="16" t="str">
        <f>IF(COUNTIF(Dails!A:A,Data!$A21)=1,1,"N")</f>
        <v>N</v>
      </c>
      <c r="G21" s="16">
        <f>IF(COUNTIF(Dails!D:D,Data!$A21)=1,2,"N")</f>
        <v>2</v>
      </c>
      <c r="H21" s="16">
        <f>IF(COUNTIF(Dails!G:G,Data!$A21)=1,3,"N")</f>
        <v>3</v>
      </c>
      <c r="I21" s="16">
        <f t="shared" si="1"/>
        <v>3</v>
      </c>
      <c r="M21" s="112" t="s">
        <v>17</v>
      </c>
      <c r="N21" s="16">
        <v>2.0</v>
      </c>
    </row>
    <row r="22" ht="14.25" customHeight="1">
      <c r="A22" s="9" t="s">
        <v>1365</v>
      </c>
      <c r="B22" s="118" t="s">
        <v>15</v>
      </c>
      <c r="C22" s="119" t="s">
        <v>1366</v>
      </c>
      <c r="D22" s="120" t="s">
        <v>1333</v>
      </c>
      <c r="E22" s="16" t="str">
        <f>VLOOKUP(B22&amp;D22,'Bill Assignment'!C:D,2,0)</f>
        <v>√</v>
      </c>
      <c r="F22" s="16" t="str">
        <f>IF(COUNTIF(Dails!A:A,Data!$A22)=1,1,"N")</f>
        <v>N</v>
      </c>
      <c r="G22" s="16" t="str">
        <f>IF(COUNTIF(Dails!D:D,Data!$A22)=1,2,"N")</f>
        <v>N</v>
      </c>
      <c r="H22" s="16">
        <f>IF(COUNTIF(Dails!G:G,Data!$A22)=1,3,"N")</f>
        <v>3</v>
      </c>
      <c r="I22" s="16">
        <f t="shared" si="1"/>
        <v>3</v>
      </c>
      <c r="M22" s="113" t="s">
        <v>15</v>
      </c>
      <c r="N22" s="16">
        <v>3.0</v>
      </c>
    </row>
    <row r="23" ht="14.25" customHeight="1">
      <c r="A23" s="9" t="s">
        <v>1263</v>
      </c>
      <c r="B23" s="118" t="s">
        <v>15</v>
      </c>
      <c r="C23" s="119" t="s">
        <v>1367</v>
      </c>
      <c r="D23" s="120" t="s">
        <v>1333</v>
      </c>
      <c r="E23" s="16" t="str">
        <f>VLOOKUP(B23&amp;D23,'Bill Assignment'!C:D,2,0)</f>
        <v>√</v>
      </c>
      <c r="F23" s="16">
        <f>IF(COUNTIF(Dails!A:A,Data!$A23)=1,1,"N")</f>
        <v>1</v>
      </c>
      <c r="G23" s="16">
        <f>IF(COUNTIF(Dails!D:D,Data!$A23)=1,2,"N")</f>
        <v>2</v>
      </c>
      <c r="H23" s="16">
        <f>IF(COUNTIF(Dails!G:G,Data!$A23)=1,3,"N")</f>
        <v>3</v>
      </c>
      <c r="I23" s="16">
        <f t="shared" si="1"/>
        <v>3</v>
      </c>
    </row>
    <row r="24" ht="14.25" customHeight="1">
      <c r="A24" s="9" t="s">
        <v>1368</v>
      </c>
      <c r="B24" s="118" t="s">
        <v>15</v>
      </c>
      <c r="C24" s="119" t="s">
        <v>1369</v>
      </c>
      <c r="D24" s="120" t="s">
        <v>1333</v>
      </c>
      <c r="E24" s="16" t="str">
        <f>VLOOKUP(B24&amp;D24,'Bill Assignment'!C:D,2,0)</f>
        <v>√</v>
      </c>
      <c r="F24" s="16" t="str">
        <f>IF(COUNTIF(Dails!A:A,Data!$A24)=1,1,"N")</f>
        <v>N</v>
      </c>
      <c r="G24" s="16">
        <f>IF(COUNTIF(Dails!D:D,Data!$A24)=1,2,"N")</f>
        <v>2</v>
      </c>
      <c r="H24" s="16">
        <f>IF(COUNTIF(Dails!G:G,Data!$A24)=1,3,"N")</f>
        <v>3</v>
      </c>
      <c r="I24" s="16">
        <f t="shared" si="1"/>
        <v>3</v>
      </c>
    </row>
    <row r="25" ht="14.25" customHeight="1">
      <c r="A25" s="9" t="s">
        <v>1370</v>
      </c>
      <c r="B25" s="118" t="s">
        <v>15</v>
      </c>
      <c r="C25" s="119" t="s">
        <v>1371</v>
      </c>
      <c r="D25" s="120" t="s">
        <v>1333</v>
      </c>
      <c r="E25" s="16" t="str">
        <f>VLOOKUP(B25&amp;D25,'Bill Assignment'!C:D,2,0)</f>
        <v>√</v>
      </c>
      <c r="F25" s="16" t="str">
        <f>IF(COUNTIF(Dails!A:A,Data!$A25)=1,1,"N")</f>
        <v>N</v>
      </c>
      <c r="G25" s="16" t="str">
        <f>IF(COUNTIF(Dails!D:D,Data!$A25)=1,2,"N")</f>
        <v>N</v>
      </c>
      <c r="H25" s="16">
        <f>IF(COUNTIF(Dails!G:G,Data!$A25)=1,3,"N")</f>
        <v>3</v>
      </c>
      <c r="I25" s="16">
        <f t="shared" si="1"/>
        <v>3</v>
      </c>
    </row>
    <row r="26" ht="14.25" customHeight="1">
      <c r="A26" s="9" t="s">
        <v>1372</v>
      </c>
      <c r="B26" s="118" t="s">
        <v>15</v>
      </c>
      <c r="C26" s="119" t="s">
        <v>1373</v>
      </c>
      <c r="D26" s="120" t="s">
        <v>1333</v>
      </c>
      <c r="E26" s="16" t="str">
        <f>VLOOKUP(B26&amp;D26,'Bill Assignment'!C:D,2,0)</f>
        <v>√</v>
      </c>
      <c r="F26" s="16" t="str">
        <f>IF(COUNTIF(Dails!A:A,Data!$A26)=1,1,"N")</f>
        <v>N</v>
      </c>
      <c r="G26" s="16">
        <f>IF(COUNTIF(Dails!D:D,Data!$A26)=1,2,"N")</f>
        <v>2</v>
      </c>
      <c r="H26" s="16">
        <f>IF(COUNTIF(Dails!G:G,Data!$A26)=1,3,"N")</f>
        <v>3</v>
      </c>
      <c r="I26" s="16">
        <f t="shared" si="1"/>
        <v>3</v>
      </c>
    </row>
    <row r="27" ht="14.25" customHeight="1">
      <c r="A27" s="9" t="s">
        <v>1374</v>
      </c>
      <c r="B27" s="118" t="s">
        <v>15</v>
      </c>
      <c r="C27" s="119" t="s">
        <v>1375</v>
      </c>
      <c r="D27" s="120" t="s">
        <v>1333</v>
      </c>
      <c r="E27" s="16" t="str">
        <f>VLOOKUP(B27&amp;D27,'Bill Assignment'!C:D,2,0)</f>
        <v>√</v>
      </c>
      <c r="F27" s="16">
        <f>IF(COUNTIF(Dails!A:A,Data!$A27)=1,1,"N")</f>
        <v>1</v>
      </c>
      <c r="G27" s="16">
        <f>IF(COUNTIF(Dails!D:D,Data!$A27)=1,2,"N")</f>
        <v>2</v>
      </c>
      <c r="H27" s="16">
        <f>IF(COUNTIF(Dails!G:G,Data!$A27)=1,3,"N")</f>
        <v>3</v>
      </c>
      <c r="I27" s="16">
        <f t="shared" si="1"/>
        <v>3</v>
      </c>
    </row>
    <row r="28" ht="14.25" customHeight="1">
      <c r="A28" s="9" t="s">
        <v>1376</v>
      </c>
      <c r="B28" s="118" t="s">
        <v>15</v>
      </c>
      <c r="C28" s="119" t="s">
        <v>1377</v>
      </c>
      <c r="D28" s="120" t="s">
        <v>1333</v>
      </c>
      <c r="E28" s="16" t="str">
        <f>VLOOKUP(B28&amp;D28,'Bill Assignment'!C:D,2,0)</f>
        <v>√</v>
      </c>
      <c r="F28" s="16" t="str">
        <f>IF(COUNTIF(Dails!A:A,Data!$A28)=1,1,"N")</f>
        <v>N</v>
      </c>
      <c r="G28" s="16" t="str">
        <f>IF(COUNTIF(Dails!D:D,Data!$A28)=1,2,"N")</f>
        <v>N</v>
      </c>
      <c r="H28" s="16">
        <f>IF(COUNTIF(Dails!G:G,Data!$A28)=1,3,"N")</f>
        <v>3</v>
      </c>
      <c r="I28" s="16">
        <f t="shared" si="1"/>
        <v>3</v>
      </c>
    </row>
    <row r="29" ht="14.25" customHeight="1">
      <c r="A29" s="9" t="s">
        <v>1378</v>
      </c>
      <c r="B29" s="118" t="s">
        <v>15</v>
      </c>
      <c r="C29" s="119" t="s">
        <v>1379</v>
      </c>
      <c r="D29" s="120" t="s">
        <v>1333</v>
      </c>
      <c r="E29" s="16" t="str">
        <f>VLOOKUP(B29&amp;D29,'Bill Assignment'!C:D,2,0)</f>
        <v>√</v>
      </c>
      <c r="F29" s="16" t="str">
        <f>IF(COUNTIF(Dails!A:A,Data!$A29)=1,1,"N")</f>
        <v>N</v>
      </c>
      <c r="G29" s="16">
        <f>IF(COUNTIF(Dails!D:D,Data!$A29)=1,2,"N")</f>
        <v>2</v>
      </c>
      <c r="H29" s="16">
        <f>IF(COUNTIF(Dails!G:G,Data!$A29)=1,3,"N")</f>
        <v>3</v>
      </c>
      <c r="I29" s="16">
        <f t="shared" si="1"/>
        <v>3</v>
      </c>
    </row>
    <row r="30" ht="14.25" customHeight="1">
      <c r="A30" s="9" t="s">
        <v>1380</v>
      </c>
      <c r="B30" s="118" t="s">
        <v>15</v>
      </c>
      <c r="C30" s="119" t="s">
        <v>1381</v>
      </c>
      <c r="D30" s="120" t="s">
        <v>1333</v>
      </c>
      <c r="E30" s="16" t="str">
        <f>VLOOKUP(B30&amp;D30,'Bill Assignment'!C:D,2,0)</f>
        <v>√</v>
      </c>
      <c r="F30" s="16" t="str">
        <f>IF(COUNTIF(Dails!A:A,Data!$A30)=1,1,"N")</f>
        <v>N</v>
      </c>
      <c r="G30" s="16" t="str">
        <f>IF(COUNTIF(Dails!D:D,Data!$A30)=1,2,"N")</f>
        <v>N</v>
      </c>
      <c r="H30" s="16">
        <f>IF(COUNTIF(Dails!G:G,Data!$A30)=1,3,"N")</f>
        <v>3</v>
      </c>
      <c r="I30" s="16">
        <f t="shared" si="1"/>
        <v>3</v>
      </c>
    </row>
    <row r="31" ht="14.25" customHeight="1">
      <c r="A31" s="9" t="s">
        <v>879</v>
      </c>
      <c r="B31" s="118" t="s">
        <v>15</v>
      </c>
      <c r="C31" s="119" t="s">
        <v>1382</v>
      </c>
      <c r="D31" s="120" t="s">
        <v>1333</v>
      </c>
      <c r="E31" s="16" t="str">
        <f>VLOOKUP(B31&amp;D31,'Bill Assignment'!C:D,2,0)</f>
        <v>√</v>
      </c>
      <c r="F31" s="16">
        <f>IF(COUNTIF(Dails!A:A,Data!$A31)=1,1,"N")</f>
        <v>1</v>
      </c>
      <c r="G31" s="16">
        <f>IF(COUNTIF(Dails!D:D,Data!$A31)=1,2,"N")</f>
        <v>2</v>
      </c>
      <c r="H31" s="16">
        <f>IF(COUNTIF(Dails!G:G,Data!$A31)=1,3,"N")</f>
        <v>3</v>
      </c>
      <c r="I31" s="16">
        <f t="shared" si="1"/>
        <v>3</v>
      </c>
    </row>
    <row r="32" ht="14.25" customHeight="1">
      <c r="A32" s="9" t="s">
        <v>1383</v>
      </c>
      <c r="B32" s="118" t="s">
        <v>15</v>
      </c>
      <c r="C32" s="119" t="s">
        <v>1384</v>
      </c>
      <c r="D32" s="120" t="s">
        <v>1333</v>
      </c>
      <c r="E32" s="16" t="str">
        <f>VLOOKUP(B32&amp;D32,'Bill Assignment'!C:D,2,0)</f>
        <v>√</v>
      </c>
      <c r="F32" s="16" t="str">
        <f>IF(COUNTIF(Dails!A:A,Data!$A32)=1,1,"N")</f>
        <v>N</v>
      </c>
      <c r="G32" s="16" t="str">
        <f>IF(COUNTIF(Dails!D:D,Data!$A32)=1,2,"N")</f>
        <v>N</v>
      </c>
      <c r="H32" s="16">
        <f>IF(COUNTIF(Dails!G:G,Data!$A32)=1,3,"N")</f>
        <v>3</v>
      </c>
      <c r="I32" s="16">
        <f t="shared" si="1"/>
        <v>3</v>
      </c>
    </row>
    <row r="33" ht="14.25" customHeight="1">
      <c r="A33" s="9" t="s">
        <v>1150</v>
      </c>
      <c r="B33" s="118" t="s">
        <v>15</v>
      </c>
      <c r="C33" s="119" t="s">
        <v>1385</v>
      </c>
      <c r="D33" s="120" t="s">
        <v>1333</v>
      </c>
      <c r="E33" s="16" t="str">
        <f>VLOOKUP(B33&amp;D33,'Bill Assignment'!C:D,2,0)</f>
        <v>√</v>
      </c>
      <c r="F33" s="16">
        <f>IF(COUNTIF(Dails!A:A,Data!$A33)=1,1,"N")</f>
        <v>1</v>
      </c>
      <c r="G33" s="16">
        <f>IF(COUNTIF(Dails!D:D,Data!$A33)=1,2,"N")</f>
        <v>2</v>
      </c>
      <c r="H33" s="16">
        <f>IF(COUNTIF(Dails!G:G,Data!$A33)=1,3,"N")</f>
        <v>3</v>
      </c>
      <c r="I33" s="16">
        <f t="shared" si="1"/>
        <v>3</v>
      </c>
    </row>
    <row r="34" ht="14.25" customHeight="1">
      <c r="A34" s="9" t="s">
        <v>1386</v>
      </c>
      <c r="B34" s="118" t="s">
        <v>15</v>
      </c>
      <c r="C34" s="119" t="s">
        <v>1387</v>
      </c>
      <c r="D34" s="120" t="s">
        <v>1333</v>
      </c>
      <c r="E34" s="16" t="str">
        <f>VLOOKUP(B34&amp;D34,'Bill Assignment'!C:D,2,0)</f>
        <v>√</v>
      </c>
      <c r="F34" s="16" t="str">
        <f>IF(COUNTIF(Dails!A:A,Data!$A34)=1,1,"N")</f>
        <v>N</v>
      </c>
      <c r="G34" s="16">
        <f>IF(COUNTIF(Dails!D:D,Data!$A34)=1,2,"N")</f>
        <v>2</v>
      </c>
      <c r="H34" s="16">
        <f>IF(COUNTIF(Dails!G:G,Data!$A34)=1,3,"N")</f>
        <v>3</v>
      </c>
      <c r="I34" s="16">
        <f t="shared" si="1"/>
        <v>3</v>
      </c>
    </row>
    <row r="35" ht="14.25" customHeight="1">
      <c r="A35" s="9" t="s">
        <v>1388</v>
      </c>
      <c r="B35" s="118" t="s">
        <v>15</v>
      </c>
      <c r="C35" s="119" t="s">
        <v>1389</v>
      </c>
      <c r="D35" s="120" t="s">
        <v>1333</v>
      </c>
      <c r="E35" s="16" t="str">
        <f>VLOOKUP(B35&amp;D35,'Bill Assignment'!C:D,2,0)</f>
        <v>√</v>
      </c>
      <c r="F35" s="16">
        <f>IF(COUNTIF(Dails!A:A,Data!$A35)=1,1,"N")</f>
        <v>1</v>
      </c>
      <c r="G35" s="16">
        <f>IF(COUNTIF(Dails!D:D,Data!$A35)=1,2,"N")</f>
        <v>2</v>
      </c>
      <c r="H35" s="16">
        <f>IF(COUNTIF(Dails!G:G,Data!$A35)=1,3,"N")</f>
        <v>3</v>
      </c>
      <c r="I35" s="16">
        <f t="shared" si="1"/>
        <v>3</v>
      </c>
    </row>
    <row r="36" ht="14.25" customHeight="1">
      <c r="A36" s="9" t="s">
        <v>1390</v>
      </c>
      <c r="B36" s="118" t="s">
        <v>15</v>
      </c>
      <c r="C36" s="119" t="s">
        <v>1391</v>
      </c>
      <c r="D36" s="120" t="s">
        <v>1333</v>
      </c>
      <c r="E36" s="16" t="str">
        <f>VLOOKUP(B36&amp;D36,'Bill Assignment'!C:D,2,0)</f>
        <v>√</v>
      </c>
      <c r="F36" s="16">
        <f>IF(COUNTIF(Dails!A:A,Data!$A36)=1,1,"N")</f>
        <v>1</v>
      </c>
      <c r="G36" s="16">
        <f>IF(COUNTIF(Dails!D:D,Data!$A36)=1,2,"N")</f>
        <v>2</v>
      </c>
      <c r="H36" s="16">
        <f>IF(COUNTIF(Dails!G:G,Data!$A36)=1,3,"N")</f>
        <v>3</v>
      </c>
      <c r="I36" s="16">
        <f t="shared" si="1"/>
        <v>3</v>
      </c>
    </row>
    <row r="37" ht="14.25" customHeight="1">
      <c r="A37" s="9" t="s">
        <v>1021</v>
      </c>
      <c r="B37" s="118" t="s">
        <v>15</v>
      </c>
      <c r="C37" s="119" t="s">
        <v>1392</v>
      </c>
      <c r="D37" s="120" t="s">
        <v>1333</v>
      </c>
      <c r="E37" s="16" t="str">
        <f>VLOOKUP(B37&amp;D37,'Bill Assignment'!C:D,2,0)</f>
        <v>√</v>
      </c>
      <c r="F37" s="16">
        <f>IF(COUNTIF(Dails!A:A,Data!$A37)=1,1,"N")</f>
        <v>1</v>
      </c>
      <c r="G37" s="16">
        <f>IF(COUNTIF(Dails!D:D,Data!$A37)=1,2,"N")</f>
        <v>2</v>
      </c>
      <c r="H37" s="16">
        <f>IF(COUNTIF(Dails!G:G,Data!$A37)=1,3,"N")</f>
        <v>3</v>
      </c>
      <c r="I37" s="16">
        <f t="shared" si="1"/>
        <v>3</v>
      </c>
    </row>
    <row r="38" ht="14.25" customHeight="1">
      <c r="A38" s="9" t="s">
        <v>1393</v>
      </c>
      <c r="B38" s="118" t="s">
        <v>15</v>
      </c>
      <c r="C38" s="119" t="s">
        <v>1394</v>
      </c>
      <c r="D38" s="120" t="s">
        <v>1333</v>
      </c>
      <c r="E38" s="16" t="str">
        <f>VLOOKUP(B38&amp;D38,'Bill Assignment'!C:D,2,0)</f>
        <v>√</v>
      </c>
      <c r="F38" s="16" t="str">
        <f>IF(COUNTIF(Dails!A:A,Data!$A38)=1,1,"N")</f>
        <v>N</v>
      </c>
      <c r="G38" s="16" t="str">
        <f>IF(COUNTIF(Dails!D:D,Data!$A38)=1,2,"N")</f>
        <v>N</v>
      </c>
      <c r="H38" s="16">
        <f>IF(COUNTIF(Dails!G:G,Data!$A38)=1,3,"N")</f>
        <v>3</v>
      </c>
      <c r="I38" s="16">
        <f t="shared" si="1"/>
        <v>3</v>
      </c>
    </row>
    <row r="39" ht="14.25" customHeight="1">
      <c r="A39" s="9" t="s">
        <v>954</v>
      </c>
      <c r="B39" s="118" t="s">
        <v>15</v>
      </c>
      <c r="C39" s="119" t="s">
        <v>1395</v>
      </c>
      <c r="D39" s="120" t="s">
        <v>1333</v>
      </c>
      <c r="E39" s="16" t="str">
        <f>VLOOKUP(B39&amp;D39,'Bill Assignment'!C:D,2,0)</f>
        <v>√</v>
      </c>
      <c r="F39" s="16">
        <f>IF(COUNTIF(Dails!A:A,Data!$A39)=1,1,"N")</f>
        <v>1</v>
      </c>
      <c r="G39" s="16">
        <f>IF(COUNTIF(Dails!D:D,Data!$A39)=1,2,"N")</f>
        <v>2</v>
      </c>
      <c r="H39" s="16">
        <f>IF(COUNTIF(Dails!G:G,Data!$A39)=1,3,"N")</f>
        <v>3</v>
      </c>
      <c r="I39" s="16">
        <f t="shared" si="1"/>
        <v>3</v>
      </c>
    </row>
    <row r="40" ht="14.25" customHeight="1">
      <c r="A40" s="9" t="s">
        <v>1396</v>
      </c>
      <c r="B40" s="118" t="s">
        <v>15</v>
      </c>
      <c r="C40" s="119" t="s">
        <v>1397</v>
      </c>
      <c r="D40" s="120" t="s">
        <v>1333</v>
      </c>
      <c r="E40" s="16" t="str">
        <f>VLOOKUP(B40&amp;D40,'Bill Assignment'!C:D,2,0)</f>
        <v>√</v>
      </c>
      <c r="F40" s="16" t="str">
        <f>IF(COUNTIF(Dails!A:A,Data!$A40)=1,1,"N")</f>
        <v>N</v>
      </c>
      <c r="G40" s="16" t="str">
        <f>IF(COUNTIF(Dails!D:D,Data!$A40)=1,2,"N")</f>
        <v>N</v>
      </c>
      <c r="H40" s="16">
        <f>IF(COUNTIF(Dails!G:G,Data!$A40)=1,3,"N")</f>
        <v>3</v>
      </c>
      <c r="I40" s="16">
        <f t="shared" si="1"/>
        <v>3</v>
      </c>
    </row>
    <row r="41" ht="14.25" customHeight="1">
      <c r="A41" s="9" t="s">
        <v>1398</v>
      </c>
      <c r="B41" s="118" t="s">
        <v>15</v>
      </c>
      <c r="C41" s="119" t="s">
        <v>1399</v>
      </c>
      <c r="D41" s="120" t="s">
        <v>1333</v>
      </c>
      <c r="E41" s="16" t="str">
        <f>VLOOKUP(B41&amp;D41,'Bill Assignment'!C:D,2,0)</f>
        <v>√</v>
      </c>
      <c r="F41" s="16">
        <f>IF(COUNTIF(Dails!A:A,Data!$A41)=1,1,"N")</f>
        <v>1</v>
      </c>
      <c r="G41" s="16">
        <f>IF(COUNTIF(Dails!D:D,Data!$A41)=1,2,"N")</f>
        <v>2</v>
      </c>
      <c r="H41" s="16">
        <f>IF(COUNTIF(Dails!G:G,Data!$A41)=1,3,"N")</f>
        <v>3</v>
      </c>
      <c r="I41" s="16">
        <f t="shared" si="1"/>
        <v>3</v>
      </c>
    </row>
    <row r="42" ht="14.25" customHeight="1">
      <c r="A42" s="9" t="s">
        <v>1182</v>
      </c>
      <c r="B42" s="118" t="s">
        <v>15</v>
      </c>
      <c r="C42" s="119" t="s">
        <v>1400</v>
      </c>
      <c r="D42" s="120" t="s">
        <v>1333</v>
      </c>
      <c r="E42" s="16" t="str">
        <f>VLOOKUP(B42&amp;D42,'Bill Assignment'!C:D,2,0)</f>
        <v>√</v>
      </c>
      <c r="F42" s="16" t="str">
        <f>IF(COUNTIF(Dails!A:A,Data!$A42)=1,1,"N")</f>
        <v>N</v>
      </c>
      <c r="G42" s="16">
        <f>IF(COUNTIF(Dails!D:D,Data!$A42)=1,2,"N")</f>
        <v>2</v>
      </c>
      <c r="H42" s="16">
        <f>IF(COUNTIF(Dails!G:G,Data!$A42)=1,3,"N")</f>
        <v>3</v>
      </c>
      <c r="I42" s="16">
        <f t="shared" si="1"/>
        <v>3</v>
      </c>
    </row>
    <row r="43" ht="14.25" customHeight="1">
      <c r="A43" s="9" t="s">
        <v>1054</v>
      </c>
      <c r="B43" s="118" t="s">
        <v>15</v>
      </c>
      <c r="C43" s="119" t="s">
        <v>1401</v>
      </c>
      <c r="D43" s="120" t="s">
        <v>1333</v>
      </c>
      <c r="E43" s="16" t="str">
        <f>VLOOKUP(B43&amp;D43,'Bill Assignment'!C:D,2,0)</f>
        <v>√</v>
      </c>
      <c r="F43" s="16">
        <f>IF(COUNTIF(Dails!A:A,Data!$A43)=1,1,"N")</f>
        <v>1</v>
      </c>
      <c r="G43" s="16">
        <f>IF(COUNTIF(Dails!D:D,Data!$A43)=1,2,"N")</f>
        <v>2</v>
      </c>
      <c r="H43" s="16">
        <f>IF(COUNTIF(Dails!G:G,Data!$A43)=1,3,"N")</f>
        <v>3</v>
      </c>
      <c r="I43" s="16">
        <f t="shared" si="1"/>
        <v>3</v>
      </c>
    </row>
    <row r="44" ht="14.25" customHeight="1">
      <c r="A44" s="9" t="s">
        <v>663</v>
      </c>
      <c r="B44" s="118" t="s">
        <v>15</v>
      </c>
      <c r="C44" s="119" t="s">
        <v>1402</v>
      </c>
      <c r="D44" s="120" t="s">
        <v>1333</v>
      </c>
      <c r="E44" s="16" t="str">
        <f>VLOOKUP(B44&amp;D44,'Bill Assignment'!C:D,2,0)</f>
        <v>√</v>
      </c>
      <c r="F44" s="16">
        <f>IF(COUNTIF(Dails!A:A,Data!$A44)=1,1,"N")</f>
        <v>1</v>
      </c>
      <c r="G44" s="16" t="str">
        <f>IF(COUNTIF(Dails!D:D,Data!$A44)=1,2,"N")</f>
        <v>N</v>
      </c>
      <c r="H44" s="16">
        <f>IF(COUNTIF(Dails!G:G,Data!$A44)=1,3,"N")</f>
        <v>3</v>
      </c>
      <c r="I44" s="16">
        <f t="shared" si="1"/>
        <v>3</v>
      </c>
    </row>
    <row r="45" ht="14.25" customHeight="1">
      <c r="A45" s="9" t="s">
        <v>1403</v>
      </c>
      <c r="B45" s="118" t="s">
        <v>15</v>
      </c>
      <c r="C45" s="119" t="s">
        <v>1404</v>
      </c>
      <c r="D45" s="120" t="s">
        <v>1333</v>
      </c>
      <c r="E45" s="16" t="str">
        <f>VLOOKUP(B45&amp;D45,'Bill Assignment'!C:D,2,0)</f>
        <v>√</v>
      </c>
      <c r="F45" s="16" t="str">
        <f>IF(COUNTIF(Dails!A:A,Data!$A45)=1,1,"N")</f>
        <v>N</v>
      </c>
      <c r="G45" s="16" t="str">
        <f>IF(COUNTIF(Dails!D:D,Data!$A45)=1,2,"N")</f>
        <v>N</v>
      </c>
      <c r="H45" s="16">
        <f>IF(COUNTIF(Dails!G:G,Data!$A45)=1,3,"N")</f>
        <v>3</v>
      </c>
      <c r="I45" s="16">
        <f t="shared" si="1"/>
        <v>3</v>
      </c>
    </row>
    <row r="46" ht="14.25" customHeight="1">
      <c r="A46" s="9" t="s">
        <v>1405</v>
      </c>
      <c r="B46" s="118" t="s">
        <v>15</v>
      </c>
      <c r="C46" s="119" t="s">
        <v>1406</v>
      </c>
      <c r="D46" s="120" t="s">
        <v>1333</v>
      </c>
      <c r="E46" s="16" t="str">
        <f>VLOOKUP(B46&amp;D46,'Bill Assignment'!C:D,2,0)</f>
        <v>√</v>
      </c>
      <c r="F46" s="16" t="str">
        <f>IF(COUNTIF(Dails!A:A,Data!$A46)=1,1,"N")</f>
        <v>N</v>
      </c>
      <c r="G46" s="16" t="str">
        <f>IF(COUNTIF(Dails!D:D,Data!$A46)=1,2,"N")</f>
        <v>N</v>
      </c>
      <c r="H46" s="16">
        <f>IF(COUNTIF(Dails!G:G,Data!$A46)=1,3,"N")</f>
        <v>3</v>
      </c>
      <c r="I46" s="16">
        <f t="shared" si="1"/>
        <v>3</v>
      </c>
    </row>
    <row r="47" ht="14.25" customHeight="1">
      <c r="A47" s="9" t="s">
        <v>1407</v>
      </c>
      <c r="B47" s="118" t="s">
        <v>15</v>
      </c>
      <c r="C47" s="119" t="s">
        <v>1408</v>
      </c>
      <c r="D47" s="120" t="s">
        <v>1333</v>
      </c>
      <c r="E47" s="16" t="str">
        <f>VLOOKUP(B47&amp;D47,'Bill Assignment'!C:D,2,0)</f>
        <v>√</v>
      </c>
      <c r="F47" s="16" t="str">
        <f>IF(COUNTIF(Dails!A:A,Data!$A47)=1,1,"N")</f>
        <v>N</v>
      </c>
      <c r="G47" s="16" t="str">
        <f>IF(COUNTIF(Dails!D:D,Data!$A47)=1,2,"N")</f>
        <v>N</v>
      </c>
      <c r="H47" s="16">
        <f>IF(COUNTIF(Dails!G:G,Data!$A47)=1,3,"N")</f>
        <v>3</v>
      </c>
      <c r="I47" s="16">
        <f t="shared" si="1"/>
        <v>3</v>
      </c>
    </row>
    <row r="48" ht="14.25" customHeight="1">
      <c r="A48" s="9" t="s">
        <v>1409</v>
      </c>
      <c r="B48" s="118" t="s">
        <v>15</v>
      </c>
      <c r="C48" s="119" t="s">
        <v>1410</v>
      </c>
      <c r="D48" s="120" t="s">
        <v>1333</v>
      </c>
      <c r="E48" s="16" t="str">
        <f>VLOOKUP(B48&amp;D48,'Bill Assignment'!C:D,2,0)</f>
        <v>√</v>
      </c>
      <c r="F48" s="16">
        <f>IF(COUNTIF(Dails!A:A,Data!$A48)=1,1,"N")</f>
        <v>1</v>
      </c>
      <c r="G48" s="16">
        <f>IF(COUNTIF(Dails!D:D,Data!$A48)=1,2,"N")</f>
        <v>2</v>
      </c>
      <c r="H48" s="16">
        <f>IF(COUNTIF(Dails!G:G,Data!$A48)=1,3,"N")</f>
        <v>3</v>
      </c>
      <c r="I48" s="16">
        <f t="shared" si="1"/>
        <v>3</v>
      </c>
    </row>
    <row r="49" ht="14.25" customHeight="1">
      <c r="A49" s="9" t="s">
        <v>198</v>
      </c>
      <c r="B49" s="118" t="s">
        <v>15</v>
      </c>
      <c r="C49" s="119" t="s">
        <v>1411</v>
      </c>
      <c r="D49" s="120" t="s">
        <v>1333</v>
      </c>
      <c r="E49" s="16" t="str">
        <f>VLOOKUP(B49&amp;D49,'Bill Assignment'!C:D,2,0)</f>
        <v>√</v>
      </c>
      <c r="F49" s="16">
        <f>IF(COUNTIF(Dails!A:A,Data!$A49)=1,1,"N")</f>
        <v>1</v>
      </c>
      <c r="G49" s="16">
        <f>IF(COUNTIF(Dails!D:D,Data!$A49)=1,2,"N")</f>
        <v>2</v>
      </c>
      <c r="H49" s="16">
        <f>IF(COUNTIF(Dails!G:G,Data!$A49)=1,3,"N")</f>
        <v>3</v>
      </c>
      <c r="I49" s="16">
        <f t="shared" si="1"/>
        <v>3</v>
      </c>
    </row>
    <row r="50" ht="14.25" customHeight="1">
      <c r="A50" s="9" t="s">
        <v>1304</v>
      </c>
      <c r="B50" s="118" t="s">
        <v>15</v>
      </c>
      <c r="C50" s="119" t="s">
        <v>1412</v>
      </c>
      <c r="D50" s="120" t="s">
        <v>1333</v>
      </c>
      <c r="E50" s="16" t="str">
        <f>VLOOKUP(B50&amp;D50,'Bill Assignment'!C:D,2,0)</f>
        <v>√</v>
      </c>
      <c r="F50" s="16" t="str">
        <f>IF(COUNTIF(Dails!A:A,Data!$A50)=1,1,"N")</f>
        <v>N</v>
      </c>
      <c r="G50" s="16">
        <f>IF(COUNTIF(Dails!D:D,Data!$A50)=1,2,"N")</f>
        <v>2</v>
      </c>
      <c r="H50" s="16">
        <f>IF(COUNTIF(Dails!G:G,Data!$A50)=1,3,"N")</f>
        <v>3</v>
      </c>
      <c r="I50" s="16">
        <f t="shared" si="1"/>
        <v>3</v>
      </c>
    </row>
    <row r="51" ht="14.25" customHeight="1">
      <c r="A51" s="9" t="s">
        <v>1413</v>
      </c>
      <c r="B51" s="118" t="s">
        <v>15</v>
      </c>
      <c r="C51" s="119" t="s">
        <v>1414</v>
      </c>
      <c r="D51" s="120" t="s">
        <v>1333</v>
      </c>
      <c r="E51" s="16" t="str">
        <f>VLOOKUP(B51&amp;D51,'Bill Assignment'!C:D,2,0)</f>
        <v>√</v>
      </c>
      <c r="F51" s="16" t="str">
        <f>IF(COUNTIF(Dails!A:A,Data!$A51)=1,1,"N")</f>
        <v>N</v>
      </c>
      <c r="G51" s="16" t="str">
        <f>IF(COUNTIF(Dails!D:D,Data!$A51)=1,2,"N")</f>
        <v>N</v>
      </c>
      <c r="H51" s="16">
        <f>IF(COUNTIF(Dails!G:G,Data!$A51)=1,3,"N")</f>
        <v>3</v>
      </c>
      <c r="I51" s="16">
        <f t="shared" si="1"/>
        <v>3</v>
      </c>
    </row>
    <row r="52" ht="14.25" customHeight="1">
      <c r="A52" s="9" t="s">
        <v>1415</v>
      </c>
      <c r="B52" s="118" t="s">
        <v>15</v>
      </c>
      <c r="C52" s="119" t="s">
        <v>1416</v>
      </c>
      <c r="D52" s="120" t="s">
        <v>1333</v>
      </c>
      <c r="E52" s="16" t="str">
        <f>VLOOKUP(B52&amp;D52,'Bill Assignment'!C:D,2,0)</f>
        <v>√</v>
      </c>
      <c r="F52" s="16" t="str">
        <f>IF(COUNTIF(Dails!A:A,Data!$A52)=1,1,"N")</f>
        <v>N</v>
      </c>
      <c r="G52" s="16">
        <f>IF(COUNTIF(Dails!D:D,Data!$A52)=1,2,"N")</f>
        <v>2</v>
      </c>
      <c r="H52" s="16">
        <f>IF(COUNTIF(Dails!G:G,Data!$A52)=1,3,"N")</f>
        <v>3</v>
      </c>
      <c r="I52" s="16">
        <f t="shared" si="1"/>
        <v>3</v>
      </c>
    </row>
    <row r="53" ht="14.25" customHeight="1">
      <c r="A53" s="9" t="s">
        <v>1417</v>
      </c>
      <c r="B53" s="118" t="s">
        <v>15</v>
      </c>
      <c r="C53" s="119" t="s">
        <v>1418</v>
      </c>
      <c r="D53" s="120" t="s">
        <v>1419</v>
      </c>
      <c r="E53" s="16" t="str">
        <f>VLOOKUP(B53&amp;D53,'Bill Assignment'!C:D,2,0)</f>
        <v>×</v>
      </c>
      <c r="F53" s="16" t="str">
        <f>IF(COUNTIF(Dails!A:A,Data!$A53)=1,1,"N")</f>
        <v>N</v>
      </c>
      <c r="G53" s="16" t="str">
        <f>IF(COUNTIF(Dails!D:D,Data!$A53)=1,2,"N")</f>
        <v>N</v>
      </c>
      <c r="H53" s="16">
        <f>IF(COUNTIF(Dails!G:G,Data!$A53)=1,3,"N")</f>
        <v>3</v>
      </c>
      <c r="I53" s="16">
        <f t="shared" si="1"/>
        <v>3</v>
      </c>
    </row>
    <row r="54" ht="14.25" customHeight="1">
      <c r="A54" s="9" t="s">
        <v>1420</v>
      </c>
      <c r="B54" s="118" t="s">
        <v>15</v>
      </c>
      <c r="C54" s="119" t="s">
        <v>1421</v>
      </c>
      <c r="D54" s="120" t="s">
        <v>1419</v>
      </c>
      <c r="E54" s="16" t="str">
        <f>VLOOKUP(B54&amp;D54,'Bill Assignment'!C:D,2,0)</f>
        <v>×</v>
      </c>
      <c r="F54" s="16" t="str">
        <f>IF(COUNTIF(Dails!A:A,Data!$A54)=1,1,"N")</f>
        <v>N</v>
      </c>
      <c r="G54" s="16" t="str">
        <f>IF(COUNTIF(Dails!D:D,Data!$A54)=1,2,"N")</f>
        <v>N</v>
      </c>
      <c r="H54" s="16">
        <f>IF(COUNTIF(Dails!G:G,Data!$A54)=1,3,"N")</f>
        <v>3</v>
      </c>
      <c r="I54" s="16">
        <f t="shared" si="1"/>
        <v>3</v>
      </c>
    </row>
    <row r="55" ht="14.25" customHeight="1">
      <c r="A55" s="9" t="s">
        <v>1422</v>
      </c>
      <c r="B55" s="118" t="s">
        <v>15</v>
      </c>
      <c r="C55" s="119" t="s">
        <v>1423</v>
      </c>
      <c r="D55" s="120" t="s">
        <v>1419</v>
      </c>
      <c r="E55" s="16" t="str">
        <f>VLOOKUP(B55&amp;D55,'Bill Assignment'!C:D,2,0)</f>
        <v>×</v>
      </c>
      <c r="F55" s="16" t="str">
        <f>IF(COUNTIF(Dails!A:A,Data!$A55)=1,1,"N")</f>
        <v>N</v>
      </c>
      <c r="G55" s="16" t="str">
        <f>IF(COUNTIF(Dails!D:D,Data!$A55)=1,2,"N")</f>
        <v>N</v>
      </c>
      <c r="H55" s="16">
        <f>IF(COUNTIF(Dails!G:G,Data!$A55)=1,3,"N")</f>
        <v>3</v>
      </c>
      <c r="I55" s="16">
        <f t="shared" si="1"/>
        <v>3</v>
      </c>
    </row>
    <row r="56" ht="14.25" customHeight="1">
      <c r="A56" s="9" t="s">
        <v>1424</v>
      </c>
      <c r="B56" s="118" t="s">
        <v>15</v>
      </c>
      <c r="C56" s="119" t="s">
        <v>1425</v>
      </c>
      <c r="D56" s="120" t="s">
        <v>1419</v>
      </c>
      <c r="E56" s="16" t="str">
        <f>VLOOKUP(B56&amp;D56,'Bill Assignment'!C:D,2,0)</f>
        <v>×</v>
      </c>
      <c r="F56" s="16" t="str">
        <f>IF(COUNTIF(Dails!A:A,Data!$A56)=1,1,"N")</f>
        <v>N</v>
      </c>
      <c r="G56" s="16" t="str">
        <f>IF(COUNTIF(Dails!D:D,Data!$A56)=1,2,"N")</f>
        <v>N</v>
      </c>
      <c r="H56" s="16">
        <f>IF(COUNTIF(Dails!G:G,Data!$A56)=1,3,"N")</f>
        <v>3</v>
      </c>
      <c r="I56" s="16">
        <f t="shared" si="1"/>
        <v>3</v>
      </c>
    </row>
    <row r="57" ht="14.25" customHeight="1">
      <c r="A57" s="9" t="s">
        <v>1426</v>
      </c>
      <c r="B57" s="118" t="s">
        <v>15</v>
      </c>
      <c r="C57" s="119" t="s">
        <v>1427</v>
      </c>
      <c r="D57" s="120" t="s">
        <v>1419</v>
      </c>
      <c r="E57" s="16" t="str">
        <f>VLOOKUP(B57&amp;D57,'Bill Assignment'!C:D,2,0)</f>
        <v>×</v>
      </c>
      <c r="F57" s="16" t="str">
        <f>IF(COUNTIF(Dails!A:A,Data!$A57)=1,1,"N")</f>
        <v>N</v>
      </c>
      <c r="G57" s="16" t="str">
        <f>IF(COUNTIF(Dails!D:D,Data!$A57)=1,2,"N")</f>
        <v>N</v>
      </c>
      <c r="H57" s="16">
        <f>IF(COUNTIF(Dails!G:G,Data!$A57)=1,3,"N")</f>
        <v>3</v>
      </c>
      <c r="I57" s="16">
        <f t="shared" si="1"/>
        <v>3</v>
      </c>
    </row>
    <row r="58" ht="14.25" customHeight="1">
      <c r="A58" s="9" t="s">
        <v>1428</v>
      </c>
      <c r="B58" s="118" t="s">
        <v>15</v>
      </c>
      <c r="C58" s="119" t="s">
        <v>1429</v>
      </c>
      <c r="D58" s="120" t="s">
        <v>1419</v>
      </c>
      <c r="E58" s="16" t="str">
        <f>VLOOKUP(B58&amp;D58,'Bill Assignment'!C:D,2,0)</f>
        <v>×</v>
      </c>
      <c r="F58" s="16" t="str">
        <f>IF(COUNTIF(Dails!A:A,Data!$A58)=1,1,"N")</f>
        <v>N</v>
      </c>
      <c r="G58" s="16">
        <f>IF(COUNTIF(Dails!D:D,Data!$A58)=1,2,"N")</f>
        <v>2</v>
      </c>
      <c r="H58" s="16">
        <f>IF(COUNTIF(Dails!G:G,Data!$A58)=1,3,"N")</f>
        <v>3</v>
      </c>
      <c r="I58" s="16">
        <f t="shared" si="1"/>
        <v>3</v>
      </c>
    </row>
    <row r="59" ht="14.25" customHeight="1">
      <c r="A59" s="9" t="s">
        <v>1430</v>
      </c>
      <c r="B59" s="118" t="s">
        <v>15</v>
      </c>
      <c r="C59" s="119" t="s">
        <v>1431</v>
      </c>
      <c r="D59" s="120" t="s">
        <v>1419</v>
      </c>
      <c r="E59" s="16" t="str">
        <f>VLOOKUP(B59&amp;D59,'Bill Assignment'!C:D,2,0)</f>
        <v>×</v>
      </c>
      <c r="F59" s="16" t="str">
        <f>IF(COUNTIF(Dails!A:A,Data!$A59)=1,1,"N")</f>
        <v>N</v>
      </c>
      <c r="G59" s="16" t="str">
        <f>IF(COUNTIF(Dails!D:D,Data!$A59)=1,2,"N")</f>
        <v>N</v>
      </c>
      <c r="H59" s="16">
        <f>IF(COUNTIF(Dails!G:G,Data!$A59)=1,3,"N")</f>
        <v>3</v>
      </c>
      <c r="I59" s="16">
        <f t="shared" si="1"/>
        <v>3</v>
      </c>
    </row>
    <row r="60" ht="14.25" customHeight="1">
      <c r="A60" s="9" t="s">
        <v>1432</v>
      </c>
      <c r="B60" s="118" t="s">
        <v>15</v>
      </c>
      <c r="C60" s="119" t="s">
        <v>1433</v>
      </c>
      <c r="D60" s="120" t="s">
        <v>1419</v>
      </c>
      <c r="E60" s="16" t="str">
        <f>VLOOKUP(B60&amp;D60,'Bill Assignment'!C:D,2,0)</f>
        <v>×</v>
      </c>
      <c r="F60" s="16" t="str">
        <f>IF(COUNTIF(Dails!A:A,Data!$A60)=1,1,"N")</f>
        <v>N</v>
      </c>
      <c r="G60" s="16" t="str">
        <f>IF(COUNTIF(Dails!D:D,Data!$A60)=1,2,"N")</f>
        <v>N</v>
      </c>
      <c r="H60" s="16">
        <f>IF(COUNTIF(Dails!G:G,Data!$A60)=1,3,"N")</f>
        <v>3</v>
      </c>
      <c r="I60" s="16">
        <f t="shared" si="1"/>
        <v>3</v>
      </c>
    </row>
    <row r="61" ht="14.25" customHeight="1">
      <c r="A61" s="9" t="s">
        <v>1434</v>
      </c>
      <c r="B61" s="118" t="s">
        <v>15</v>
      </c>
      <c r="C61" s="119" t="s">
        <v>1435</v>
      </c>
      <c r="D61" s="120" t="s">
        <v>1419</v>
      </c>
      <c r="E61" s="16" t="str">
        <f>VLOOKUP(B61&amp;D61,'Bill Assignment'!C:D,2,0)</f>
        <v>×</v>
      </c>
      <c r="F61" s="16" t="str">
        <f>IF(COUNTIF(Dails!A:A,Data!$A61)=1,1,"N")</f>
        <v>N</v>
      </c>
      <c r="G61" s="16" t="str">
        <f>IF(COUNTIF(Dails!D:D,Data!$A61)=1,2,"N")</f>
        <v>N</v>
      </c>
      <c r="H61" s="16">
        <f>IF(COUNTIF(Dails!G:G,Data!$A61)=1,3,"N")</f>
        <v>3</v>
      </c>
      <c r="I61" s="16">
        <f t="shared" si="1"/>
        <v>3</v>
      </c>
    </row>
    <row r="62" ht="14.25" customHeight="1">
      <c r="A62" s="9" t="s">
        <v>1436</v>
      </c>
      <c r="B62" s="118" t="s">
        <v>15</v>
      </c>
      <c r="C62" s="119" t="s">
        <v>1437</v>
      </c>
      <c r="D62" s="120" t="s">
        <v>1419</v>
      </c>
      <c r="E62" s="16" t="str">
        <f>VLOOKUP(B62&amp;D62,'Bill Assignment'!C:D,2,0)</f>
        <v>×</v>
      </c>
      <c r="F62" s="16" t="str">
        <f>IF(COUNTIF(Dails!A:A,Data!$A62)=1,1,"N")</f>
        <v>N</v>
      </c>
      <c r="G62" s="16" t="str">
        <f>IF(COUNTIF(Dails!D:D,Data!$A62)=1,2,"N")</f>
        <v>N</v>
      </c>
      <c r="H62" s="16">
        <f>IF(COUNTIF(Dails!G:G,Data!$A62)=1,3,"N")</f>
        <v>3</v>
      </c>
      <c r="I62" s="16">
        <f t="shared" si="1"/>
        <v>3</v>
      </c>
    </row>
    <row r="63" ht="14.25" customHeight="1">
      <c r="A63" s="9" t="s">
        <v>1438</v>
      </c>
      <c r="B63" s="118" t="s">
        <v>15</v>
      </c>
      <c r="C63" s="119" t="s">
        <v>1439</v>
      </c>
      <c r="D63" s="120" t="s">
        <v>1419</v>
      </c>
      <c r="E63" s="16" t="str">
        <f>VLOOKUP(B63&amp;D63,'Bill Assignment'!C:D,2,0)</f>
        <v>×</v>
      </c>
      <c r="F63" s="16" t="str">
        <f>IF(COUNTIF(Dails!A:A,Data!$A63)=1,1,"N")</f>
        <v>N</v>
      </c>
      <c r="G63" s="16" t="str">
        <f>IF(COUNTIF(Dails!D:D,Data!$A63)=1,2,"N")</f>
        <v>N</v>
      </c>
      <c r="H63" s="16">
        <f>IF(COUNTIF(Dails!G:G,Data!$A63)=1,3,"N")</f>
        <v>3</v>
      </c>
      <c r="I63" s="16">
        <f t="shared" si="1"/>
        <v>3</v>
      </c>
    </row>
    <row r="64" ht="14.25" customHeight="1">
      <c r="A64" s="9" t="s">
        <v>347</v>
      </c>
      <c r="B64" s="118" t="s">
        <v>15</v>
      </c>
      <c r="C64" s="119" t="s">
        <v>1440</v>
      </c>
      <c r="D64" s="120" t="s">
        <v>1419</v>
      </c>
      <c r="E64" s="16" t="str">
        <f>VLOOKUP(B64&amp;D64,'Bill Assignment'!C:D,2,0)</f>
        <v>×</v>
      </c>
      <c r="F64" s="16">
        <f>IF(COUNTIF(Dails!A:A,Data!$A64)=1,1,"N")</f>
        <v>1</v>
      </c>
      <c r="G64" s="16" t="str">
        <f>IF(COUNTIF(Dails!D:D,Data!$A64)=1,2,"N")</f>
        <v>N</v>
      </c>
      <c r="H64" s="16">
        <f>IF(COUNTIF(Dails!G:G,Data!$A64)=1,3,"N")</f>
        <v>3</v>
      </c>
      <c r="I64" s="16">
        <f t="shared" si="1"/>
        <v>3</v>
      </c>
    </row>
    <row r="65" ht="14.25" customHeight="1">
      <c r="A65" s="9" t="s">
        <v>1441</v>
      </c>
      <c r="B65" s="118" t="s">
        <v>15</v>
      </c>
      <c r="C65" s="119" t="s">
        <v>1442</v>
      </c>
      <c r="D65" s="120" t="s">
        <v>1419</v>
      </c>
      <c r="E65" s="16" t="str">
        <f>VLOOKUP(B65&amp;D65,'Bill Assignment'!C:D,2,0)</f>
        <v>×</v>
      </c>
      <c r="F65" s="16" t="str">
        <f>IF(COUNTIF(Dails!A:A,Data!$A65)=1,1,"N")</f>
        <v>N</v>
      </c>
      <c r="G65" s="16" t="str">
        <f>IF(COUNTIF(Dails!D:D,Data!$A65)=1,2,"N")</f>
        <v>N</v>
      </c>
      <c r="H65" s="16">
        <f>IF(COUNTIF(Dails!G:G,Data!$A65)=1,3,"N")</f>
        <v>3</v>
      </c>
      <c r="I65" s="16">
        <f t="shared" si="1"/>
        <v>3</v>
      </c>
    </row>
    <row r="66" ht="14.25" customHeight="1">
      <c r="A66" s="9" t="s">
        <v>1443</v>
      </c>
      <c r="B66" s="118" t="s">
        <v>15</v>
      </c>
      <c r="C66" s="119" t="s">
        <v>1444</v>
      </c>
      <c r="D66" s="120" t="s">
        <v>1419</v>
      </c>
      <c r="E66" s="16" t="str">
        <f>VLOOKUP(B66&amp;D66,'Bill Assignment'!C:D,2,0)</f>
        <v>×</v>
      </c>
      <c r="F66" s="16" t="str">
        <f>IF(COUNTIF(Dails!A:A,Data!$A66)=1,1,"N")</f>
        <v>N</v>
      </c>
      <c r="G66" s="16" t="str">
        <f>IF(COUNTIF(Dails!D:D,Data!$A66)=1,2,"N")</f>
        <v>N</v>
      </c>
      <c r="H66" s="16">
        <f>IF(COUNTIF(Dails!G:G,Data!$A66)=1,3,"N")</f>
        <v>3</v>
      </c>
      <c r="I66" s="16">
        <f t="shared" si="1"/>
        <v>3</v>
      </c>
    </row>
    <row r="67" ht="14.25" customHeight="1">
      <c r="A67" s="9" t="s">
        <v>1445</v>
      </c>
      <c r="B67" s="118" t="s">
        <v>15</v>
      </c>
      <c r="C67" s="119" t="s">
        <v>1446</v>
      </c>
      <c r="D67" s="120" t="s">
        <v>1419</v>
      </c>
      <c r="E67" s="16" t="str">
        <f>VLOOKUP(B67&amp;D67,'Bill Assignment'!C:D,2,0)</f>
        <v>×</v>
      </c>
      <c r="F67" s="16" t="str">
        <f>IF(COUNTIF(Dails!A:A,Data!$A67)=1,1,"N")</f>
        <v>N</v>
      </c>
      <c r="G67" s="16" t="str">
        <f>IF(COUNTIF(Dails!D:D,Data!$A67)=1,2,"N")</f>
        <v>N</v>
      </c>
      <c r="H67" s="16">
        <f>IF(COUNTIF(Dails!G:G,Data!$A67)=1,3,"N")</f>
        <v>3</v>
      </c>
      <c r="I67" s="16">
        <f t="shared" si="1"/>
        <v>3</v>
      </c>
    </row>
    <row r="68" ht="14.25" customHeight="1">
      <c r="A68" s="9" t="s">
        <v>1447</v>
      </c>
      <c r="B68" s="118" t="s">
        <v>15</v>
      </c>
      <c r="C68" s="119" t="s">
        <v>1448</v>
      </c>
      <c r="D68" s="120" t="s">
        <v>1419</v>
      </c>
      <c r="E68" s="16" t="str">
        <f>VLOOKUP(B68&amp;D68,'Bill Assignment'!C:D,2,0)</f>
        <v>×</v>
      </c>
      <c r="F68" s="16" t="str">
        <f>IF(COUNTIF(Dails!A:A,Data!$A68)=1,1,"N")</f>
        <v>N</v>
      </c>
      <c r="G68" s="16" t="str">
        <f>IF(COUNTIF(Dails!D:D,Data!$A68)=1,2,"N")</f>
        <v>N</v>
      </c>
      <c r="H68" s="16">
        <f>IF(COUNTIF(Dails!G:G,Data!$A68)=1,3,"N")</f>
        <v>3</v>
      </c>
      <c r="I68" s="16">
        <f t="shared" si="1"/>
        <v>3</v>
      </c>
    </row>
    <row r="69" ht="14.25" customHeight="1">
      <c r="A69" s="9" t="s">
        <v>445</v>
      </c>
      <c r="B69" s="118" t="s">
        <v>15</v>
      </c>
      <c r="C69" s="119" t="s">
        <v>1449</v>
      </c>
      <c r="D69" s="120" t="s">
        <v>1419</v>
      </c>
      <c r="E69" s="16" t="str">
        <f>VLOOKUP(B69&amp;D69,'Bill Assignment'!C:D,2,0)</f>
        <v>×</v>
      </c>
      <c r="F69" s="16">
        <f>IF(COUNTIF(Dails!A:A,Data!$A69)=1,1,"N")</f>
        <v>1</v>
      </c>
      <c r="G69" s="16" t="str">
        <f>IF(COUNTIF(Dails!D:D,Data!$A69)=1,2,"N")</f>
        <v>N</v>
      </c>
      <c r="H69" s="16">
        <f>IF(COUNTIF(Dails!G:G,Data!$A69)=1,3,"N")</f>
        <v>3</v>
      </c>
      <c r="I69" s="16">
        <f t="shared" si="1"/>
        <v>3</v>
      </c>
    </row>
    <row r="70" ht="14.25" customHeight="1">
      <c r="A70" s="9" t="s">
        <v>1450</v>
      </c>
      <c r="B70" s="118" t="s">
        <v>15</v>
      </c>
      <c r="C70" s="119" t="s">
        <v>1451</v>
      </c>
      <c r="D70" s="120" t="s">
        <v>1419</v>
      </c>
      <c r="E70" s="16" t="str">
        <f>VLOOKUP(B70&amp;D70,'Bill Assignment'!C:D,2,0)</f>
        <v>×</v>
      </c>
      <c r="F70" s="16" t="str">
        <f>IF(COUNTIF(Dails!A:A,Data!$A70)=1,1,"N")</f>
        <v>N</v>
      </c>
      <c r="G70" s="16" t="str">
        <f>IF(COUNTIF(Dails!D:D,Data!$A70)=1,2,"N")</f>
        <v>N</v>
      </c>
      <c r="H70" s="16">
        <f>IF(COUNTIF(Dails!G:G,Data!$A70)=1,3,"N")</f>
        <v>3</v>
      </c>
      <c r="I70" s="16">
        <f t="shared" si="1"/>
        <v>3</v>
      </c>
    </row>
    <row r="71" ht="14.25" customHeight="1">
      <c r="A71" s="9" t="s">
        <v>1452</v>
      </c>
      <c r="B71" s="118" t="s">
        <v>15</v>
      </c>
      <c r="C71" s="119" t="s">
        <v>1453</v>
      </c>
      <c r="D71" s="120" t="s">
        <v>1419</v>
      </c>
      <c r="E71" s="16" t="str">
        <f>VLOOKUP(B71&amp;D71,'Bill Assignment'!C:D,2,0)</f>
        <v>×</v>
      </c>
      <c r="F71" s="16" t="str">
        <f>IF(COUNTIF(Dails!A:A,Data!$A71)=1,1,"N")</f>
        <v>N</v>
      </c>
      <c r="G71" s="16" t="str">
        <f>IF(COUNTIF(Dails!D:D,Data!$A71)=1,2,"N")</f>
        <v>N</v>
      </c>
      <c r="H71" s="16">
        <f>IF(COUNTIF(Dails!G:G,Data!$A71)=1,3,"N")</f>
        <v>3</v>
      </c>
      <c r="I71" s="16">
        <f t="shared" si="1"/>
        <v>3</v>
      </c>
    </row>
    <row r="72" ht="14.25" customHeight="1">
      <c r="A72" s="9" t="s">
        <v>1454</v>
      </c>
      <c r="B72" s="118" t="s">
        <v>15</v>
      </c>
      <c r="C72" s="119" t="s">
        <v>1455</v>
      </c>
      <c r="D72" s="120" t="s">
        <v>1419</v>
      </c>
      <c r="E72" s="16" t="str">
        <f>VLOOKUP(B72&amp;D72,'Bill Assignment'!C:D,2,0)</f>
        <v>×</v>
      </c>
      <c r="F72" s="16" t="str">
        <f>IF(COUNTIF(Dails!A:A,Data!$A72)=1,1,"N")</f>
        <v>N</v>
      </c>
      <c r="G72" s="16" t="str">
        <f>IF(COUNTIF(Dails!D:D,Data!$A72)=1,2,"N")</f>
        <v>N</v>
      </c>
      <c r="H72" s="16">
        <f>IF(COUNTIF(Dails!G:G,Data!$A72)=1,3,"N")</f>
        <v>3</v>
      </c>
      <c r="I72" s="16">
        <f t="shared" si="1"/>
        <v>3</v>
      </c>
    </row>
    <row r="73" ht="14.25" customHeight="1">
      <c r="A73" s="9" t="s">
        <v>1456</v>
      </c>
      <c r="B73" s="118" t="s">
        <v>15</v>
      </c>
      <c r="C73" s="119" t="s">
        <v>1457</v>
      </c>
      <c r="D73" s="120" t="s">
        <v>1419</v>
      </c>
      <c r="E73" s="16" t="str">
        <f>VLOOKUP(B73&amp;D73,'Bill Assignment'!C:D,2,0)</f>
        <v>×</v>
      </c>
      <c r="F73" s="16" t="str">
        <f>IF(COUNTIF(Dails!A:A,Data!$A73)=1,1,"N")</f>
        <v>N</v>
      </c>
      <c r="G73" s="16" t="str">
        <f>IF(COUNTIF(Dails!D:D,Data!$A73)=1,2,"N")</f>
        <v>N</v>
      </c>
      <c r="H73" s="16">
        <f>IF(COUNTIF(Dails!G:G,Data!$A73)=1,3,"N")</f>
        <v>3</v>
      </c>
      <c r="I73" s="16">
        <f t="shared" si="1"/>
        <v>3</v>
      </c>
    </row>
    <row r="74" ht="14.25" customHeight="1">
      <c r="A74" s="9" t="s">
        <v>1458</v>
      </c>
      <c r="B74" s="118" t="s">
        <v>15</v>
      </c>
      <c r="C74" s="119" t="s">
        <v>1459</v>
      </c>
      <c r="D74" s="120" t="s">
        <v>1419</v>
      </c>
      <c r="E74" s="16" t="str">
        <f>VLOOKUP(B74&amp;D74,'Bill Assignment'!C:D,2,0)</f>
        <v>×</v>
      </c>
      <c r="F74" s="16" t="str">
        <f>IF(COUNTIF(Dails!A:A,Data!$A74)=1,1,"N")</f>
        <v>N</v>
      </c>
      <c r="G74" s="16" t="str">
        <f>IF(COUNTIF(Dails!D:D,Data!$A74)=1,2,"N")</f>
        <v>N</v>
      </c>
      <c r="H74" s="16">
        <f>IF(COUNTIF(Dails!G:G,Data!$A74)=1,3,"N")</f>
        <v>3</v>
      </c>
      <c r="I74" s="16">
        <f t="shared" si="1"/>
        <v>3</v>
      </c>
    </row>
    <row r="75" ht="14.25" customHeight="1">
      <c r="A75" s="9" t="s">
        <v>1460</v>
      </c>
      <c r="B75" s="118" t="s">
        <v>15</v>
      </c>
      <c r="C75" s="119" t="s">
        <v>1461</v>
      </c>
      <c r="D75" s="120" t="s">
        <v>1419</v>
      </c>
      <c r="E75" s="16" t="str">
        <f>VLOOKUP(B75&amp;D75,'Bill Assignment'!C:D,2,0)</f>
        <v>×</v>
      </c>
      <c r="F75" s="16" t="str">
        <f>IF(COUNTIF(Dails!A:A,Data!$A75)=1,1,"N")</f>
        <v>N</v>
      </c>
      <c r="G75" s="16" t="str">
        <f>IF(COUNTIF(Dails!D:D,Data!$A75)=1,2,"N")</f>
        <v>N</v>
      </c>
      <c r="H75" s="16">
        <f>IF(COUNTIF(Dails!G:G,Data!$A75)=1,3,"N")</f>
        <v>3</v>
      </c>
      <c r="I75" s="16">
        <f t="shared" si="1"/>
        <v>3</v>
      </c>
    </row>
    <row r="76" ht="14.25" customHeight="1">
      <c r="A76" s="9" t="s">
        <v>1462</v>
      </c>
      <c r="B76" s="118" t="s">
        <v>15</v>
      </c>
      <c r="C76" s="119" t="s">
        <v>1463</v>
      </c>
      <c r="D76" s="120" t="s">
        <v>1419</v>
      </c>
      <c r="E76" s="16" t="str">
        <f>VLOOKUP(B76&amp;D76,'Bill Assignment'!C:D,2,0)</f>
        <v>×</v>
      </c>
      <c r="F76" s="16" t="str">
        <f>IF(COUNTIF(Dails!A:A,Data!$A76)=1,1,"N")</f>
        <v>N</v>
      </c>
      <c r="G76" s="16" t="str">
        <f>IF(COUNTIF(Dails!D:D,Data!$A76)=1,2,"N")</f>
        <v>N</v>
      </c>
      <c r="H76" s="16">
        <f>IF(COUNTIF(Dails!G:G,Data!$A76)=1,3,"N")</f>
        <v>3</v>
      </c>
      <c r="I76" s="16">
        <f t="shared" si="1"/>
        <v>3</v>
      </c>
    </row>
    <row r="77" ht="14.25" customHeight="1">
      <c r="A77" s="9" t="s">
        <v>899</v>
      </c>
      <c r="B77" s="118" t="s">
        <v>15</v>
      </c>
      <c r="C77" s="119" t="s">
        <v>1464</v>
      </c>
      <c r="D77" s="120" t="s">
        <v>1419</v>
      </c>
      <c r="E77" s="16" t="str">
        <f>VLOOKUP(B77&amp;D77,'Bill Assignment'!C:D,2,0)</f>
        <v>×</v>
      </c>
      <c r="F77" s="16">
        <f>IF(COUNTIF(Dails!A:A,Data!$A77)=1,1,"N")</f>
        <v>1</v>
      </c>
      <c r="G77" s="16">
        <f>IF(COUNTIF(Dails!D:D,Data!$A77)=1,2,"N")</f>
        <v>2</v>
      </c>
      <c r="H77" s="16">
        <f>IF(COUNTIF(Dails!G:G,Data!$A77)=1,3,"N")</f>
        <v>3</v>
      </c>
      <c r="I77" s="16">
        <f t="shared" si="1"/>
        <v>3</v>
      </c>
    </row>
    <row r="78" ht="14.25" customHeight="1">
      <c r="A78" s="9" t="s">
        <v>359</v>
      </c>
      <c r="B78" s="118" t="s">
        <v>15</v>
      </c>
      <c r="C78" s="119" t="s">
        <v>1465</v>
      </c>
      <c r="D78" s="120" t="s">
        <v>1419</v>
      </c>
      <c r="E78" s="16" t="str">
        <f>VLOOKUP(B78&amp;D78,'Bill Assignment'!C:D,2,0)</f>
        <v>×</v>
      </c>
      <c r="F78" s="16">
        <f>IF(COUNTIF(Dails!A:A,Data!$A78)=1,1,"N")</f>
        <v>1</v>
      </c>
      <c r="G78" s="16" t="str">
        <f>IF(COUNTIF(Dails!D:D,Data!$A78)=1,2,"N")</f>
        <v>N</v>
      </c>
      <c r="H78" s="16">
        <f>IF(COUNTIF(Dails!G:G,Data!$A78)=1,3,"N")</f>
        <v>3</v>
      </c>
      <c r="I78" s="16">
        <f t="shared" si="1"/>
        <v>3</v>
      </c>
    </row>
    <row r="79" ht="14.25" customHeight="1">
      <c r="A79" s="9" t="s">
        <v>739</v>
      </c>
      <c r="B79" s="118" t="s">
        <v>15</v>
      </c>
      <c r="C79" s="119" t="s">
        <v>1466</v>
      </c>
      <c r="D79" s="120" t="s">
        <v>1419</v>
      </c>
      <c r="E79" s="16" t="str">
        <f>VLOOKUP(B79&amp;D79,'Bill Assignment'!C:D,2,0)</f>
        <v>×</v>
      </c>
      <c r="F79" s="16" t="str">
        <f>IF(COUNTIF(Dails!A:A,Data!$A79)=1,1,"N")</f>
        <v>N</v>
      </c>
      <c r="G79" s="16" t="str">
        <f>IF(COUNTIF(Dails!D:D,Data!$A79)=1,2,"N")</f>
        <v>N</v>
      </c>
      <c r="H79" s="16">
        <f>IF(COUNTIF(Dails!G:G,Data!$A79)=1,3,"N")</f>
        <v>3</v>
      </c>
      <c r="I79" s="16">
        <f t="shared" si="1"/>
        <v>3</v>
      </c>
    </row>
    <row r="80" ht="14.25" customHeight="1">
      <c r="A80" s="9" t="s">
        <v>524</v>
      </c>
      <c r="B80" s="118" t="s">
        <v>15</v>
      </c>
      <c r="C80" s="119" t="s">
        <v>1467</v>
      </c>
      <c r="D80" s="120" t="s">
        <v>1419</v>
      </c>
      <c r="E80" s="16" t="str">
        <f>VLOOKUP(B80&amp;D80,'Bill Assignment'!C:D,2,0)</f>
        <v>×</v>
      </c>
      <c r="F80" s="16">
        <f>IF(COUNTIF(Dails!A:A,Data!$A80)=1,1,"N")</f>
        <v>1</v>
      </c>
      <c r="G80" s="16" t="str">
        <f>IF(COUNTIF(Dails!D:D,Data!$A80)=1,2,"N")</f>
        <v>N</v>
      </c>
      <c r="H80" s="16">
        <f>IF(COUNTIF(Dails!G:G,Data!$A80)=1,3,"N")</f>
        <v>3</v>
      </c>
      <c r="I80" s="16">
        <f t="shared" si="1"/>
        <v>3</v>
      </c>
    </row>
    <row r="81" ht="14.25" customHeight="1">
      <c r="A81" s="9" t="s">
        <v>1468</v>
      </c>
      <c r="B81" s="118" t="s">
        <v>15</v>
      </c>
      <c r="C81" s="119" t="s">
        <v>1469</v>
      </c>
      <c r="D81" s="120" t="s">
        <v>1419</v>
      </c>
      <c r="E81" s="16" t="str">
        <f>VLOOKUP(B81&amp;D81,'Bill Assignment'!C:D,2,0)</f>
        <v>×</v>
      </c>
      <c r="F81" s="16" t="str">
        <f>IF(COUNTIF(Dails!A:A,Data!$A81)=1,1,"N")</f>
        <v>N</v>
      </c>
      <c r="G81" s="16" t="str">
        <f>IF(COUNTIF(Dails!D:D,Data!$A81)=1,2,"N")</f>
        <v>N</v>
      </c>
      <c r="H81" s="16">
        <f>IF(COUNTIF(Dails!G:G,Data!$A81)=1,3,"N")</f>
        <v>3</v>
      </c>
      <c r="I81" s="16">
        <f t="shared" si="1"/>
        <v>3</v>
      </c>
    </row>
    <row r="82" ht="14.25" customHeight="1">
      <c r="A82" s="9" t="s">
        <v>1470</v>
      </c>
      <c r="B82" s="118" t="s">
        <v>15</v>
      </c>
      <c r="C82" s="119" t="s">
        <v>1471</v>
      </c>
      <c r="D82" s="120" t="s">
        <v>1419</v>
      </c>
      <c r="E82" s="16" t="str">
        <f>VLOOKUP(B82&amp;D82,'Bill Assignment'!C:D,2,0)</f>
        <v>×</v>
      </c>
      <c r="F82" s="16" t="str">
        <f>IF(COUNTIF(Dails!A:A,Data!$A82)=1,1,"N")</f>
        <v>N</v>
      </c>
      <c r="G82" s="16" t="str">
        <f>IF(COUNTIF(Dails!D:D,Data!$A82)=1,2,"N")</f>
        <v>N</v>
      </c>
      <c r="H82" s="16">
        <f>IF(COUNTIF(Dails!G:G,Data!$A82)=1,3,"N")</f>
        <v>3</v>
      </c>
      <c r="I82" s="16">
        <f t="shared" si="1"/>
        <v>3</v>
      </c>
    </row>
    <row r="83" ht="14.25" customHeight="1">
      <c r="A83" s="9" t="s">
        <v>1472</v>
      </c>
      <c r="B83" s="118" t="s">
        <v>15</v>
      </c>
      <c r="C83" s="119" t="s">
        <v>1473</v>
      </c>
      <c r="D83" s="120" t="s">
        <v>1419</v>
      </c>
      <c r="E83" s="16" t="str">
        <f>VLOOKUP(B83&amp;D83,'Bill Assignment'!C:D,2,0)</f>
        <v>×</v>
      </c>
      <c r="F83" s="16" t="str">
        <f>IF(COUNTIF(Dails!A:A,Data!$A83)=1,1,"N")</f>
        <v>N</v>
      </c>
      <c r="G83" s="16" t="str">
        <f>IF(COUNTIF(Dails!D:D,Data!$A83)=1,2,"N")</f>
        <v>N</v>
      </c>
      <c r="H83" s="16">
        <f>IF(COUNTIF(Dails!G:G,Data!$A83)=1,3,"N")</f>
        <v>3</v>
      </c>
      <c r="I83" s="16">
        <f t="shared" si="1"/>
        <v>3</v>
      </c>
    </row>
    <row r="84" ht="14.25" customHeight="1">
      <c r="A84" s="9" t="s">
        <v>1474</v>
      </c>
      <c r="B84" s="118" t="s">
        <v>15</v>
      </c>
      <c r="C84" s="119" t="s">
        <v>1475</v>
      </c>
      <c r="D84" s="120" t="s">
        <v>1419</v>
      </c>
      <c r="E84" s="16" t="str">
        <f>VLOOKUP(B84&amp;D84,'Bill Assignment'!C:D,2,0)</f>
        <v>×</v>
      </c>
      <c r="F84" s="16" t="str">
        <f>IF(COUNTIF(Dails!A:A,Data!$A84)=1,1,"N")</f>
        <v>N</v>
      </c>
      <c r="G84" s="16">
        <f>IF(COUNTIF(Dails!D:D,Data!$A84)=1,2,"N")</f>
        <v>2</v>
      </c>
      <c r="H84" s="16">
        <f>IF(COUNTIF(Dails!G:G,Data!$A84)=1,3,"N")</f>
        <v>3</v>
      </c>
      <c r="I84" s="16">
        <f t="shared" si="1"/>
        <v>3</v>
      </c>
    </row>
    <row r="85" ht="14.25" customHeight="1">
      <c r="A85" s="9" t="s">
        <v>1476</v>
      </c>
      <c r="B85" s="118" t="s">
        <v>15</v>
      </c>
      <c r="C85" s="119" t="s">
        <v>1477</v>
      </c>
      <c r="D85" s="120" t="s">
        <v>1419</v>
      </c>
      <c r="E85" s="16" t="str">
        <f>VLOOKUP(B85&amp;D85,'Bill Assignment'!C:D,2,0)</f>
        <v>×</v>
      </c>
      <c r="F85" s="16" t="str">
        <f>IF(COUNTIF(Dails!A:A,Data!$A85)=1,1,"N")</f>
        <v>N</v>
      </c>
      <c r="G85" s="16" t="str">
        <f>IF(COUNTIF(Dails!D:D,Data!$A85)=1,2,"N")</f>
        <v>N</v>
      </c>
      <c r="H85" s="16">
        <f>IF(COUNTIF(Dails!G:G,Data!$A85)=1,3,"N")</f>
        <v>3</v>
      </c>
      <c r="I85" s="16">
        <f t="shared" si="1"/>
        <v>3</v>
      </c>
    </row>
    <row r="86" ht="14.25" customHeight="1">
      <c r="A86" s="9" t="s">
        <v>1478</v>
      </c>
      <c r="B86" s="118" t="s">
        <v>15</v>
      </c>
      <c r="C86" s="119" t="s">
        <v>1479</v>
      </c>
      <c r="D86" s="120" t="s">
        <v>1419</v>
      </c>
      <c r="E86" s="16" t="str">
        <f>VLOOKUP(B86&amp;D86,'Bill Assignment'!C:D,2,0)</f>
        <v>×</v>
      </c>
      <c r="F86" s="16" t="str">
        <f>IF(COUNTIF(Dails!A:A,Data!$A86)=1,1,"N")</f>
        <v>N</v>
      </c>
      <c r="G86" s="16" t="str">
        <f>IF(COUNTIF(Dails!D:D,Data!$A86)=1,2,"N")</f>
        <v>N</v>
      </c>
      <c r="H86" s="16">
        <f>IF(COUNTIF(Dails!G:G,Data!$A86)=1,3,"N")</f>
        <v>3</v>
      </c>
      <c r="I86" s="16">
        <f t="shared" si="1"/>
        <v>3</v>
      </c>
    </row>
    <row r="87" ht="14.25" customHeight="1">
      <c r="A87" s="9" t="s">
        <v>1480</v>
      </c>
      <c r="B87" s="118" t="s">
        <v>15</v>
      </c>
      <c r="C87" s="119" t="s">
        <v>1481</v>
      </c>
      <c r="D87" s="120" t="s">
        <v>1419</v>
      </c>
      <c r="E87" s="16" t="str">
        <f>VLOOKUP(B87&amp;D87,'Bill Assignment'!C:D,2,0)</f>
        <v>×</v>
      </c>
      <c r="F87" s="16" t="str">
        <f>IF(COUNTIF(Dails!A:A,Data!$A87)=1,1,"N")</f>
        <v>N</v>
      </c>
      <c r="G87" s="16">
        <f>IF(COUNTIF(Dails!D:D,Data!$A87)=1,2,"N")</f>
        <v>2</v>
      </c>
      <c r="H87" s="16">
        <f>IF(COUNTIF(Dails!G:G,Data!$A87)=1,3,"N")</f>
        <v>3</v>
      </c>
      <c r="I87" s="16">
        <f t="shared" si="1"/>
        <v>3</v>
      </c>
    </row>
    <row r="88" ht="14.25" customHeight="1">
      <c r="A88" s="9" t="s">
        <v>1482</v>
      </c>
      <c r="B88" s="118" t="s">
        <v>15</v>
      </c>
      <c r="C88" s="119" t="s">
        <v>1483</v>
      </c>
      <c r="D88" s="120" t="s">
        <v>1419</v>
      </c>
      <c r="E88" s="16" t="str">
        <f>VLOOKUP(B88&amp;D88,'Bill Assignment'!C:D,2,0)</f>
        <v>×</v>
      </c>
      <c r="F88" s="16" t="str">
        <f>IF(COUNTIF(Dails!A:A,Data!$A88)=1,1,"N")</f>
        <v>N</v>
      </c>
      <c r="G88" s="16" t="str">
        <f>IF(COUNTIF(Dails!D:D,Data!$A88)=1,2,"N")</f>
        <v>N</v>
      </c>
      <c r="H88" s="16">
        <f>IF(COUNTIF(Dails!G:G,Data!$A88)=1,3,"N")</f>
        <v>3</v>
      </c>
      <c r="I88" s="16">
        <f t="shared" si="1"/>
        <v>3</v>
      </c>
    </row>
    <row r="89" ht="14.25" customHeight="1">
      <c r="A89" s="9" t="s">
        <v>1484</v>
      </c>
      <c r="B89" s="118" t="s">
        <v>15</v>
      </c>
      <c r="C89" s="119" t="s">
        <v>1485</v>
      </c>
      <c r="D89" s="120" t="s">
        <v>1419</v>
      </c>
      <c r="E89" s="16" t="str">
        <f>VLOOKUP(B89&amp;D89,'Bill Assignment'!C:D,2,0)</f>
        <v>×</v>
      </c>
      <c r="F89" s="16" t="str">
        <f>IF(COUNTIF(Dails!A:A,Data!$A89)=1,1,"N")</f>
        <v>N</v>
      </c>
      <c r="G89" s="16" t="str">
        <f>IF(COUNTIF(Dails!D:D,Data!$A89)=1,2,"N")</f>
        <v>N</v>
      </c>
      <c r="H89" s="16">
        <f>IF(COUNTIF(Dails!G:G,Data!$A89)=1,3,"N")</f>
        <v>3</v>
      </c>
      <c r="I89" s="16">
        <f t="shared" si="1"/>
        <v>3</v>
      </c>
    </row>
    <row r="90" ht="14.25" customHeight="1">
      <c r="A90" s="9" t="s">
        <v>1486</v>
      </c>
      <c r="B90" s="118" t="s">
        <v>15</v>
      </c>
      <c r="C90" s="119" t="s">
        <v>1487</v>
      </c>
      <c r="D90" s="120" t="s">
        <v>1419</v>
      </c>
      <c r="E90" s="16" t="str">
        <f>VLOOKUP(B90&amp;D90,'Bill Assignment'!C:D,2,0)</f>
        <v>×</v>
      </c>
      <c r="F90" s="16" t="str">
        <f>IF(COUNTIF(Dails!A:A,Data!$A90)=1,1,"N")</f>
        <v>N</v>
      </c>
      <c r="G90" s="16" t="str">
        <f>IF(COUNTIF(Dails!D:D,Data!$A90)=1,2,"N")</f>
        <v>N</v>
      </c>
      <c r="H90" s="16">
        <f>IF(COUNTIF(Dails!G:G,Data!$A90)=1,3,"N")</f>
        <v>3</v>
      </c>
      <c r="I90" s="16">
        <f t="shared" si="1"/>
        <v>3</v>
      </c>
    </row>
    <row r="91" ht="14.25" customHeight="1">
      <c r="A91" s="9" t="s">
        <v>1488</v>
      </c>
      <c r="B91" s="118" t="s">
        <v>15</v>
      </c>
      <c r="C91" s="119" t="s">
        <v>1489</v>
      </c>
      <c r="D91" s="120" t="s">
        <v>1419</v>
      </c>
      <c r="E91" s="16" t="str">
        <f>VLOOKUP(B91&amp;D91,'Bill Assignment'!C:D,2,0)</f>
        <v>×</v>
      </c>
      <c r="F91" s="16" t="str">
        <f>IF(COUNTIF(Dails!A:A,Data!$A91)=1,1,"N")</f>
        <v>N</v>
      </c>
      <c r="G91" s="16" t="str">
        <f>IF(COUNTIF(Dails!D:D,Data!$A91)=1,2,"N")</f>
        <v>N</v>
      </c>
      <c r="H91" s="16">
        <f>IF(COUNTIF(Dails!G:G,Data!$A91)=1,3,"N")</f>
        <v>3</v>
      </c>
      <c r="I91" s="16">
        <f t="shared" si="1"/>
        <v>3</v>
      </c>
    </row>
    <row r="92" ht="14.25" customHeight="1">
      <c r="A92" s="9" t="s">
        <v>1490</v>
      </c>
      <c r="B92" s="118" t="s">
        <v>15</v>
      </c>
      <c r="C92" s="119" t="s">
        <v>1491</v>
      </c>
      <c r="D92" s="120" t="s">
        <v>1419</v>
      </c>
      <c r="E92" s="16" t="str">
        <f>VLOOKUP(B92&amp;D92,'Bill Assignment'!C:D,2,0)</f>
        <v>×</v>
      </c>
      <c r="F92" s="16" t="str">
        <f>IF(COUNTIF(Dails!A:A,Data!$A92)=1,1,"N")</f>
        <v>N</v>
      </c>
      <c r="G92" s="16" t="str">
        <f>IF(COUNTIF(Dails!D:D,Data!$A92)=1,2,"N")</f>
        <v>N</v>
      </c>
      <c r="H92" s="16">
        <f>IF(COUNTIF(Dails!G:G,Data!$A92)=1,3,"N")</f>
        <v>3</v>
      </c>
      <c r="I92" s="16">
        <f t="shared" si="1"/>
        <v>3</v>
      </c>
    </row>
    <row r="93" ht="14.25" customHeight="1">
      <c r="A93" s="9" t="s">
        <v>853</v>
      </c>
      <c r="B93" s="118" t="s">
        <v>15</v>
      </c>
      <c r="C93" s="119" t="s">
        <v>1492</v>
      </c>
      <c r="D93" s="120" t="s">
        <v>1419</v>
      </c>
      <c r="E93" s="16" t="str">
        <f>VLOOKUP(B93&amp;D93,'Bill Assignment'!C:D,2,0)</f>
        <v>×</v>
      </c>
      <c r="F93" s="16">
        <f>IF(COUNTIF(Dails!A:A,Data!$A93)=1,1,"N")</f>
        <v>1</v>
      </c>
      <c r="G93" s="16">
        <f>IF(COUNTIF(Dails!D:D,Data!$A93)=1,2,"N")</f>
        <v>2</v>
      </c>
      <c r="H93" s="16">
        <f>IF(COUNTIF(Dails!G:G,Data!$A93)=1,3,"N")</f>
        <v>3</v>
      </c>
      <c r="I93" s="16">
        <f t="shared" si="1"/>
        <v>3</v>
      </c>
    </row>
    <row r="94" ht="14.25" customHeight="1">
      <c r="A94" s="9" t="s">
        <v>1493</v>
      </c>
      <c r="B94" s="118" t="s">
        <v>15</v>
      </c>
      <c r="C94" s="119" t="s">
        <v>1494</v>
      </c>
      <c r="D94" s="120" t="s">
        <v>1419</v>
      </c>
      <c r="E94" s="16" t="str">
        <f>VLOOKUP(B94&amp;D94,'Bill Assignment'!C:D,2,0)</f>
        <v>×</v>
      </c>
      <c r="F94" s="16" t="str">
        <f>IF(COUNTIF(Dails!A:A,Data!$A94)=1,1,"N")</f>
        <v>N</v>
      </c>
      <c r="G94" s="16" t="str">
        <f>IF(COUNTIF(Dails!D:D,Data!$A94)=1,2,"N")</f>
        <v>N</v>
      </c>
      <c r="H94" s="16">
        <f>IF(COUNTIF(Dails!G:G,Data!$A94)=1,3,"N")</f>
        <v>3</v>
      </c>
      <c r="I94" s="16">
        <f t="shared" si="1"/>
        <v>3</v>
      </c>
    </row>
    <row r="95" ht="14.25" customHeight="1">
      <c r="A95" s="9" t="s">
        <v>1495</v>
      </c>
      <c r="B95" s="118" t="s">
        <v>15</v>
      </c>
      <c r="C95" s="119" t="s">
        <v>1496</v>
      </c>
      <c r="D95" s="120" t="s">
        <v>1419</v>
      </c>
      <c r="E95" s="16" t="str">
        <f>VLOOKUP(B95&amp;D95,'Bill Assignment'!C:D,2,0)</f>
        <v>×</v>
      </c>
      <c r="F95" s="16" t="str">
        <f>IF(COUNTIF(Dails!A:A,Data!$A95)=1,1,"N")</f>
        <v>N</v>
      </c>
      <c r="G95" s="16" t="str">
        <f>IF(COUNTIF(Dails!D:D,Data!$A95)=1,2,"N")</f>
        <v>N</v>
      </c>
      <c r="H95" s="16">
        <f>IF(COUNTIF(Dails!G:G,Data!$A95)=1,3,"N")</f>
        <v>3</v>
      </c>
      <c r="I95" s="16">
        <f t="shared" si="1"/>
        <v>3</v>
      </c>
    </row>
    <row r="96" ht="14.25" customHeight="1">
      <c r="A96" s="9" t="s">
        <v>268</v>
      </c>
      <c r="B96" s="118" t="s">
        <v>15</v>
      </c>
      <c r="C96" s="119" t="s">
        <v>1497</v>
      </c>
      <c r="D96" s="120" t="s">
        <v>1419</v>
      </c>
      <c r="E96" s="16" t="str">
        <f>VLOOKUP(B96&amp;D96,'Bill Assignment'!C:D,2,0)</f>
        <v>×</v>
      </c>
      <c r="F96" s="16">
        <f>IF(COUNTIF(Dails!A:A,Data!$A96)=1,1,"N")</f>
        <v>1</v>
      </c>
      <c r="G96" s="16">
        <f>IF(COUNTIF(Dails!D:D,Data!$A96)=1,2,"N")</f>
        <v>2</v>
      </c>
      <c r="H96" s="16">
        <f>IF(COUNTIF(Dails!G:G,Data!$A96)=1,3,"N")</f>
        <v>3</v>
      </c>
      <c r="I96" s="16">
        <f t="shared" si="1"/>
        <v>3</v>
      </c>
    </row>
    <row r="97" ht="14.25" customHeight="1">
      <c r="A97" s="9" t="s">
        <v>1498</v>
      </c>
      <c r="B97" s="118" t="s">
        <v>15</v>
      </c>
      <c r="C97" s="119" t="s">
        <v>1499</v>
      </c>
      <c r="D97" s="120" t="s">
        <v>1419</v>
      </c>
      <c r="E97" s="16" t="str">
        <f>VLOOKUP(B97&amp;D97,'Bill Assignment'!C:D,2,0)</f>
        <v>×</v>
      </c>
      <c r="F97" s="16" t="str">
        <f>IF(COUNTIF(Dails!A:A,Data!$A97)=1,1,"N")</f>
        <v>N</v>
      </c>
      <c r="G97" s="16" t="str">
        <f>IF(COUNTIF(Dails!D:D,Data!$A97)=1,2,"N")</f>
        <v>N</v>
      </c>
      <c r="H97" s="16">
        <f>IF(COUNTIF(Dails!G:G,Data!$A97)=1,3,"N")</f>
        <v>3</v>
      </c>
      <c r="I97" s="16">
        <f t="shared" si="1"/>
        <v>3</v>
      </c>
    </row>
    <row r="98" ht="14.25" customHeight="1">
      <c r="A98" s="9" t="s">
        <v>1500</v>
      </c>
      <c r="B98" s="118" t="s">
        <v>15</v>
      </c>
      <c r="C98" s="119" t="s">
        <v>1501</v>
      </c>
      <c r="D98" s="120" t="s">
        <v>1419</v>
      </c>
      <c r="E98" s="16" t="str">
        <f>VLOOKUP(B98&amp;D98,'Bill Assignment'!C:D,2,0)</f>
        <v>×</v>
      </c>
      <c r="F98" s="16" t="str">
        <f>IF(COUNTIF(Dails!A:A,Data!$A98)=1,1,"N")</f>
        <v>N</v>
      </c>
      <c r="G98" s="16" t="str">
        <f>IF(COUNTIF(Dails!D:D,Data!$A98)=1,2,"N")</f>
        <v>N</v>
      </c>
      <c r="H98" s="16">
        <f>IF(COUNTIF(Dails!G:G,Data!$A98)=1,3,"N")</f>
        <v>3</v>
      </c>
      <c r="I98" s="16">
        <f t="shared" si="1"/>
        <v>3</v>
      </c>
    </row>
    <row r="99" ht="14.25" customHeight="1">
      <c r="A99" s="9" t="s">
        <v>1502</v>
      </c>
      <c r="B99" s="118" t="s">
        <v>15</v>
      </c>
      <c r="C99" s="119" t="s">
        <v>1503</v>
      </c>
      <c r="D99" s="120" t="s">
        <v>1419</v>
      </c>
      <c r="E99" s="16" t="str">
        <f>VLOOKUP(B99&amp;D99,'Bill Assignment'!C:D,2,0)</f>
        <v>×</v>
      </c>
      <c r="F99" s="16">
        <f>IF(COUNTIF(Dails!A:A,Data!$A99)=1,1,"N")</f>
        <v>1</v>
      </c>
      <c r="G99" s="16">
        <f>IF(COUNTIF(Dails!D:D,Data!$A99)=1,2,"N")</f>
        <v>2</v>
      </c>
      <c r="H99" s="16">
        <f>IF(COUNTIF(Dails!G:G,Data!$A99)=1,3,"N")</f>
        <v>3</v>
      </c>
      <c r="I99" s="16">
        <f t="shared" si="1"/>
        <v>3</v>
      </c>
    </row>
    <row r="100" ht="14.25" customHeight="1">
      <c r="A100" s="9" t="s">
        <v>1078</v>
      </c>
      <c r="B100" s="118" t="s">
        <v>15</v>
      </c>
      <c r="C100" s="119" t="s">
        <v>1504</v>
      </c>
      <c r="D100" s="120" t="s">
        <v>1419</v>
      </c>
      <c r="E100" s="16" t="str">
        <f>VLOOKUP(B100&amp;D100,'Bill Assignment'!C:D,2,0)</f>
        <v>×</v>
      </c>
      <c r="F100" s="16" t="str">
        <f>IF(COUNTIF(Dails!A:A,Data!$A100)=1,1,"N")</f>
        <v>N</v>
      </c>
      <c r="G100" s="16" t="str">
        <f>IF(COUNTIF(Dails!D:D,Data!$A100)=1,2,"N")</f>
        <v>N</v>
      </c>
      <c r="H100" s="16">
        <f>IF(COUNTIF(Dails!G:G,Data!$A100)=1,3,"N")</f>
        <v>3</v>
      </c>
      <c r="I100" s="16">
        <f t="shared" si="1"/>
        <v>3</v>
      </c>
    </row>
    <row r="101" ht="14.25" customHeight="1">
      <c r="A101" s="9" t="s">
        <v>1505</v>
      </c>
      <c r="B101" s="118" t="s">
        <v>15</v>
      </c>
      <c r="C101" s="119" t="s">
        <v>1506</v>
      </c>
      <c r="D101" s="120" t="s">
        <v>1419</v>
      </c>
      <c r="E101" s="16" t="str">
        <f>VLOOKUP(B101&amp;D101,'Bill Assignment'!C:D,2,0)</f>
        <v>×</v>
      </c>
      <c r="F101" s="16" t="str">
        <f>IF(COUNTIF(Dails!A:A,Data!$A101)=1,1,"N")</f>
        <v>N</v>
      </c>
      <c r="G101" s="16" t="str">
        <f>IF(COUNTIF(Dails!D:D,Data!$A101)=1,2,"N")</f>
        <v>N</v>
      </c>
      <c r="H101" s="16">
        <f>IF(COUNTIF(Dails!G:G,Data!$A101)=1,3,"N")</f>
        <v>3</v>
      </c>
      <c r="I101" s="16">
        <f t="shared" si="1"/>
        <v>3</v>
      </c>
    </row>
    <row r="102" ht="14.25" customHeight="1">
      <c r="A102" s="9" t="s">
        <v>1507</v>
      </c>
      <c r="B102" s="118" t="s">
        <v>15</v>
      </c>
      <c r="C102" s="119" t="s">
        <v>1508</v>
      </c>
      <c r="D102" s="120" t="s">
        <v>1419</v>
      </c>
      <c r="E102" s="16" t="str">
        <f>VLOOKUP(B102&amp;D102,'Bill Assignment'!C:D,2,0)</f>
        <v>×</v>
      </c>
      <c r="F102" s="16" t="str">
        <f>IF(COUNTIF(Dails!A:A,Data!$A102)=1,1,"N")</f>
        <v>N</v>
      </c>
      <c r="G102" s="16" t="str">
        <f>IF(COUNTIF(Dails!D:D,Data!$A102)=1,2,"N")</f>
        <v>N</v>
      </c>
      <c r="H102" s="16">
        <f>IF(COUNTIF(Dails!G:G,Data!$A102)=1,3,"N")</f>
        <v>3</v>
      </c>
      <c r="I102" s="16">
        <f t="shared" si="1"/>
        <v>3</v>
      </c>
    </row>
    <row r="103" ht="14.25" customHeight="1">
      <c r="A103" s="9" t="s">
        <v>1509</v>
      </c>
      <c r="B103" s="118" t="s">
        <v>15</v>
      </c>
      <c r="C103" s="119" t="s">
        <v>1510</v>
      </c>
      <c r="D103" s="120" t="s">
        <v>1419</v>
      </c>
      <c r="E103" s="16" t="str">
        <f>VLOOKUP(B103&amp;D103,'Bill Assignment'!C:D,2,0)</f>
        <v>×</v>
      </c>
      <c r="F103" s="16" t="str">
        <f>IF(COUNTIF(Dails!A:A,Data!$A103)=1,1,"N")</f>
        <v>N</v>
      </c>
      <c r="G103" s="16" t="str">
        <f>IF(COUNTIF(Dails!D:D,Data!$A103)=1,2,"N")</f>
        <v>N</v>
      </c>
      <c r="H103" s="16">
        <f>IF(COUNTIF(Dails!G:G,Data!$A103)=1,3,"N")</f>
        <v>3</v>
      </c>
      <c r="I103" s="16">
        <f t="shared" si="1"/>
        <v>3</v>
      </c>
    </row>
    <row r="104" ht="14.25" customHeight="1">
      <c r="A104" s="9" t="s">
        <v>1511</v>
      </c>
      <c r="B104" s="118" t="s">
        <v>15</v>
      </c>
      <c r="C104" s="119" t="s">
        <v>1512</v>
      </c>
      <c r="D104" s="120" t="s">
        <v>1419</v>
      </c>
      <c r="E104" s="16" t="str">
        <f>VLOOKUP(B104&amp;D104,'Bill Assignment'!C:D,2,0)</f>
        <v>×</v>
      </c>
      <c r="F104" s="16" t="str">
        <f>IF(COUNTIF(Dails!A:A,Data!$A104)=1,1,"N")</f>
        <v>N</v>
      </c>
      <c r="G104" s="16" t="str">
        <f>IF(COUNTIF(Dails!D:D,Data!$A104)=1,2,"N")</f>
        <v>N</v>
      </c>
      <c r="H104" s="16">
        <f>IF(COUNTIF(Dails!G:G,Data!$A104)=1,3,"N")</f>
        <v>3</v>
      </c>
      <c r="I104" s="16">
        <f t="shared" si="1"/>
        <v>3</v>
      </c>
    </row>
    <row r="105" ht="14.25" customHeight="1">
      <c r="A105" s="9" t="s">
        <v>1513</v>
      </c>
      <c r="B105" s="118" t="s">
        <v>15</v>
      </c>
      <c r="C105" s="119" t="s">
        <v>1514</v>
      </c>
      <c r="D105" s="120" t="s">
        <v>1419</v>
      </c>
      <c r="E105" s="16" t="str">
        <f>VLOOKUP(B105&amp;D105,'Bill Assignment'!C:D,2,0)</f>
        <v>×</v>
      </c>
      <c r="F105" s="16" t="str">
        <f>IF(COUNTIF(Dails!A:A,Data!$A105)=1,1,"N")</f>
        <v>N</v>
      </c>
      <c r="G105" s="16" t="str">
        <f>IF(COUNTIF(Dails!D:D,Data!$A105)=1,2,"N")</f>
        <v>N</v>
      </c>
      <c r="H105" s="16">
        <f>IF(COUNTIF(Dails!G:G,Data!$A105)=1,3,"N")</f>
        <v>3</v>
      </c>
      <c r="I105" s="16">
        <f t="shared" si="1"/>
        <v>3</v>
      </c>
    </row>
    <row r="106" ht="14.25" customHeight="1">
      <c r="A106" s="9" t="s">
        <v>1515</v>
      </c>
      <c r="B106" s="118" t="s">
        <v>15</v>
      </c>
      <c r="C106" s="119" t="s">
        <v>1516</v>
      </c>
      <c r="D106" s="120" t="s">
        <v>1419</v>
      </c>
      <c r="E106" s="16" t="str">
        <f>VLOOKUP(B106&amp;D106,'Bill Assignment'!C:D,2,0)</f>
        <v>×</v>
      </c>
      <c r="F106" s="16" t="str">
        <f>IF(COUNTIF(Dails!A:A,Data!$A106)=1,1,"N")</f>
        <v>N</v>
      </c>
      <c r="G106" s="16" t="str">
        <f>IF(COUNTIF(Dails!D:D,Data!$A106)=1,2,"N")</f>
        <v>N</v>
      </c>
      <c r="H106" s="16">
        <f>IF(COUNTIF(Dails!G:G,Data!$A106)=1,3,"N")</f>
        <v>3</v>
      </c>
      <c r="I106" s="16">
        <f t="shared" si="1"/>
        <v>3</v>
      </c>
    </row>
    <row r="107" ht="14.25" customHeight="1">
      <c r="A107" s="9" t="s">
        <v>1517</v>
      </c>
      <c r="B107" s="118" t="s">
        <v>15</v>
      </c>
      <c r="C107" s="119" t="s">
        <v>1518</v>
      </c>
      <c r="D107" s="120" t="s">
        <v>1419</v>
      </c>
      <c r="E107" s="16" t="str">
        <f>VLOOKUP(B107&amp;D107,'Bill Assignment'!C:D,2,0)</f>
        <v>×</v>
      </c>
      <c r="F107" s="16" t="str">
        <f>IF(COUNTIF(Dails!A:A,Data!$A107)=1,1,"N")</f>
        <v>N</v>
      </c>
      <c r="G107" s="16" t="str">
        <f>IF(COUNTIF(Dails!D:D,Data!$A107)=1,2,"N")</f>
        <v>N</v>
      </c>
      <c r="H107" s="16">
        <f>IF(COUNTIF(Dails!G:G,Data!$A107)=1,3,"N")</f>
        <v>3</v>
      </c>
      <c r="I107" s="16">
        <f t="shared" si="1"/>
        <v>3</v>
      </c>
    </row>
    <row r="108" ht="14.25" customHeight="1">
      <c r="A108" s="9" t="s">
        <v>1519</v>
      </c>
      <c r="B108" s="118" t="s">
        <v>15</v>
      </c>
      <c r="C108" s="119" t="s">
        <v>1520</v>
      </c>
      <c r="D108" s="120" t="s">
        <v>1419</v>
      </c>
      <c r="E108" s="16" t="str">
        <f>VLOOKUP(B108&amp;D108,'Bill Assignment'!C:D,2,0)</f>
        <v>×</v>
      </c>
      <c r="F108" s="16" t="str">
        <f>IF(COUNTIF(Dails!A:A,Data!$A108)=1,1,"N")</f>
        <v>N</v>
      </c>
      <c r="G108" s="16" t="str">
        <f>IF(COUNTIF(Dails!D:D,Data!$A108)=1,2,"N")</f>
        <v>N</v>
      </c>
      <c r="H108" s="16">
        <f>IF(COUNTIF(Dails!G:G,Data!$A108)=1,3,"N")</f>
        <v>3</v>
      </c>
      <c r="I108" s="16">
        <f t="shared" si="1"/>
        <v>3</v>
      </c>
    </row>
    <row r="109" ht="14.25" customHeight="1">
      <c r="A109" s="9" t="s">
        <v>110</v>
      </c>
      <c r="B109" s="118" t="s">
        <v>15</v>
      </c>
      <c r="C109" s="119" t="s">
        <v>1521</v>
      </c>
      <c r="D109" s="120" t="s">
        <v>1419</v>
      </c>
      <c r="E109" s="16" t="str">
        <f>VLOOKUP(B109&amp;D109,'Bill Assignment'!C:D,2,0)</f>
        <v>×</v>
      </c>
      <c r="F109" s="16">
        <f>IF(COUNTIF(Dails!A:A,Data!$A109)=1,1,"N")</f>
        <v>1</v>
      </c>
      <c r="G109" s="16">
        <f>IF(COUNTIF(Dails!D:D,Data!$A109)=1,2,"N")</f>
        <v>2</v>
      </c>
      <c r="H109" s="16">
        <f>IF(COUNTIF(Dails!G:G,Data!$A109)=1,3,"N")</f>
        <v>3</v>
      </c>
      <c r="I109" s="16">
        <f t="shared" si="1"/>
        <v>3</v>
      </c>
    </row>
    <row r="110" ht="14.25" customHeight="1">
      <c r="A110" s="9" t="s">
        <v>1522</v>
      </c>
      <c r="B110" s="118" t="s">
        <v>15</v>
      </c>
      <c r="C110" s="119" t="s">
        <v>1523</v>
      </c>
      <c r="D110" s="120" t="s">
        <v>1419</v>
      </c>
      <c r="E110" s="16" t="str">
        <f>VLOOKUP(B110&amp;D110,'Bill Assignment'!C:D,2,0)</f>
        <v>×</v>
      </c>
      <c r="F110" s="16" t="str">
        <f>IF(COUNTIF(Dails!A:A,Data!$A110)=1,1,"N")</f>
        <v>N</v>
      </c>
      <c r="G110" s="16" t="str">
        <f>IF(COUNTIF(Dails!D:D,Data!$A110)=1,2,"N")</f>
        <v>N</v>
      </c>
      <c r="H110" s="16">
        <f>IF(COUNTIF(Dails!G:G,Data!$A110)=1,3,"N")</f>
        <v>3</v>
      </c>
      <c r="I110" s="16">
        <f t="shared" si="1"/>
        <v>3</v>
      </c>
    </row>
    <row r="111" ht="14.25" customHeight="1">
      <c r="A111" s="9" t="s">
        <v>1524</v>
      </c>
      <c r="B111" s="118" t="s">
        <v>15</v>
      </c>
      <c r="C111" s="119" t="s">
        <v>1525</v>
      </c>
      <c r="D111" s="120" t="s">
        <v>1419</v>
      </c>
      <c r="E111" s="16" t="str">
        <f>VLOOKUP(B111&amp;D111,'Bill Assignment'!C:D,2,0)</f>
        <v>×</v>
      </c>
      <c r="F111" s="16" t="str">
        <f>IF(COUNTIF(Dails!A:A,Data!$A111)=1,1,"N")</f>
        <v>N</v>
      </c>
      <c r="G111" s="16" t="str">
        <f>IF(COUNTIF(Dails!D:D,Data!$A111)=1,2,"N")</f>
        <v>N</v>
      </c>
      <c r="H111" s="16">
        <f>IF(COUNTIF(Dails!G:G,Data!$A111)=1,3,"N")</f>
        <v>3</v>
      </c>
      <c r="I111" s="16">
        <f t="shared" si="1"/>
        <v>3</v>
      </c>
    </row>
    <row r="112" ht="14.25" customHeight="1">
      <c r="A112" s="9" t="s">
        <v>1526</v>
      </c>
      <c r="B112" s="118" t="s">
        <v>15</v>
      </c>
      <c r="C112" s="119" t="s">
        <v>1527</v>
      </c>
      <c r="D112" s="120" t="s">
        <v>1419</v>
      </c>
      <c r="E112" s="16" t="str">
        <f>VLOOKUP(B112&amp;D112,'Bill Assignment'!C:D,2,0)</f>
        <v>×</v>
      </c>
      <c r="F112" s="16" t="str">
        <f>IF(COUNTIF(Dails!A:A,Data!$A112)=1,1,"N")</f>
        <v>N</v>
      </c>
      <c r="G112" s="16" t="str">
        <f>IF(COUNTIF(Dails!D:D,Data!$A112)=1,2,"N")</f>
        <v>N</v>
      </c>
      <c r="H112" s="16">
        <f>IF(COUNTIF(Dails!G:G,Data!$A112)=1,3,"N")</f>
        <v>3</v>
      </c>
      <c r="I112" s="16">
        <f t="shared" si="1"/>
        <v>3</v>
      </c>
    </row>
    <row r="113" ht="14.25" customHeight="1">
      <c r="A113" s="9" t="s">
        <v>1528</v>
      </c>
      <c r="B113" s="118" t="s">
        <v>15</v>
      </c>
      <c r="C113" s="119" t="s">
        <v>1529</v>
      </c>
      <c r="D113" s="120" t="s">
        <v>1419</v>
      </c>
      <c r="E113" s="16" t="str">
        <f>VLOOKUP(B113&amp;D113,'Bill Assignment'!C:D,2,0)</f>
        <v>×</v>
      </c>
      <c r="F113" s="16" t="str">
        <f>IF(COUNTIF(Dails!A:A,Data!$A113)=1,1,"N")</f>
        <v>N</v>
      </c>
      <c r="G113" s="16" t="str">
        <f>IF(COUNTIF(Dails!D:D,Data!$A113)=1,2,"N")</f>
        <v>N</v>
      </c>
      <c r="H113" s="16">
        <f>IF(COUNTIF(Dails!G:G,Data!$A113)=1,3,"N")</f>
        <v>3</v>
      </c>
      <c r="I113" s="16">
        <f t="shared" si="1"/>
        <v>3</v>
      </c>
    </row>
    <row r="114" ht="14.25" customHeight="1">
      <c r="A114" s="9" t="s">
        <v>1530</v>
      </c>
      <c r="B114" s="118" t="s">
        <v>15</v>
      </c>
      <c r="C114" s="119" t="s">
        <v>1531</v>
      </c>
      <c r="D114" s="120" t="s">
        <v>1419</v>
      </c>
      <c r="E114" s="16" t="str">
        <f>VLOOKUP(B114&amp;D114,'Bill Assignment'!C:D,2,0)</f>
        <v>×</v>
      </c>
      <c r="F114" s="16" t="str">
        <f>IF(COUNTIF(Dails!A:A,Data!$A114)=1,1,"N")</f>
        <v>N</v>
      </c>
      <c r="G114" s="16" t="str">
        <f>IF(COUNTIF(Dails!D:D,Data!$A114)=1,2,"N")</f>
        <v>N</v>
      </c>
      <c r="H114" s="16">
        <f>IF(COUNTIF(Dails!G:G,Data!$A114)=1,3,"N")</f>
        <v>3</v>
      </c>
      <c r="I114" s="16">
        <f t="shared" si="1"/>
        <v>3</v>
      </c>
    </row>
    <row r="115" ht="14.25" customHeight="1">
      <c r="A115" s="9" t="s">
        <v>1532</v>
      </c>
      <c r="B115" s="118" t="s">
        <v>15</v>
      </c>
      <c r="C115" s="119" t="s">
        <v>1533</v>
      </c>
      <c r="D115" s="120" t="s">
        <v>1419</v>
      </c>
      <c r="E115" s="16" t="str">
        <f>VLOOKUP(B115&amp;D115,'Bill Assignment'!C:D,2,0)</f>
        <v>×</v>
      </c>
      <c r="F115" s="16" t="str">
        <f>IF(COUNTIF(Dails!A:A,Data!$A115)=1,1,"N")</f>
        <v>N</v>
      </c>
      <c r="G115" s="16" t="str">
        <f>IF(COUNTIF(Dails!D:D,Data!$A115)=1,2,"N")</f>
        <v>N</v>
      </c>
      <c r="H115" s="16">
        <f>IF(COUNTIF(Dails!G:G,Data!$A115)=1,3,"N")</f>
        <v>3</v>
      </c>
      <c r="I115" s="16">
        <f t="shared" si="1"/>
        <v>3</v>
      </c>
    </row>
    <row r="116" ht="14.25" customHeight="1">
      <c r="A116" s="9" t="s">
        <v>1534</v>
      </c>
      <c r="B116" s="118" t="s">
        <v>15</v>
      </c>
      <c r="C116" s="119" t="s">
        <v>1535</v>
      </c>
      <c r="D116" s="120" t="s">
        <v>1419</v>
      </c>
      <c r="E116" s="16" t="str">
        <f>VLOOKUP(B116&amp;D116,'Bill Assignment'!C:D,2,0)</f>
        <v>×</v>
      </c>
      <c r="F116" s="16" t="str">
        <f>IF(COUNTIF(Dails!A:A,Data!$A116)=1,1,"N")</f>
        <v>N</v>
      </c>
      <c r="G116" s="16" t="str">
        <f>IF(COUNTIF(Dails!D:D,Data!$A116)=1,2,"N")</f>
        <v>N</v>
      </c>
      <c r="H116" s="16">
        <f>IF(COUNTIF(Dails!G:G,Data!$A116)=1,3,"N")</f>
        <v>3</v>
      </c>
      <c r="I116" s="16">
        <f t="shared" si="1"/>
        <v>3</v>
      </c>
    </row>
    <row r="117" ht="14.25" customHeight="1">
      <c r="A117" s="9" t="s">
        <v>1536</v>
      </c>
      <c r="B117" s="118" t="s">
        <v>15</v>
      </c>
      <c r="C117" s="119" t="s">
        <v>1537</v>
      </c>
      <c r="D117" s="120" t="s">
        <v>1419</v>
      </c>
      <c r="E117" s="16" t="str">
        <f>VLOOKUP(B117&amp;D117,'Bill Assignment'!C:D,2,0)</f>
        <v>×</v>
      </c>
      <c r="F117" s="16" t="str">
        <f>IF(COUNTIF(Dails!A:A,Data!$A117)=1,1,"N")</f>
        <v>N</v>
      </c>
      <c r="G117" s="16" t="str">
        <f>IF(COUNTIF(Dails!D:D,Data!$A117)=1,2,"N")</f>
        <v>N</v>
      </c>
      <c r="H117" s="16">
        <f>IF(COUNTIF(Dails!G:G,Data!$A117)=1,3,"N")</f>
        <v>3</v>
      </c>
      <c r="I117" s="16">
        <f t="shared" si="1"/>
        <v>3</v>
      </c>
    </row>
    <row r="118" ht="14.25" customHeight="1">
      <c r="A118" s="9" t="s">
        <v>1538</v>
      </c>
      <c r="B118" s="129" t="s">
        <v>17</v>
      </c>
      <c r="C118" s="119" t="s">
        <v>1539</v>
      </c>
      <c r="D118" s="120" t="s">
        <v>1333</v>
      </c>
      <c r="E118" s="16" t="str">
        <f>VLOOKUP(B118&amp;D118,'Bill Assignment'!C:D,2,0)</f>
        <v>√</v>
      </c>
      <c r="F118" s="16">
        <f>IF(COUNTIF(Dails!A:A,Data!$A118)=1,1,"N")</f>
        <v>1</v>
      </c>
      <c r="G118" s="16">
        <f>IF(COUNTIF(Dails!D:D,Data!$A118)=1,2,"N")</f>
        <v>2</v>
      </c>
      <c r="H118" s="16" t="str">
        <f>IF(COUNTIF(Dails!G:G,Data!$A118)=1,3,"N")</f>
        <v>N</v>
      </c>
      <c r="I118" s="16">
        <f t="shared" si="1"/>
        <v>2</v>
      </c>
    </row>
    <row r="119" ht="14.25" customHeight="1">
      <c r="A119" s="9" t="s">
        <v>745</v>
      </c>
      <c r="B119" s="129" t="s">
        <v>17</v>
      </c>
      <c r="C119" s="119" t="s">
        <v>1540</v>
      </c>
      <c r="D119" s="120" t="s">
        <v>1333</v>
      </c>
      <c r="E119" s="16" t="str">
        <f>VLOOKUP(B119&amp;D119,'Bill Assignment'!C:D,2,0)</f>
        <v>√</v>
      </c>
      <c r="F119" s="16">
        <f>IF(COUNTIF(Dails!A:A,Data!$A119)=1,1,"N")</f>
        <v>1</v>
      </c>
      <c r="G119" s="16">
        <f>IF(COUNTIF(Dails!D:D,Data!$A119)=1,2,"N")</f>
        <v>2</v>
      </c>
      <c r="H119" s="16" t="str">
        <f>IF(COUNTIF(Dails!G:G,Data!$A119)=1,3,"N")</f>
        <v>N</v>
      </c>
      <c r="I119" s="16">
        <f t="shared" si="1"/>
        <v>2</v>
      </c>
    </row>
    <row r="120" ht="14.25" customHeight="1">
      <c r="A120" s="9" t="s">
        <v>1339</v>
      </c>
      <c r="B120" s="129" t="s">
        <v>17</v>
      </c>
      <c r="C120" s="119" t="s">
        <v>1541</v>
      </c>
      <c r="D120" s="120" t="s">
        <v>1333</v>
      </c>
      <c r="E120" s="16" t="str">
        <f>VLOOKUP(B120&amp;D120,'Bill Assignment'!C:D,2,0)</f>
        <v>√</v>
      </c>
      <c r="F120" s="16">
        <f>IF(COUNTIF(Dails!A:A,Data!$A120)=1,1,"N")</f>
        <v>1</v>
      </c>
      <c r="G120" s="16">
        <f>IF(COUNTIF(Dails!D:D,Data!$A120)=1,2,"N")</f>
        <v>2</v>
      </c>
      <c r="H120" s="16">
        <f>IF(COUNTIF(Dails!G:G,Data!$A120)=1,3,"N")</f>
        <v>3</v>
      </c>
      <c r="I120" s="16">
        <f t="shared" si="1"/>
        <v>2</v>
      </c>
    </row>
    <row r="121" ht="14.25" customHeight="1">
      <c r="A121" s="9" t="s">
        <v>1064</v>
      </c>
      <c r="B121" s="129" t="s">
        <v>17</v>
      </c>
      <c r="C121" s="119" t="s">
        <v>1542</v>
      </c>
      <c r="D121" s="120" t="s">
        <v>1333</v>
      </c>
      <c r="E121" s="16" t="str">
        <f>VLOOKUP(B121&amp;D121,'Bill Assignment'!C:D,2,0)</f>
        <v>√</v>
      </c>
      <c r="F121" s="16">
        <f>IF(COUNTIF(Dails!A:A,Data!$A121)=1,1,"N")</f>
        <v>1</v>
      </c>
      <c r="G121" s="16">
        <f>IF(COUNTIF(Dails!D:D,Data!$A121)=1,2,"N")</f>
        <v>2</v>
      </c>
      <c r="H121" s="16" t="str">
        <f>IF(COUNTIF(Dails!G:G,Data!$A121)=1,3,"N")</f>
        <v>N</v>
      </c>
      <c r="I121" s="16">
        <f t="shared" si="1"/>
        <v>2</v>
      </c>
    </row>
    <row r="122" ht="14.25" customHeight="1">
      <c r="A122" s="9" t="s">
        <v>1543</v>
      </c>
      <c r="B122" s="129" t="s">
        <v>17</v>
      </c>
      <c r="C122" s="119" t="s">
        <v>1544</v>
      </c>
      <c r="D122" s="120" t="s">
        <v>1333</v>
      </c>
      <c r="E122" s="16" t="str">
        <f>VLOOKUP(B122&amp;D122,'Bill Assignment'!C:D,2,0)</f>
        <v>√</v>
      </c>
      <c r="F122" s="16">
        <f>IF(COUNTIF(Dails!A:A,Data!$A122)=1,1,"N")</f>
        <v>1</v>
      </c>
      <c r="G122" s="16">
        <f>IF(COUNTIF(Dails!D:D,Data!$A122)=1,2,"N")</f>
        <v>2</v>
      </c>
      <c r="H122" s="16" t="str">
        <f>IF(COUNTIF(Dails!G:G,Data!$A122)=1,3,"N")</f>
        <v>N</v>
      </c>
      <c r="I122" s="16">
        <f t="shared" si="1"/>
        <v>2</v>
      </c>
    </row>
    <row r="123" ht="14.25" customHeight="1">
      <c r="A123" s="9" t="s">
        <v>896</v>
      </c>
      <c r="B123" s="129" t="s">
        <v>17</v>
      </c>
      <c r="C123" s="119" t="s">
        <v>1545</v>
      </c>
      <c r="D123" s="120" t="s">
        <v>1333</v>
      </c>
      <c r="E123" s="16" t="str">
        <f>VLOOKUP(B123&amp;D123,'Bill Assignment'!C:D,2,0)</f>
        <v>√</v>
      </c>
      <c r="F123" s="16">
        <f>IF(COUNTIF(Dails!A:A,Data!$A123)=1,1,"N")</f>
        <v>1</v>
      </c>
      <c r="G123" s="16">
        <f>IF(COUNTIF(Dails!D:D,Data!$A123)=1,2,"N")</f>
        <v>2</v>
      </c>
      <c r="H123" s="16" t="str">
        <f>IF(COUNTIF(Dails!G:G,Data!$A123)=1,3,"N")</f>
        <v>N</v>
      </c>
      <c r="I123" s="16">
        <f t="shared" si="1"/>
        <v>2</v>
      </c>
    </row>
    <row r="124" ht="14.25" customHeight="1">
      <c r="A124" s="9" t="s">
        <v>683</v>
      </c>
      <c r="B124" s="129" t="s">
        <v>17</v>
      </c>
      <c r="C124" s="119" t="s">
        <v>1546</v>
      </c>
      <c r="D124" s="120" t="s">
        <v>1333</v>
      </c>
      <c r="E124" s="16" t="str">
        <f>VLOOKUP(B124&amp;D124,'Bill Assignment'!C:D,2,0)</f>
        <v>√</v>
      </c>
      <c r="F124" s="16">
        <f>IF(COUNTIF(Dails!A:A,Data!$A124)=1,1,"N")</f>
        <v>1</v>
      </c>
      <c r="G124" s="16">
        <f>IF(COUNTIF(Dails!D:D,Data!$A124)=1,2,"N")</f>
        <v>2</v>
      </c>
      <c r="H124" s="16">
        <f>IF(COUNTIF(Dails!G:G,Data!$A124)=1,3,"N")</f>
        <v>3</v>
      </c>
      <c r="I124" s="16">
        <f t="shared" si="1"/>
        <v>2</v>
      </c>
    </row>
    <row r="125" ht="14.25" customHeight="1">
      <c r="A125" s="9" t="s">
        <v>368</v>
      </c>
      <c r="B125" s="129" t="s">
        <v>17</v>
      </c>
      <c r="C125" s="119" t="s">
        <v>1547</v>
      </c>
      <c r="D125" s="120" t="s">
        <v>1333</v>
      </c>
      <c r="E125" s="16" t="str">
        <f>VLOOKUP(B125&amp;D125,'Bill Assignment'!C:D,2,0)</f>
        <v>√</v>
      </c>
      <c r="F125" s="16">
        <f>IF(COUNTIF(Dails!A:A,Data!$A125)=1,1,"N")</f>
        <v>1</v>
      </c>
      <c r="G125" s="16">
        <f>IF(COUNTIF(Dails!D:D,Data!$A125)=1,2,"N")</f>
        <v>2</v>
      </c>
      <c r="H125" s="16" t="str">
        <f>IF(COUNTIF(Dails!G:G,Data!$A125)=1,3,"N")</f>
        <v>N</v>
      </c>
      <c r="I125" s="16">
        <f t="shared" si="1"/>
        <v>2</v>
      </c>
    </row>
    <row r="126" ht="14.25" customHeight="1">
      <c r="A126" s="9" t="s">
        <v>558</v>
      </c>
      <c r="B126" s="129" t="s">
        <v>17</v>
      </c>
      <c r="C126" s="119" t="s">
        <v>1548</v>
      </c>
      <c r="D126" s="120" t="s">
        <v>1333</v>
      </c>
      <c r="E126" s="16" t="str">
        <f>VLOOKUP(B126&amp;D126,'Bill Assignment'!C:D,2,0)</f>
        <v>√</v>
      </c>
      <c r="F126" s="16">
        <f>IF(COUNTIF(Dails!A:A,Data!$A126)=1,1,"N")</f>
        <v>1</v>
      </c>
      <c r="G126" s="16">
        <f>IF(COUNTIF(Dails!D:D,Data!$A126)=1,2,"N")</f>
        <v>2</v>
      </c>
      <c r="H126" s="16" t="str">
        <f>IF(COUNTIF(Dails!G:G,Data!$A126)=1,3,"N")</f>
        <v>N</v>
      </c>
      <c r="I126" s="16">
        <f t="shared" si="1"/>
        <v>2</v>
      </c>
    </row>
    <row r="127" ht="14.25" customHeight="1">
      <c r="A127" s="9" t="s">
        <v>1549</v>
      </c>
      <c r="B127" s="129" t="s">
        <v>17</v>
      </c>
      <c r="C127" s="119" t="s">
        <v>1550</v>
      </c>
      <c r="D127" s="120" t="s">
        <v>1333</v>
      </c>
      <c r="E127" s="16" t="str">
        <f>VLOOKUP(B127&amp;D127,'Bill Assignment'!C:D,2,0)</f>
        <v>√</v>
      </c>
      <c r="F127" s="16">
        <f>IF(COUNTIF(Dails!A:A,Data!$A127)=1,1,"N")</f>
        <v>1</v>
      </c>
      <c r="G127" s="16">
        <f>IF(COUNTIF(Dails!D:D,Data!$A127)=1,2,"N")</f>
        <v>2</v>
      </c>
      <c r="H127" s="16">
        <f>IF(COUNTIF(Dails!G:G,Data!$A127)=1,3,"N")</f>
        <v>3</v>
      </c>
      <c r="I127" s="16">
        <f t="shared" si="1"/>
        <v>2</v>
      </c>
    </row>
    <row r="128" ht="14.25" customHeight="1">
      <c r="A128" s="9" t="s">
        <v>1551</v>
      </c>
      <c r="B128" s="129" t="s">
        <v>17</v>
      </c>
      <c r="C128" s="119" t="s">
        <v>1552</v>
      </c>
      <c r="D128" s="120" t="s">
        <v>1333</v>
      </c>
      <c r="E128" s="16" t="str">
        <f>VLOOKUP(B128&amp;D128,'Bill Assignment'!C:D,2,0)</f>
        <v>√</v>
      </c>
      <c r="F128" s="16" t="str">
        <f>IF(COUNTIF(Dails!A:A,Data!$A128)=1,1,"N")</f>
        <v>N</v>
      </c>
      <c r="G128" s="16" t="str">
        <f>IF(COUNTIF(Dails!D:D,Data!$A128)=1,2,"N")</f>
        <v>N</v>
      </c>
      <c r="H128" s="16" t="str">
        <f>IF(COUNTIF(Dails!G:G,Data!$A128)=1,3,"N")</f>
        <v>N</v>
      </c>
      <c r="I128" s="16">
        <f t="shared" si="1"/>
        <v>2</v>
      </c>
    </row>
    <row r="129" ht="14.25" customHeight="1">
      <c r="A129" s="9" t="s">
        <v>899</v>
      </c>
      <c r="B129" s="129" t="s">
        <v>17</v>
      </c>
      <c r="C129" s="119" t="s">
        <v>1553</v>
      </c>
      <c r="D129" s="120" t="s">
        <v>1333</v>
      </c>
      <c r="E129" s="16" t="str">
        <f>VLOOKUP(B129&amp;D129,'Bill Assignment'!C:D,2,0)</f>
        <v>√</v>
      </c>
      <c r="F129" s="16">
        <f>IF(COUNTIF(Dails!A:A,Data!$A129)=1,1,"N")</f>
        <v>1</v>
      </c>
      <c r="G129" s="16">
        <f>IF(COUNTIF(Dails!D:D,Data!$A129)=1,2,"N")</f>
        <v>2</v>
      </c>
      <c r="H129" s="16">
        <f>IF(COUNTIF(Dails!G:G,Data!$A129)=1,3,"N")</f>
        <v>3</v>
      </c>
      <c r="I129" s="16">
        <f t="shared" si="1"/>
        <v>2</v>
      </c>
    </row>
    <row r="130" ht="14.25" customHeight="1">
      <c r="A130" s="9" t="s">
        <v>1254</v>
      </c>
      <c r="B130" s="129" t="s">
        <v>17</v>
      </c>
      <c r="C130" s="119" t="s">
        <v>1554</v>
      </c>
      <c r="D130" s="120" t="s">
        <v>1333</v>
      </c>
      <c r="E130" s="16" t="str">
        <f>VLOOKUP(B130&amp;D130,'Bill Assignment'!C:D,2,0)</f>
        <v>√</v>
      </c>
      <c r="F130" s="16">
        <f>IF(COUNTIF(Dails!A:A,Data!$A130)=1,1,"N")</f>
        <v>1</v>
      </c>
      <c r="G130" s="16">
        <f>IF(COUNTIF(Dails!D:D,Data!$A130)=1,2,"N")</f>
        <v>2</v>
      </c>
      <c r="H130" s="16" t="str">
        <f>IF(COUNTIF(Dails!G:G,Data!$A130)=1,3,"N")</f>
        <v>N</v>
      </c>
      <c r="I130" s="16">
        <f t="shared" si="1"/>
        <v>2</v>
      </c>
    </row>
    <row r="131" ht="14.25" customHeight="1">
      <c r="A131" s="9" t="s">
        <v>1209</v>
      </c>
      <c r="B131" s="129" t="s">
        <v>17</v>
      </c>
      <c r="C131" s="119" t="s">
        <v>1555</v>
      </c>
      <c r="D131" s="120" t="s">
        <v>1333</v>
      </c>
      <c r="E131" s="16" t="str">
        <f>VLOOKUP(B131&amp;D131,'Bill Assignment'!C:D,2,0)</f>
        <v>√</v>
      </c>
      <c r="F131" s="16">
        <f>IF(COUNTIF(Dails!A:A,Data!$A131)=1,1,"N")</f>
        <v>1</v>
      </c>
      <c r="G131" s="16">
        <f>IF(COUNTIF(Dails!D:D,Data!$A131)=1,2,"N")</f>
        <v>2</v>
      </c>
      <c r="H131" s="16">
        <f>IF(COUNTIF(Dails!G:G,Data!$A131)=1,3,"N")</f>
        <v>3</v>
      </c>
      <c r="I131" s="16">
        <f t="shared" si="1"/>
        <v>2</v>
      </c>
    </row>
    <row r="132" ht="14.25" customHeight="1">
      <c r="A132" s="9" t="s">
        <v>218</v>
      </c>
      <c r="B132" s="129" t="s">
        <v>17</v>
      </c>
      <c r="C132" s="119" t="s">
        <v>1556</v>
      </c>
      <c r="D132" s="120" t="s">
        <v>1333</v>
      </c>
      <c r="E132" s="16" t="str">
        <f>VLOOKUP(B132&amp;D132,'Bill Assignment'!C:D,2,0)</f>
        <v>√</v>
      </c>
      <c r="F132" s="16">
        <f>IF(COUNTIF(Dails!A:A,Data!$A132)=1,1,"N")</f>
        <v>1</v>
      </c>
      <c r="G132" s="16">
        <f>IF(COUNTIF(Dails!D:D,Data!$A132)=1,2,"N")</f>
        <v>2</v>
      </c>
      <c r="H132" s="16" t="str">
        <f>IF(COUNTIF(Dails!G:G,Data!$A132)=1,3,"N")</f>
        <v>N</v>
      </c>
      <c r="I132" s="16">
        <f t="shared" si="1"/>
        <v>2</v>
      </c>
    </row>
    <row r="133" ht="14.25" customHeight="1">
      <c r="A133" s="9" t="s">
        <v>1363</v>
      </c>
      <c r="B133" s="129" t="s">
        <v>17</v>
      </c>
      <c r="C133" s="119" t="s">
        <v>1557</v>
      </c>
      <c r="D133" s="120" t="s">
        <v>1333</v>
      </c>
      <c r="E133" s="16" t="str">
        <f>VLOOKUP(B133&amp;D133,'Bill Assignment'!C:D,2,0)</f>
        <v>√</v>
      </c>
      <c r="F133" s="16" t="str">
        <f>IF(COUNTIF(Dails!A:A,Data!$A133)=1,1,"N")</f>
        <v>N</v>
      </c>
      <c r="G133" s="16">
        <f>IF(COUNTIF(Dails!D:D,Data!$A133)=1,2,"N")</f>
        <v>2</v>
      </c>
      <c r="H133" s="16">
        <f>IF(COUNTIF(Dails!G:G,Data!$A133)=1,3,"N")</f>
        <v>3</v>
      </c>
      <c r="I133" s="16">
        <f t="shared" si="1"/>
        <v>2</v>
      </c>
    </row>
    <row r="134" ht="14.25" customHeight="1">
      <c r="A134" s="9" t="s">
        <v>1474</v>
      </c>
      <c r="B134" s="129" t="s">
        <v>17</v>
      </c>
      <c r="C134" s="119" t="s">
        <v>1558</v>
      </c>
      <c r="D134" s="120" t="s">
        <v>1333</v>
      </c>
      <c r="E134" s="16" t="str">
        <f>VLOOKUP(B134&amp;D134,'Bill Assignment'!C:D,2,0)</f>
        <v>√</v>
      </c>
      <c r="F134" s="16" t="str">
        <f>IF(COUNTIF(Dails!A:A,Data!$A134)=1,1,"N")</f>
        <v>N</v>
      </c>
      <c r="G134" s="16">
        <f>IF(COUNTIF(Dails!D:D,Data!$A134)=1,2,"N")</f>
        <v>2</v>
      </c>
      <c r="H134" s="16">
        <f>IF(COUNTIF(Dails!G:G,Data!$A134)=1,3,"N")</f>
        <v>3</v>
      </c>
      <c r="I134" s="16">
        <f t="shared" si="1"/>
        <v>2</v>
      </c>
    </row>
    <row r="135" ht="14.25" customHeight="1">
      <c r="A135" s="9" t="s">
        <v>1480</v>
      </c>
      <c r="B135" s="129" t="s">
        <v>17</v>
      </c>
      <c r="C135" s="119" t="s">
        <v>1559</v>
      </c>
      <c r="D135" s="120" t="s">
        <v>1333</v>
      </c>
      <c r="E135" s="16" t="str">
        <f>VLOOKUP(B135&amp;D135,'Bill Assignment'!C:D,2,0)</f>
        <v>√</v>
      </c>
      <c r="F135" s="16" t="str">
        <f>IF(COUNTIF(Dails!A:A,Data!$A135)=1,1,"N")</f>
        <v>N</v>
      </c>
      <c r="G135" s="16">
        <f>IF(COUNTIF(Dails!D:D,Data!$A135)=1,2,"N")</f>
        <v>2</v>
      </c>
      <c r="H135" s="16">
        <f>IF(COUNTIF(Dails!G:G,Data!$A135)=1,3,"N")</f>
        <v>3</v>
      </c>
      <c r="I135" s="16">
        <f t="shared" si="1"/>
        <v>2</v>
      </c>
    </row>
    <row r="136" ht="14.25" customHeight="1">
      <c r="A136" s="9" t="s">
        <v>1560</v>
      </c>
      <c r="B136" s="129" t="s">
        <v>17</v>
      </c>
      <c r="C136" s="119" t="s">
        <v>1561</v>
      </c>
      <c r="D136" s="120" t="s">
        <v>1333</v>
      </c>
      <c r="E136" s="16" t="str">
        <f>VLOOKUP(B136&amp;D136,'Bill Assignment'!C:D,2,0)</f>
        <v>√</v>
      </c>
      <c r="F136" s="16" t="str">
        <f>IF(COUNTIF(Dails!A:A,Data!$A136)=1,1,"N")</f>
        <v>N</v>
      </c>
      <c r="G136" s="16">
        <f>IF(COUNTIF(Dails!D:D,Data!$A136)=1,2,"N")</f>
        <v>2</v>
      </c>
      <c r="H136" s="16" t="str">
        <f>IF(COUNTIF(Dails!G:G,Data!$A136)=1,3,"N")</f>
        <v>N</v>
      </c>
      <c r="I136" s="16">
        <f t="shared" si="1"/>
        <v>2</v>
      </c>
    </row>
    <row r="137" ht="14.25" customHeight="1">
      <c r="A137" s="9" t="s">
        <v>803</v>
      </c>
      <c r="B137" s="129" t="s">
        <v>17</v>
      </c>
      <c r="C137" s="119" t="s">
        <v>1562</v>
      </c>
      <c r="D137" s="120" t="s">
        <v>1333</v>
      </c>
      <c r="E137" s="16" t="str">
        <f>VLOOKUP(B137&amp;D137,'Bill Assignment'!C:D,2,0)</f>
        <v>√</v>
      </c>
      <c r="F137" s="16" t="str">
        <f>IF(COUNTIF(Dails!A:A,Data!$A137)=1,1,"N")</f>
        <v>N</v>
      </c>
      <c r="G137" s="16">
        <f>IF(COUNTIF(Dails!D:D,Data!$A137)=1,2,"N")</f>
        <v>2</v>
      </c>
      <c r="H137" s="16" t="str">
        <f>IF(COUNTIF(Dails!G:G,Data!$A137)=1,3,"N")</f>
        <v>N</v>
      </c>
      <c r="I137" s="16">
        <f t="shared" si="1"/>
        <v>2</v>
      </c>
    </row>
    <row r="138" ht="14.25" customHeight="1">
      <c r="A138" s="9" t="s">
        <v>364</v>
      </c>
      <c r="B138" s="129" t="s">
        <v>17</v>
      </c>
      <c r="C138" s="119" t="s">
        <v>1563</v>
      </c>
      <c r="D138" s="120" t="s">
        <v>1333</v>
      </c>
      <c r="E138" s="16" t="str">
        <f>VLOOKUP(B138&amp;D138,'Bill Assignment'!C:D,2,0)</f>
        <v>√</v>
      </c>
      <c r="F138" s="16">
        <f>IF(COUNTIF(Dails!A:A,Data!$A138)=1,1,"N")</f>
        <v>1</v>
      </c>
      <c r="G138" s="16">
        <f>IF(COUNTIF(Dails!D:D,Data!$A138)=1,2,"N")</f>
        <v>2</v>
      </c>
      <c r="H138" s="16" t="str">
        <f>IF(COUNTIF(Dails!G:G,Data!$A138)=1,3,"N")</f>
        <v>N</v>
      </c>
      <c r="I138" s="16">
        <f t="shared" si="1"/>
        <v>2</v>
      </c>
    </row>
    <row r="139" ht="14.25" customHeight="1">
      <c r="A139" s="9" t="s">
        <v>407</v>
      </c>
      <c r="B139" s="129" t="s">
        <v>17</v>
      </c>
      <c r="C139" s="119" t="s">
        <v>1564</v>
      </c>
      <c r="D139" s="120" t="s">
        <v>1333</v>
      </c>
      <c r="E139" s="16" t="str">
        <f>VLOOKUP(B139&amp;D139,'Bill Assignment'!C:D,2,0)</f>
        <v>√</v>
      </c>
      <c r="F139" s="16">
        <f>IF(COUNTIF(Dails!A:A,Data!$A139)=1,1,"N")</f>
        <v>1</v>
      </c>
      <c r="G139" s="16">
        <f>IF(COUNTIF(Dails!D:D,Data!$A139)=1,2,"N")</f>
        <v>2</v>
      </c>
      <c r="H139" s="16" t="str">
        <f>IF(COUNTIF(Dails!G:G,Data!$A139)=1,3,"N")</f>
        <v>N</v>
      </c>
      <c r="I139" s="16">
        <f t="shared" si="1"/>
        <v>2</v>
      </c>
    </row>
    <row r="140" ht="14.25" customHeight="1">
      <c r="A140" s="9" t="s">
        <v>1374</v>
      </c>
      <c r="B140" s="129" t="s">
        <v>17</v>
      </c>
      <c r="C140" s="119" t="s">
        <v>1565</v>
      </c>
      <c r="D140" s="120" t="s">
        <v>1333</v>
      </c>
      <c r="E140" s="16" t="str">
        <f>VLOOKUP(B140&amp;D140,'Bill Assignment'!C:D,2,0)</f>
        <v>√</v>
      </c>
      <c r="F140" s="16">
        <f>IF(COUNTIF(Dails!A:A,Data!$A140)=1,1,"N")</f>
        <v>1</v>
      </c>
      <c r="G140" s="16">
        <f>IF(COUNTIF(Dails!D:D,Data!$A140)=1,2,"N")</f>
        <v>2</v>
      </c>
      <c r="H140" s="16">
        <f>IF(COUNTIF(Dails!G:G,Data!$A140)=1,3,"N")</f>
        <v>3</v>
      </c>
      <c r="I140" s="16">
        <f t="shared" si="1"/>
        <v>2</v>
      </c>
    </row>
    <row r="141" ht="14.25" customHeight="1">
      <c r="A141" s="9" t="s">
        <v>1215</v>
      </c>
      <c r="B141" s="129" t="s">
        <v>17</v>
      </c>
      <c r="C141" s="119" t="s">
        <v>1566</v>
      </c>
      <c r="D141" s="120" t="s">
        <v>1333</v>
      </c>
      <c r="E141" s="16" t="str">
        <f>VLOOKUP(B141&amp;D141,'Bill Assignment'!C:D,2,0)</f>
        <v>√</v>
      </c>
      <c r="F141" s="16">
        <f>IF(COUNTIF(Dails!A:A,Data!$A141)=1,1,"N")</f>
        <v>1</v>
      </c>
      <c r="G141" s="16">
        <f>IF(COUNTIF(Dails!D:D,Data!$A141)=1,2,"N")</f>
        <v>2</v>
      </c>
      <c r="H141" s="16" t="str">
        <f>IF(COUNTIF(Dails!G:G,Data!$A141)=1,3,"N")</f>
        <v>N</v>
      </c>
      <c r="I141" s="16">
        <f t="shared" si="1"/>
        <v>2</v>
      </c>
    </row>
    <row r="142" ht="14.25" customHeight="1">
      <c r="A142" s="9" t="s">
        <v>300</v>
      </c>
      <c r="B142" s="129" t="s">
        <v>17</v>
      </c>
      <c r="C142" s="119" t="s">
        <v>1567</v>
      </c>
      <c r="D142" s="120" t="s">
        <v>1333</v>
      </c>
      <c r="E142" s="16" t="str">
        <f>VLOOKUP(B142&amp;D142,'Bill Assignment'!C:D,2,0)</f>
        <v>√</v>
      </c>
      <c r="F142" s="16">
        <f>IF(COUNTIF(Dails!A:A,Data!$A142)=1,1,"N")</f>
        <v>1</v>
      </c>
      <c r="G142" s="16">
        <f>IF(COUNTIF(Dails!D:D,Data!$A142)=1,2,"N")</f>
        <v>2</v>
      </c>
      <c r="H142" s="16" t="str">
        <f>IF(COUNTIF(Dails!G:G,Data!$A142)=1,3,"N")</f>
        <v>N</v>
      </c>
      <c r="I142" s="16">
        <f t="shared" si="1"/>
        <v>2</v>
      </c>
    </row>
    <row r="143" ht="14.25" customHeight="1">
      <c r="A143" s="9" t="s">
        <v>879</v>
      </c>
      <c r="B143" s="129" t="s">
        <v>17</v>
      </c>
      <c r="C143" s="119" t="s">
        <v>1568</v>
      </c>
      <c r="D143" s="120" t="s">
        <v>1333</v>
      </c>
      <c r="E143" s="16" t="str">
        <f>VLOOKUP(B143&amp;D143,'Bill Assignment'!C:D,2,0)</f>
        <v>√</v>
      </c>
      <c r="F143" s="16">
        <f>IF(COUNTIF(Dails!A:A,Data!$A143)=1,1,"N")</f>
        <v>1</v>
      </c>
      <c r="G143" s="16">
        <f>IF(COUNTIF(Dails!D:D,Data!$A143)=1,2,"N")</f>
        <v>2</v>
      </c>
      <c r="H143" s="16">
        <f>IF(COUNTIF(Dails!G:G,Data!$A143)=1,3,"N")</f>
        <v>3</v>
      </c>
      <c r="I143" s="16">
        <f t="shared" si="1"/>
        <v>2</v>
      </c>
    </row>
    <row r="144" ht="14.25" customHeight="1">
      <c r="A144" s="9" t="s">
        <v>1569</v>
      </c>
      <c r="B144" s="129" t="s">
        <v>17</v>
      </c>
      <c r="C144" s="119" t="s">
        <v>1570</v>
      </c>
      <c r="D144" s="120" t="s">
        <v>1333</v>
      </c>
      <c r="E144" s="16" t="str">
        <f>VLOOKUP(B144&amp;D144,'Bill Assignment'!C:D,2,0)</f>
        <v>√</v>
      </c>
      <c r="F144" s="16" t="str">
        <f>IF(COUNTIF(Dails!A:A,Data!$A144)=1,1,"N")</f>
        <v>N</v>
      </c>
      <c r="G144" s="16" t="str">
        <f>IF(COUNTIF(Dails!D:D,Data!$A144)=1,2,"N")</f>
        <v>N</v>
      </c>
      <c r="H144" s="16" t="str">
        <f>IF(COUNTIF(Dails!G:G,Data!$A144)=1,3,"N")</f>
        <v>N</v>
      </c>
      <c r="I144" s="16">
        <f t="shared" si="1"/>
        <v>2</v>
      </c>
    </row>
    <row r="145" ht="14.25" customHeight="1">
      <c r="A145" s="9" t="s">
        <v>1571</v>
      </c>
      <c r="B145" s="129" t="s">
        <v>17</v>
      </c>
      <c r="C145" s="119" t="s">
        <v>1572</v>
      </c>
      <c r="D145" s="120" t="s">
        <v>1333</v>
      </c>
      <c r="E145" s="16" t="str">
        <f>VLOOKUP(B145&amp;D145,'Bill Assignment'!C:D,2,0)</f>
        <v>√</v>
      </c>
      <c r="F145" s="16">
        <f>IF(COUNTIF(Dails!A:A,Data!$A145)=1,1,"N")</f>
        <v>1</v>
      </c>
      <c r="G145" s="16">
        <f>IF(COUNTIF(Dails!D:D,Data!$A145)=1,2,"N")</f>
        <v>2</v>
      </c>
      <c r="H145" s="16">
        <f>IF(COUNTIF(Dails!G:G,Data!$A145)=1,3,"N")</f>
        <v>3</v>
      </c>
      <c r="I145" s="16">
        <f t="shared" si="1"/>
        <v>2</v>
      </c>
    </row>
    <row r="146" ht="14.25" customHeight="1">
      <c r="A146" s="9" t="s">
        <v>1502</v>
      </c>
      <c r="B146" s="129" t="s">
        <v>17</v>
      </c>
      <c r="C146" s="119" t="s">
        <v>1573</v>
      </c>
      <c r="D146" s="120" t="s">
        <v>1333</v>
      </c>
      <c r="E146" s="16" t="str">
        <f>VLOOKUP(B146&amp;D146,'Bill Assignment'!C:D,2,0)</f>
        <v>√</v>
      </c>
      <c r="F146" s="16">
        <f>IF(COUNTIF(Dails!A:A,Data!$A146)=1,1,"N")</f>
        <v>1</v>
      </c>
      <c r="G146" s="16">
        <f>IF(COUNTIF(Dails!D:D,Data!$A146)=1,2,"N")</f>
        <v>2</v>
      </c>
      <c r="H146" s="16">
        <f>IF(COUNTIF(Dails!G:G,Data!$A146)=1,3,"N")</f>
        <v>3</v>
      </c>
      <c r="I146" s="16">
        <f t="shared" si="1"/>
        <v>2</v>
      </c>
    </row>
    <row r="147" ht="14.25" customHeight="1">
      <c r="A147" s="9" t="s">
        <v>1390</v>
      </c>
      <c r="B147" s="129" t="s">
        <v>17</v>
      </c>
      <c r="C147" s="119" t="s">
        <v>1574</v>
      </c>
      <c r="D147" s="120" t="s">
        <v>1333</v>
      </c>
      <c r="E147" s="16" t="str">
        <f>VLOOKUP(B147&amp;D147,'Bill Assignment'!C:D,2,0)</f>
        <v>√</v>
      </c>
      <c r="F147" s="16">
        <f>IF(COUNTIF(Dails!A:A,Data!$A147)=1,1,"N")</f>
        <v>1</v>
      </c>
      <c r="G147" s="16">
        <f>IF(COUNTIF(Dails!D:D,Data!$A147)=1,2,"N")</f>
        <v>2</v>
      </c>
      <c r="H147" s="16">
        <f>IF(COUNTIF(Dails!G:G,Data!$A147)=1,3,"N")</f>
        <v>3</v>
      </c>
      <c r="I147" s="16">
        <f t="shared" si="1"/>
        <v>2</v>
      </c>
    </row>
    <row r="148" ht="14.25" customHeight="1">
      <c r="A148" s="9" t="s">
        <v>1575</v>
      </c>
      <c r="B148" s="129" t="s">
        <v>17</v>
      </c>
      <c r="C148" s="119" t="s">
        <v>1576</v>
      </c>
      <c r="D148" s="120" t="s">
        <v>1333</v>
      </c>
      <c r="E148" s="16" t="str">
        <f>VLOOKUP(B148&amp;D148,'Bill Assignment'!C:D,2,0)</f>
        <v>√</v>
      </c>
      <c r="F148" s="16">
        <f>IF(COUNTIF(Dails!A:A,Data!$A148)=1,1,"N")</f>
        <v>1</v>
      </c>
      <c r="G148" s="16">
        <f>IF(COUNTIF(Dails!D:D,Data!$A148)=1,2,"N")</f>
        <v>2</v>
      </c>
      <c r="H148" s="16" t="str">
        <f>IF(COUNTIF(Dails!G:G,Data!$A148)=1,3,"N")</f>
        <v>N</v>
      </c>
      <c r="I148" s="16">
        <f t="shared" si="1"/>
        <v>2</v>
      </c>
    </row>
    <row r="149" ht="14.25" customHeight="1">
      <c r="A149" s="9" t="s">
        <v>943</v>
      </c>
      <c r="B149" s="129" t="s">
        <v>17</v>
      </c>
      <c r="C149" s="119" t="s">
        <v>1577</v>
      </c>
      <c r="D149" s="120" t="s">
        <v>1333</v>
      </c>
      <c r="E149" s="16" t="str">
        <f>VLOOKUP(B149&amp;D149,'Bill Assignment'!C:D,2,0)</f>
        <v>√</v>
      </c>
      <c r="F149" s="16">
        <f>IF(COUNTIF(Dails!A:A,Data!$A149)=1,1,"N")</f>
        <v>1</v>
      </c>
      <c r="G149" s="16">
        <f>IF(COUNTIF(Dails!D:D,Data!$A149)=1,2,"N")</f>
        <v>2</v>
      </c>
      <c r="H149" s="16">
        <f>IF(COUNTIF(Dails!G:G,Data!$A149)=1,3,"N")</f>
        <v>3</v>
      </c>
      <c r="I149" s="16">
        <f t="shared" si="1"/>
        <v>2</v>
      </c>
    </row>
    <row r="150" ht="14.25" customHeight="1">
      <c r="A150" s="9" t="s">
        <v>387</v>
      </c>
      <c r="B150" s="129" t="s">
        <v>17</v>
      </c>
      <c r="C150" s="119" t="s">
        <v>1578</v>
      </c>
      <c r="D150" s="120" t="s">
        <v>1333</v>
      </c>
      <c r="E150" s="16" t="str">
        <f>VLOOKUP(B150&amp;D150,'Bill Assignment'!C:D,2,0)</f>
        <v>√</v>
      </c>
      <c r="F150" s="16">
        <f>IF(COUNTIF(Dails!A:A,Data!$A150)=1,1,"N")</f>
        <v>1</v>
      </c>
      <c r="G150" s="16">
        <f>IF(COUNTIF(Dails!D:D,Data!$A150)=1,2,"N")</f>
        <v>2</v>
      </c>
      <c r="H150" s="16" t="str">
        <f>IF(COUNTIF(Dails!G:G,Data!$A150)=1,3,"N")</f>
        <v>N</v>
      </c>
      <c r="I150" s="16">
        <f t="shared" si="1"/>
        <v>2</v>
      </c>
    </row>
    <row r="151" ht="14.25" customHeight="1">
      <c r="A151" s="9" t="s">
        <v>115</v>
      </c>
      <c r="B151" s="129" t="s">
        <v>17</v>
      </c>
      <c r="C151" s="119" t="s">
        <v>1579</v>
      </c>
      <c r="D151" s="120" t="s">
        <v>1333</v>
      </c>
      <c r="E151" s="16" t="str">
        <f>VLOOKUP(B151&amp;D151,'Bill Assignment'!C:D,2,0)</f>
        <v>√</v>
      </c>
      <c r="F151" s="16">
        <f>IF(COUNTIF(Dails!A:A,Data!$A151)=1,1,"N")</f>
        <v>1</v>
      </c>
      <c r="G151" s="16">
        <f>IF(COUNTIF(Dails!D:D,Data!$A151)=1,2,"N")</f>
        <v>2</v>
      </c>
      <c r="H151" s="16" t="str">
        <f>IF(COUNTIF(Dails!G:G,Data!$A151)=1,3,"N")</f>
        <v>N</v>
      </c>
      <c r="I151" s="16">
        <f t="shared" si="1"/>
        <v>2</v>
      </c>
    </row>
    <row r="152" ht="14.25" customHeight="1">
      <c r="A152" s="9" t="s">
        <v>1409</v>
      </c>
      <c r="B152" s="129" t="s">
        <v>17</v>
      </c>
      <c r="C152" s="119" t="s">
        <v>1580</v>
      </c>
      <c r="D152" s="120" t="s">
        <v>1333</v>
      </c>
      <c r="E152" s="16" t="str">
        <f>VLOOKUP(B152&amp;D152,'Bill Assignment'!C:D,2,0)</f>
        <v>√</v>
      </c>
      <c r="F152" s="16">
        <f>IF(COUNTIF(Dails!A:A,Data!$A152)=1,1,"N")</f>
        <v>1</v>
      </c>
      <c r="G152" s="16">
        <f>IF(COUNTIF(Dails!D:D,Data!$A152)=1,2,"N")</f>
        <v>2</v>
      </c>
      <c r="H152" s="16">
        <f>IF(COUNTIF(Dails!G:G,Data!$A152)=1,3,"N")</f>
        <v>3</v>
      </c>
      <c r="I152" s="16">
        <f t="shared" si="1"/>
        <v>2</v>
      </c>
    </row>
    <row r="153" ht="14.25" customHeight="1">
      <c r="A153" s="9" t="s">
        <v>909</v>
      </c>
      <c r="B153" s="129" t="s">
        <v>17</v>
      </c>
      <c r="C153" s="119" t="s">
        <v>1581</v>
      </c>
      <c r="D153" s="120" t="s">
        <v>1333</v>
      </c>
      <c r="E153" s="16" t="str">
        <f>VLOOKUP(B153&amp;D153,'Bill Assignment'!C:D,2,0)</f>
        <v>√</v>
      </c>
      <c r="F153" s="16">
        <f>IF(COUNTIF(Dails!A:A,Data!$A153)=1,1,"N")</f>
        <v>1</v>
      </c>
      <c r="G153" s="16">
        <f>IF(COUNTIF(Dails!D:D,Data!$A153)=1,2,"N")</f>
        <v>2</v>
      </c>
      <c r="H153" s="16" t="str">
        <f>IF(COUNTIF(Dails!G:G,Data!$A153)=1,3,"N")</f>
        <v>N</v>
      </c>
      <c r="I153" s="16">
        <f t="shared" si="1"/>
        <v>2</v>
      </c>
    </row>
    <row r="154" ht="14.25" customHeight="1">
      <c r="A154" s="9" t="s">
        <v>1582</v>
      </c>
      <c r="B154" s="129" t="s">
        <v>17</v>
      </c>
      <c r="C154" s="119" t="s">
        <v>1583</v>
      </c>
      <c r="D154" s="120" t="s">
        <v>1333</v>
      </c>
      <c r="E154" s="16" t="str">
        <f>VLOOKUP(B154&amp;D154,'Bill Assignment'!C:D,2,0)</f>
        <v>√</v>
      </c>
      <c r="F154" s="16">
        <f>IF(COUNTIF(Dails!A:A,Data!$A154)=1,1,"N")</f>
        <v>1</v>
      </c>
      <c r="G154" s="16">
        <f>IF(COUNTIF(Dails!D:D,Data!$A154)=1,2,"N")</f>
        <v>2</v>
      </c>
      <c r="H154" s="16" t="str">
        <f>IF(COUNTIF(Dails!G:G,Data!$A154)=1,3,"N")</f>
        <v>N</v>
      </c>
      <c r="I154" s="16">
        <f t="shared" si="1"/>
        <v>2</v>
      </c>
    </row>
    <row r="155" ht="14.25" customHeight="1">
      <c r="A155" s="9" t="s">
        <v>995</v>
      </c>
      <c r="B155" s="129" t="s">
        <v>17</v>
      </c>
      <c r="C155" s="119" t="s">
        <v>1584</v>
      </c>
      <c r="D155" s="120" t="s">
        <v>1333</v>
      </c>
      <c r="E155" s="16" t="str">
        <f>VLOOKUP(B155&amp;D155,'Bill Assignment'!C:D,2,0)</f>
        <v>√</v>
      </c>
      <c r="F155" s="16">
        <f>IF(COUNTIF(Dails!A:A,Data!$A155)=1,1,"N")</f>
        <v>1</v>
      </c>
      <c r="G155" s="16">
        <f>IF(COUNTIF(Dails!D:D,Data!$A155)=1,2,"N")</f>
        <v>2</v>
      </c>
      <c r="H155" s="16" t="str">
        <f>IF(COUNTIF(Dails!G:G,Data!$A155)=1,3,"N")</f>
        <v>N</v>
      </c>
      <c r="I155" s="16">
        <f t="shared" si="1"/>
        <v>2</v>
      </c>
    </row>
    <row r="156" ht="14.25" customHeight="1">
      <c r="A156" s="9" t="s">
        <v>1585</v>
      </c>
      <c r="B156" s="129" t="s">
        <v>17</v>
      </c>
      <c r="C156" s="119" t="s">
        <v>1586</v>
      </c>
      <c r="D156" s="120" t="s">
        <v>1333</v>
      </c>
      <c r="E156" s="16" t="str">
        <f>VLOOKUP(B156&amp;D156,'Bill Assignment'!C:D,2,0)</f>
        <v>√</v>
      </c>
      <c r="F156" s="16" t="str">
        <f>IF(COUNTIF(Dails!A:A,Data!$A156)=1,1,"N")</f>
        <v>N</v>
      </c>
      <c r="G156" s="16">
        <f>IF(COUNTIF(Dails!D:D,Data!$A156)=1,2,"N")</f>
        <v>2</v>
      </c>
      <c r="H156" s="16" t="str">
        <f>IF(COUNTIF(Dails!G:G,Data!$A156)=1,3,"N")</f>
        <v>N</v>
      </c>
      <c r="I156" s="16">
        <f t="shared" si="1"/>
        <v>2</v>
      </c>
    </row>
    <row r="157" ht="14.25" customHeight="1">
      <c r="A157" s="9" t="s">
        <v>1587</v>
      </c>
      <c r="B157" s="129" t="s">
        <v>17</v>
      </c>
      <c r="C157" s="119" t="s">
        <v>1588</v>
      </c>
      <c r="D157" s="120" t="s">
        <v>1419</v>
      </c>
      <c r="E157" s="16" t="str">
        <f>VLOOKUP(B157&amp;D157,'Bill Assignment'!C:D,2,0)</f>
        <v>×</v>
      </c>
      <c r="F157" s="16" t="str">
        <f>IF(COUNTIF(Dails!A:A,Data!$A157)=1,1,"N")</f>
        <v>N</v>
      </c>
      <c r="G157" s="16">
        <f>IF(COUNTIF(Dails!D:D,Data!$A157)=1,2,"N")</f>
        <v>2</v>
      </c>
      <c r="H157" s="16" t="str">
        <f>IF(COUNTIF(Dails!G:G,Data!$A157)=1,3,"N")</f>
        <v>N</v>
      </c>
      <c r="I157" s="16">
        <f t="shared" si="1"/>
        <v>2</v>
      </c>
    </row>
    <row r="158" ht="14.25" customHeight="1">
      <c r="A158" s="9" t="s">
        <v>1589</v>
      </c>
      <c r="B158" s="129" t="s">
        <v>17</v>
      </c>
      <c r="C158" s="119" t="s">
        <v>1590</v>
      </c>
      <c r="D158" s="120" t="s">
        <v>1419</v>
      </c>
      <c r="E158" s="16" t="str">
        <f>VLOOKUP(B158&amp;D158,'Bill Assignment'!C:D,2,0)</f>
        <v>×</v>
      </c>
      <c r="F158" s="16" t="str">
        <f>IF(COUNTIF(Dails!A:A,Data!$A158)=1,1,"N")</f>
        <v>N</v>
      </c>
      <c r="G158" s="16">
        <f>IF(COUNTIF(Dails!D:D,Data!$A158)=1,2,"N")</f>
        <v>2</v>
      </c>
      <c r="H158" s="16" t="str">
        <f>IF(COUNTIF(Dails!G:G,Data!$A158)=1,3,"N")</f>
        <v>N</v>
      </c>
      <c r="I158" s="16">
        <f t="shared" si="1"/>
        <v>2</v>
      </c>
    </row>
    <row r="159" ht="14.25" customHeight="1">
      <c r="A159" s="9" t="s">
        <v>150</v>
      </c>
      <c r="B159" s="129" t="s">
        <v>17</v>
      </c>
      <c r="C159" s="119" t="s">
        <v>1591</v>
      </c>
      <c r="D159" s="120" t="s">
        <v>1419</v>
      </c>
      <c r="E159" s="16" t="str">
        <f>VLOOKUP(B159&amp;D159,'Bill Assignment'!C:D,2,0)</f>
        <v>×</v>
      </c>
      <c r="F159" s="16">
        <f>IF(COUNTIF(Dails!A:A,Data!$A159)=1,1,"N")</f>
        <v>1</v>
      </c>
      <c r="G159" s="16">
        <f>IF(COUNTIF(Dails!D:D,Data!$A159)=1,2,"N")</f>
        <v>2</v>
      </c>
      <c r="H159" s="16">
        <f>IF(COUNTIF(Dails!G:G,Data!$A159)=1,3,"N")</f>
        <v>3</v>
      </c>
      <c r="I159" s="16">
        <f t="shared" si="1"/>
        <v>2</v>
      </c>
    </row>
    <row r="160" ht="14.25" customHeight="1">
      <c r="A160" s="9" t="s">
        <v>714</v>
      </c>
      <c r="B160" s="129" t="s">
        <v>17</v>
      </c>
      <c r="C160" s="119" t="s">
        <v>1592</v>
      </c>
      <c r="D160" s="120" t="s">
        <v>1419</v>
      </c>
      <c r="E160" s="16" t="str">
        <f>VLOOKUP(B160&amp;D160,'Bill Assignment'!C:D,2,0)</f>
        <v>×</v>
      </c>
      <c r="F160" s="16">
        <f>IF(COUNTIF(Dails!A:A,Data!$A160)=1,1,"N")</f>
        <v>1</v>
      </c>
      <c r="G160" s="16">
        <f>IF(COUNTIF(Dails!D:D,Data!$A160)=1,2,"N")</f>
        <v>2</v>
      </c>
      <c r="H160" s="16">
        <f>IF(COUNTIF(Dails!G:G,Data!$A160)=1,3,"N")</f>
        <v>3</v>
      </c>
      <c r="I160" s="16">
        <f t="shared" si="1"/>
        <v>2</v>
      </c>
    </row>
    <row r="161" ht="14.25" customHeight="1">
      <c r="A161" s="9" t="s">
        <v>1593</v>
      </c>
      <c r="B161" s="129" t="s">
        <v>17</v>
      </c>
      <c r="C161" s="119" t="s">
        <v>1594</v>
      </c>
      <c r="D161" s="120" t="s">
        <v>1419</v>
      </c>
      <c r="E161" s="16" t="str">
        <f>VLOOKUP(B161&amp;D161,'Bill Assignment'!C:D,2,0)</f>
        <v>×</v>
      </c>
      <c r="F161" s="16" t="str">
        <f>IF(COUNTIF(Dails!A:A,Data!$A161)=1,1,"N")</f>
        <v>N</v>
      </c>
      <c r="G161" s="16">
        <f>IF(COUNTIF(Dails!D:D,Data!$A161)=1,2,"N")</f>
        <v>2</v>
      </c>
      <c r="H161" s="16" t="str">
        <f>IF(COUNTIF(Dails!G:G,Data!$A161)=1,3,"N")</f>
        <v>N</v>
      </c>
      <c r="I161" s="16">
        <f t="shared" si="1"/>
        <v>2</v>
      </c>
    </row>
    <row r="162" ht="14.25" customHeight="1">
      <c r="A162" s="9" t="s">
        <v>294</v>
      </c>
      <c r="B162" s="129" t="s">
        <v>17</v>
      </c>
      <c r="C162" s="119" t="s">
        <v>1595</v>
      </c>
      <c r="D162" s="120" t="s">
        <v>1419</v>
      </c>
      <c r="E162" s="16" t="str">
        <f>VLOOKUP(B162&amp;D162,'Bill Assignment'!C:D,2,0)</f>
        <v>×</v>
      </c>
      <c r="F162" s="16" t="str">
        <f>IF(COUNTIF(Dails!A:A,Data!$A162)=1,1,"N")</f>
        <v>N</v>
      </c>
      <c r="G162" s="16">
        <f>IF(COUNTIF(Dails!D:D,Data!$A162)=1,2,"N")</f>
        <v>2</v>
      </c>
      <c r="H162" s="16" t="str">
        <f>IF(COUNTIF(Dails!G:G,Data!$A162)=1,3,"N")</f>
        <v>N</v>
      </c>
      <c r="I162" s="16">
        <f t="shared" si="1"/>
        <v>2</v>
      </c>
    </row>
    <row r="163" ht="14.25" customHeight="1">
      <c r="A163" s="9" t="s">
        <v>603</v>
      </c>
      <c r="B163" s="129" t="s">
        <v>17</v>
      </c>
      <c r="C163" s="119" t="s">
        <v>1596</v>
      </c>
      <c r="D163" s="120" t="s">
        <v>1419</v>
      </c>
      <c r="E163" s="16" t="str">
        <f>VLOOKUP(B163&amp;D163,'Bill Assignment'!C:D,2,0)</f>
        <v>×</v>
      </c>
      <c r="F163" s="16">
        <f>IF(COUNTIF(Dails!A:A,Data!$A163)=1,1,"N")</f>
        <v>1</v>
      </c>
      <c r="G163" s="16">
        <f>IF(COUNTIF(Dails!D:D,Data!$A163)=1,2,"N")</f>
        <v>2</v>
      </c>
      <c r="H163" s="16" t="str">
        <f>IF(COUNTIF(Dails!G:G,Data!$A163)=1,3,"N")</f>
        <v>N</v>
      </c>
      <c r="I163" s="16">
        <f t="shared" si="1"/>
        <v>2</v>
      </c>
    </row>
    <row r="164" ht="14.25" customHeight="1">
      <c r="A164" s="9" t="s">
        <v>1597</v>
      </c>
      <c r="B164" s="129" t="s">
        <v>17</v>
      </c>
      <c r="C164" s="119" t="s">
        <v>1598</v>
      </c>
      <c r="D164" s="120" t="s">
        <v>1419</v>
      </c>
      <c r="E164" s="16" t="str">
        <f>VLOOKUP(B164&amp;D164,'Bill Assignment'!C:D,2,0)</f>
        <v>×</v>
      </c>
      <c r="F164" s="16" t="str">
        <f>IF(COUNTIF(Dails!A:A,Data!$A164)=1,1,"N")</f>
        <v>N</v>
      </c>
      <c r="G164" s="16">
        <f>IF(COUNTIF(Dails!D:D,Data!$A164)=1,2,"N")</f>
        <v>2</v>
      </c>
      <c r="H164" s="16" t="str">
        <f>IF(COUNTIF(Dails!G:G,Data!$A164)=1,3,"N")</f>
        <v>N</v>
      </c>
      <c r="I164" s="16">
        <f t="shared" si="1"/>
        <v>2</v>
      </c>
    </row>
    <row r="165" ht="14.25" customHeight="1">
      <c r="A165" s="9" t="s">
        <v>181</v>
      </c>
      <c r="B165" s="129" t="s">
        <v>17</v>
      </c>
      <c r="C165" s="119" t="s">
        <v>1599</v>
      </c>
      <c r="D165" s="120" t="s">
        <v>1419</v>
      </c>
      <c r="E165" s="16" t="str">
        <f>VLOOKUP(B165&amp;D165,'Bill Assignment'!C:D,2,0)</f>
        <v>×</v>
      </c>
      <c r="F165" s="16">
        <f>IF(COUNTIF(Dails!A:A,Data!$A165)=1,1,"N")</f>
        <v>1</v>
      </c>
      <c r="G165" s="16">
        <f>IF(COUNTIF(Dails!D:D,Data!$A165)=1,2,"N")</f>
        <v>2</v>
      </c>
      <c r="H165" s="16" t="str">
        <f>IF(COUNTIF(Dails!G:G,Data!$A165)=1,3,"N")</f>
        <v>N</v>
      </c>
      <c r="I165" s="16">
        <f t="shared" si="1"/>
        <v>2</v>
      </c>
    </row>
    <row r="166" ht="14.25" customHeight="1">
      <c r="A166" s="9" t="s">
        <v>154</v>
      </c>
      <c r="B166" s="129" t="s">
        <v>17</v>
      </c>
      <c r="C166" s="119" t="s">
        <v>1600</v>
      </c>
      <c r="D166" s="120" t="s">
        <v>1419</v>
      </c>
      <c r="E166" s="16" t="str">
        <f>VLOOKUP(B166&amp;D166,'Bill Assignment'!C:D,2,0)</f>
        <v>×</v>
      </c>
      <c r="F166" s="16">
        <f>IF(COUNTIF(Dails!A:A,Data!$A166)=1,1,"N")</f>
        <v>1</v>
      </c>
      <c r="G166" s="16">
        <f>IF(COUNTIF(Dails!D:D,Data!$A166)=1,2,"N")</f>
        <v>2</v>
      </c>
      <c r="H166" s="16" t="str">
        <f>IF(COUNTIF(Dails!G:G,Data!$A166)=1,3,"N")</f>
        <v>N</v>
      </c>
      <c r="I166" s="16">
        <f t="shared" si="1"/>
        <v>2</v>
      </c>
    </row>
    <row r="167" ht="14.25" customHeight="1">
      <c r="A167" s="9" t="s">
        <v>1601</v>
      </c>
      <c r="B167" s="129" t="s">
        <v>17</v>
      </c>
      <c r="C167" s="119" t="s">
        <v>1602</v>
      </c>
      <c r="D167" s="120" t="s">
        <v>1419</v>
      </c>
      <c r="E167" s="16" t="str">
        <f>VLOOKUP(B167&amp;D167,'Bill Assignment'!C:D,2,0)</f>
        <v>×</v>
      </c>
      <c r="F167" s="16" t="str">
        <f>IF(COUNTIF(Dails!A:A,Data!$A167)=1,1,"N")</f>
        <v>N</v>
      </c>
      <c r="G167" s="16">
        <f>IF(COUNTIF(Dails!D:D,Data!$A167)=1,2,"N")</f>
        <v>2</v>
      </c>
      <c r="H167" s="16" t="str">
        <f>IF(COUNTIF(Dails!G:G,Data!$A167)=1,3,"N")</f>
        <v>N</v>
      </c>
      <c r="I167" s="16">
        <f t="shared" si="1"/>
        <v>2</v>
      </c>
    </row>
    <row r="168" ht="14.25" customHeight="1">
      <c r="A168" s="9" t="s">
        <v>1603</v>
      </c>
      <c r="B168" s="129" t="s">
        <v>17</v>
      </c>
      <c r="C168" s="119" t="s">
        <v>1604</v>
      </c>
      <c r="D168" s="120" t="s">
        <v>1419</v>
      </c>
      <c r="E168" s="16" t="str">
        <f>VLOOKUP(B168&amp;D168,'Bill Assignment'!C:D,2,0)</f>
        <v>×</v>
      </c>
      <c r="F168" s="16" t="str">
        <f>IF(COUNTIF(Dails!A:A,Data!$A168)=1,1,"N")</f>
        <v>N</v>
      </c>
      <c r="G168" s="16">
        <f>IF(COUNTIF(Dails!D:D,Data!$A168)=1,2,"N")</f>
        <v>2</v>
      </c>
      <c r="H168" s="16" t="str">
        <f>IF(COUNTIF(Dails!G:G,Data!$A168)=1,3,"N")</f>
        <v>N</v>
      </c>
      <c r="I168" s="16">
        <f t="shared" si="1"/>
        <v>2</v>
      </c>
    </row>
    <row r="169" ht="14.25" customHeight="1">
      <c r="A169" s="9" t="s">
        <v>1605</v>
      </c>
      <c r="B169" s="129" t="s">
        <v>17</v>
      </c>
      <c r="C169" s="119" t="s">
        <v>1606</v>
      </c>
      <c r="D169" s="120" t="s">
        <v>1419</v>
      </c>
      <c r="E169" s="16" t="str">
        <f>VLOOKUP(B169&amp;D169,'Bill Assignment'!C:D,2,0)</f>
        <v>×</v>
      </c>
      <c r="F169" s="16" t="str">
        <f>IF(COUNTIF(Dails!A:A,Data!$A169)=1,1,"N")</f>
        <v>N</v>
      </c>
      <c r="G169" s="16">
        <f>IF(COUNTIF(Dails!D:D,Data!$A169)=1,2,"N")</f>
        <v>2</v>
      </c>
      <c r="H169" s="16" t="str">
        <f>IF(COUNTIF(Dails!G:G,Data!$A169)=1,3,"N")</f>
        <v>N</v>
      </c>
      <c r="I169" s="16">
        <f t="shared" si="1"/>
        <v>2</v>
      </c>
    </row>
    <row r="170" ht="14.25" customHeight="1">
      <c r="A170" s="9" t="s">
        <v>890</v>
      </c>
      <c r="B170" s="129" t="s">
        <v>17</v>
      </c>
      <c r="C170" s="119" t="s">
        <v>1607</v>
      </c>
      <c r="D170" s="120" t="s">
        <v>1419</v>
      </c>
      <c r="E170" s="16" t="str">
        <f>VLOOKUP(B170&amp;D170,'Bill Assignment'!C:D,2,0)</f>
        <v>×</v>
      </c>
      <c r="F170" s="16">
        <f>IF(COUNTIF(Dails!A:A,Data!$A170)=1,1,"N")</f>
        <v>1</v>
      </c>
      <c r="G170" s="16">
        <f>IF(COUNTIF(Dails!D:D,Data!$A170)=1,2,"N")</f>
        <v>2</v>
      </c>
      <c r="H170" s="16" t="str">
        <f>IF(COUNTIF(Dails!G:G,Data!$A170)=1,3,"N")</f>
        <v>N</v>
      </c>
      <c r="I170" s="16">
        <f t="shared" si="1"/>
        <v>2</v>
      </c>
    </row>
    <row r="171" ht="14.25" customHeight="1">
      <c r="A171" s="9" t="s">
        <v>260</v>
      </c>
      <c r="B171" s="129" t="s">
        <v>17</v>
      </c>
      <c r="C171" s="119" t="s">
        <v>1608</v>
      </c>
      <c r="D171" s="120" t="s">
        <v>1419</v>
      </c>
      <c r="E171" s="16" t="str">
        <f>VLOOKUP(B171&amp;D171,'Bill Assignment'!C:D,2,0)</f>
        <v>×</v>
      </c>
      <c r="F171" s="16">
        <f>IF(COUNTIF(Dails!A:A,Data!$A171)=1,1,"N")</f>
        <v>1</v>
      </c>
      <c r="G171" s="16">
        <f>IF(COUNTIF(Dails!D:D,Data!$A171)=1,2,"N")</f>
        <v>2</v>
      </c>
      <c r="H171" s="16" t="str">
        <f>IF(COUNTIF(Dails!G:G,Data!$A171)=1,3,"N")</f>
        <v>N</v>
      </c>
      <c r="I171" s="16">
        <f t="shared" si="1"/>
        <v>2</v>
      </c>
    </row>
    <row r="172" ht="14.25" customHeight="1">
      <c r="A172" s="9" t="s">
        <v>1609</v>
      </c>
      <c r="B172" s="129" t="s">
        <v>17</v>
      </c>
      <c r="C172" s="119" t="s">
        <v>1610</v>
      </c>
      <c r="D172" s="120" t="s">
        <v>1419</v>
      </c>
      <c r="E172" s="16" t="str">
        <f>VLOOKUP(B172&amp;D172,'Bill Assignment'!C:D,2,0)</f>
        <v>×</v>
      </c>
      <c r="F172" s="16">
        <f>IF(COUNTIF(Dails!A:A,Data!$A172)=1,1,"N")</f>
        <v>1</v>
      </c>
      <c r="G172" s="16">
        <f>IF(COUNTIF(Dails!D:D,Data!$A172)=1,2,"N")</f>
        <v>2</v>
      </c>
      <c r="H172" s="16" t="str">
        <f>IF(COUNTIF(Dails!G:G,Data!$A172)=1,3,"N")</f>
        <v>N</v>
      </c>
      <c r="I172" s="16">
        <f t="shared" si="1"/>
        <v>2</v>
      </c>
    </row>
    <row r="173" ht="14.25" customHeight="1">
      <c r="A173" s="9" t="s">
        <v>1354</v>
      </c>
      <c r="B173" s="129" t="s">
        <v>17</v>
      </c>
      <c r="C173" s="119" t="s">
        <v>1611</v>
      </c>
      <c r="D173" s="120" t="s">
        <v>1419</v>
      </c>
      <c r="E173" s="16" t="str">
        <f>VLOOKUP(B173&amp;D173,'Bill Assignment'!C:D,2,0)</f>
        <v>×</v>
      </c>
      <c r="F173" s="16" t="str">
        <f>IF(COUNTIF(Dails!A:A,Data!$A173)=1,1,"N")</f>
        <v>N</v>
      </c>
      <c r="G173" s="16">
        <f>IF(COUNTIF(Dails!D:D,Data!$A173)=1,2,"N")</f>
        <v>2</v>
      </c>
      <c r="H173" s="16">
        <f>IF(COUNTIF(Dails!G:G,Data!$A173)=1,3,"N")</f>
        <v>3</v>
      </c>
      <c r="I173" s="16">
        <f t="shared" si="1"/>
        <v>2</v>
      </c>
    </row>
    <row r="174" ht="14.25" customHeight="1">
      <c r="A174" s="9" t="s">
        <v>32</v>
      </c>
      <c r="B174" s="129" t="s">
        <v>17</v>
      </c>
      <c r="C174" s="119" t="s">
        <v>1612</v>
      </c>
      <c r="D174" s="120" t="s">
        <v>1419</v>
      </c>
      <c r="E174" s="16" t="str">
        <f>VLOOKUP(B174&amp;D174,'Bill Assignment'!C:D,2,0)</f>
        <v>×</v>
      </c>
      <c r="F174" s="16">
        <f>IF(COUNTIF(Dails!A:A,Data!$A174)=1,1,"N")</f>
        <v>1</v>
      </c>
      <c r="G174" s="16">
        <f>IF(COUNTIF(Dails!D:D,Data!$A174)=1,2,"N")</f>
        <v>2</v>
      </c>
      <c r="H174" s="16" t="str">
        <f>IF(COUNTIF(Dails!G:G,Data!$A174)=1,3,"N")</f>
        <v>N</v>
      </c>
      <c r="I174" s="16">
        <f t="shared" si="1"/>
        <v>2</v>
      </c>
    </row>
    <row r="175" ht="14.25" customHeight="1">
      <c r="A175" s="9" t="s">
        <v>1081</v>
      </c>
      <c r="B175" s="129" t="s">
        <v>17</v>
      </c>
      <c r="C175" s="119" t="s">
        <v>1613</v>
      </c>
      <c r="D175" s="120" t="s">
        <v>1419</v>
      </c>
      <c r="E175" s="16" t="str">
        <f>VLOOKUP(B175&amp;D175,'Bill Assignment'!C:D,2,0)</f>
        <v>×</v>
      </c>
      <c r="F175" s="16">
        <f>IF(COUNTIF(Dails!A:A,Data!$A175)=1,1,"N")</f>
        <v>1</v>
      </c>
      <c r="G175" s="16">
        <f>IF(COUNTIF(Dails!D:D,Data!$A175)=1,2,"N")</f>
        <v>2</v>
      </c>
      <c r="H175" s="16" t="str">
        <f>IF(COUNTIF(Dails!G:G,Data!$A175)=1,3,"N")</f>
        <v>N</v>
      </c>
      <c r="I175" s="16">
        <f t="shared" si="1"/>
        <v>2</v>
      </c>
    </row>
    <row r="176" ht="14.25" customHeight="1">
      <c r="A176" s="9" t="s">
        <v>1614</v>
      </c>
      <c r="B176" s="129" t="s">
        <v>17</v>
      </c>
      <c r="C176" s="119" t="s">
        <v>1615</v>
      </c>
      <c r="D176" s="120" t="s">
        <v>1419</v>
      </c>
      <c r="E176" s="16" t="str">
        <f>VLOOKUP(B176&amp;D176,'Bill Assignment'!C:D,2,0)</f>
        <v>×</v>
      </c>
      <c r="F176" s="16" t="str">
        <f>IF(COUNTIF(Dails!A:A,Data!$A176)=1,1,"N")</f>
        <v>N</v>
      </c>
      <c r="G176" s="16">
        <f>IF(COUNTIF(Dails!D:D,Data!$A176)=1,2,"N")</f>
        <v>2</v>
      </c>
      <c r="H176" s="16" t="str">
        <f>IF(COUNTIF(Dails!G:G,Data!$A176)=1,3,"N")</f>
        <v>N</v>
      </c>
      <c r="I176" s="16">
        <f t="shared" si="1"/>
        <v>2</v>
      </c>
    </row>
    <row r="177" ht="14.25" customHeight="1">
      <c r="A177" s="9" t="s">
        <v>1300</v>
      </c>
      <c r="B177" s="129" t="s">
        <v>17</v>
      </c>
      <c r="C177" s="119" t="s">
        <v>1616</v>
      </c>
      <c r="D177" s="120" t="s">
        <v>1419</v>
      </c>
      <c r="E177" s="16" t="str">
        <f>VLOOKUP(B177&amp;D177,'Bill Assignment'!C:D,2,0)</f>
        <v>×</v>
      </c>
      <c r="F177" s="16">
        <f>IF(COUNTIF(Dails!A:A,Data!$A177)=1,1,"N")</f>
        <v>1</v>
      </c>
      <c r="G177" s="16">
        <f>IF(COUNTIF(Dails!D:D,Data!$A177)=1,2,"N")</f>
        <v>2</v>
      </c>
      <c r="H177" s="16" t="str">
        <f>IF(COUNTIF(Dails!G:G,Data!$A177)=1,3,"N")</f>
        <v>N</v>
      </c>
      <c r="I177" s="16">
        <f t="shared" si="1"/>
        <v>2</v>
      </c>
    </row>
    <row r="178" ht="14.25" customHeight="1">
      <c r="A178" s="9" t="s">
        <v>470</v>
      </c>
      <c r="B178" s="129" t="s">
        <v>17</v>
      </c>
      <c r="C178" s="119" t="s">
        <v>1617</v>
      </c>
      <c r="D178" s="120" t="s">
        <v>1419</v>
      </c>
      <c r="E178" s="16" t="str">
        <f>VLOOKUP(B178&amp;D178,'Bill Assignment'!C:D,2,0)</f>
        <v>×</v>
      </c>
      <c r="F178" s="16">
        <f>IF(COUNTIF(Dails!A:A,Data!$A178)=1,1,"N")</f>
        <v>1</v>
      </c>
      <c r="G178" s="16">
        <f>IF(COUNTIF(Dails!D:D,Data!$A178)=1,2,"N")</f>
        <v>2</v>
      </c>
      <c r="H178" s="16">
        <f>IF(COUNTIF(Dails!G:G,Data!$A178)=1,3,"N")</f>
        <v>3</v>
      </c>
      <c r="I178" s="16">
        <f t="shared" si="1"/>
        <v>2</v>
      </c>
    </row>
    <row r="179" ht="14.25" customHeight="1">
      <c r="A179" s="9" t="s">
        <v>486</v>
      </c>
      <c r="B179" s="129" t="s">
        <v>17</v>
      </c>
      <c r="C179" s="119" t="s">
        <v>1618</v>
      </c>
      <c r="D179" s="120" t="s">
        <v>1419</v>
      </c>
      <c r="E179" s="16" t="str">
        <f>VLOOKUP(B179&amp;D179,'Bill Assignment'!C:D,2,0)</f>
        <v>×</v>
      </c>
      <c r="F179" s="16">
        <f>IF(COUNTIF(Dails!A:A,Data!$A179)=1,1,"N")</f>
        <v>1</v>
      </c>
      <c r="G179" s="16">
        <f>IF(COUNTIF(Dails!D:D,Data!$A179)=1,2,"N")</f>
        <v>2</v>
      </c>
      <c r="H179" s="16" t="str">
        <f>IF(COUNTIF(Dails!G:G,Data!$A179)=1,3,"N")</f>
        <v>N</v>
      </c>
      <c r="I179" s="16">
        <f t="shared" si="1"/>
        <v>2</v>
      </c>
    </row>
    <row r="180" ht="14.25" customHeight="1">
      <c r="A180" s="9" t="s">
        <v>1153</v>
      </c>
      <c r="B180" s="129" t="s">
        <v>17</v>
      </c>
      <c r="C180" s="119" t="s">
        <v>1619</v>
      </c>
      <c r="D180" s="120" t="s">
        <v>1419</v>
      </c>
      <c r="E180" s="16" t="str">
        <f>VLOOKUP(B180&amp;D180,'Bill Assignment'!C:D,2,0)</f>
        <v>×</v>
      </c>
      <c r="F180" s="16" t="str">
        <f>IF(COUNTIF(Dails!A:A,Data!$A180)=1,1,"N")</f>
        <v>N</v>
      </c>
      <c r="G180" s="16">
        <f>IF(COUNTIF(Dails!D:D,Data!$A180)=1,2,"N")</f>
        <v>2</v>
      </c>
      <c r="H180" s="16" t="str">
        <f>IF(COUNTIF(Dails!G:G,Data!$A180)=1,3,"N")</f>
        <v>N</v>
      </c>
      <c r="I180" s="16">
        <f t="shared" si="1"/>
        <v>2</v>
      </c>
    </row>
    <row r="181" ht="14.25" customHeight="1">
      <c r="A181" s="9" t="s">
        <v>1620</v>
      </c>
      <c r="B181" s="129" t="s">
        <v>17</v>
      </c>
      <c r="C181" s="119" t="s">
        <v>1621</v>
      </c>
      <c r="D181" s="120" t="s">
        <v>1419</v>
      </c>
      <c r="E181" s="16" t="str">
        <f>VLOOKUP(B181&amp;D181,'Bill Assignment'!C:D,2,0)</f>
        <v>×</v>
      </c>
      <c r="F181" s="16" t="str">
        <f>IF(COUNTIF(Dails!A:A,Data!$A181)=1,1,"N")</f>
        <v>N</v>
      </c>
      <c r="G181" s="16">
        <f>IF(COUNTIF(Dails!D:D,Data!$A181)=1,2,"N")</f>
        <v>2</v>
      </c>
      <c r="H181" s="16" t="str">
        <f>IF(COUNTIF(Dails!G:G,Data!$A181)=1,3,"N")</f>
        <v>N</v>
      </c>
      <c r="I181" s="16">
        <f t="shared" si="1"/>
        <v>2</v>
      </c>
    </row>
    <row r="182" ht="14.25" customHeight="1">
      <c r="A182" s="9" t="s">
        <v>1622</v>
      </c>
      <c r="B182" s="129" t="s">
        <v>17</v>
      </c>
      <c r="C182" s="119" t="s">
        <v>1623</v>
      </c>
      <c r="D182" s="120" t="s">
        <v>1419</v>
      </c>
      <c r="E182" s="16" t="str">
        <f>VLOOKUP(B182&amp;D182,'Bill Assignment'!C:D,2,0)</f>
        <v>×</v>
      </c>
      <c r="F182" s="16" t="str">
        <f>IF(COUNTIF(Dails!A:A,Data!$A182)=1,1,"N")</f>
        <v>N</v>
      </c>
      <c r="G182" s="16">
        <f>IF(COUNTIF(Dails!D:D,Data!$A182)=1,2,"N")</f>
        <v>2</v>
      </c>
      <c r="H182" s="16" t="str">
        <f>IF(COUNTIF(Dails!G:G,Data!$A182)=1,3,"N")</f>
        <v>N</v>
      </c>
      <c r="I182" s="16">
        <f t="shared" si="1"/>
        <v>2</v>
      </c>
    </row>
    <row r="183" ht="14.25" customHeight="1">
      <c r="A183" s="9" t="s">
        <v>1051</v>
      </c>
      <c r="B183" s="129" t="s">
        <v>17</v>
      </c>
      <c r="C183" s="119" t="s">
        <v>1624</v>
      </c>
      <c r="D183" s="120" t="s">
        <v>1419</v>
      </c>
      <c r="E183" s="16" t="str">
        <f>VLOOKUP(B183&amp;D183,'Bill Assignment'!C:D,2,0)</f>
        <v>×</v>
      </c>
      <c r="F183" s="16">
        <f>IF(COUNTIF(Dails!A:A,Data!$A183)=1,1,"N")</f>
        <v>1</v>
      </c>
      <c r="G183" s="16">
        <f>IF(COUNTIF(Dails!D:D,Data!$A183)=1,2,"N")</f>
        <v>2</v>
      </c>
      <c r="H183" s="16" t="str">
        <f>IF(COUNTIF(Dails!G:G,Data!$A183)=1,3,"N")</f>
        <v>N</v>
      </c>
      <c r="I183" s="16">
        <f t="shared" si="1"/>
        <v>2</v>
      </c>
    </row>
    <row r="184" ht="14.25" customHeight="1">
      <c r="A184" s="9" t="s">
        <v>893</v>
      </c>
      <c r="B184" s="129" t="s">
        <v>17</v>
      </c>
      <c r="C184" s="119" t="s">
        <v>1625</v>
      </c>
      <c r="D184" s="120" t="s">
        <v>1419</v>
      </c>
      <c r="E184" s="16" t="str">
        <f>VLOOKUP(B184&amp;D184,'Bill Assignment'!C:D,2,0)</f>
        <v>×</v>
      </c>
      <c r="F184" s="16">
        <f>IF(COUNTIF(Dails!A:A,Data!$A184)=1,1,"N")</f>
        <v>1</v>
      </c>
      <c r="G184" s="16">
        <f>IF(COUNTIF(Dails!D:D,Data!$A184)=1,2,"N")</f>
        <v>2</v>
      </c>
      <c r="H184" s="16" t="str">
        <f>IF(COUNTIF(Dails!G:G,Data!$A184)=1,3,"N")</f>
        <v>N</v>
      </c>
      <c r="I184" s="16">
        <f t="shared" si="1"/>
        <v>2</v>
      </c>
    </row>
    <row r="185" ht="14.25" customHeight="1">
      <c r="A185" s="9" t="s">
        <v>1626</v>
      </c>
      <c r="B185" s="129" t="s">
        <v>17</v>
      </c>
      <c r="C185" s="119" t="s">
        <v>1627</v>
      </c>
      <c r="D185" s="120" t="s">
        <v>1419</v>
      </c>
      <c r="E185" s="16" t="str">
        <f>VLOOKUP(B185&amp;D185,'Bill Assignment'!C:D,2,0)</f>
        <v>×</v>
      </c>
      <c r="F185" s="16" t="str">
        <f>IF(COUNTIF(Dails!A:A,Data!$A185)=1,1,"N")</f>
        <v>N</v>
      </c>
      <c r="G185" s="16">
        <f>IF(COUNTIF(Dails!D:D,Data!$A185)=1,2,"N")</f>
        <v>2</v>
      </c>
      <c r="H185" s="16" t="str">
        <f>IF(COUNTIF(Dails!G:G,Data!$A185)=1,3,"N")</f>
        <v>N</v>
      </c>
      <c r="I185" s="16">
        <f t="shared" si="1"/>
        <v>2</v>
      </c>
    </row>
    <row r="186" ht="14.25" customHeight="1">
      <c r="A186" s="9" t="s">
        <v>828</v>
      </c>
      <c r="B186" s="129" t="s">
        <v>17</v>
      </c>
      <c r="C186" s="119" t="s">
        <v>1628</v>
      </c>
      <c r="D186" s="120" t="s">
        <v>1419</v>
      </c>
      <c r="E186" s="16" t="str">
        <f>VLOOKUP(B186&amp;D186,'Bill Assignment'!C:D,2,0)</f>
        <v>×</v>
      </c>
      <c r="F186" s="16">
        <f>IF(COUNTIF(Dails!A:A,Data!$A186)=1,1,"N")</f>
        <v>1</v>
      </c>
      <c r="G186" s="16">
        <f>IF(COUNTIF(Dails!D:D,Data!$A186)=1,2,"N")</f>
        <v>2</v>
      </c>
      <c r="H186" s="16" t="str">
        <f>IF(COUNTIF(Dails!G:G,Data!$A186)=1,3,"N")</f>
        <v>N</v>
      </c>
      <c r="I186" s="16">
        <f t="shared" si="1"/>
        <v>2</v>
      </c>
    </row>
    <row r="187" ht="14.25" customHeight="1">
      <c r="A187" s="9" t="s">
        <v>1629</v>
      </c>
      <c r="B187" s="129" t="s">
        <v>17</v>
      </c>
      <c r="C187" s="119" t="s">
        <v>1630</v>
      </c>
      <c r="D187" s="120" t="s">
        <v>1419</v>
      </c>
      <c r="E187" s="16" t="str">
        <f>VLOOKUP(B187&amp;D187,'Bill Assignment'!C:D,2,0)</f>
        <v>×</v>
      </c>
      <c r="F187" s="16" t="str">
        <f>IF(COUNTIF(Dails!A:A,Data!$A187)=1,1,"N")</f>
        <v>N</v>
      </c>
      <c r="G187" s="16">
        <f>IF(COUNTIF(Dails!D:D,Data!$A187)=1,2,"N")</f>
        <v>2</v>
      </c>
      <c r="H187" s="16" t="str">
        <f>IF(COUNTIF(Dails!G:G,Data!$A187)=1,3,"N")</f>
        <v>N</v>
      </c>
      <c r="I187" s="16">
        <f t="shared" si="1"/>
        <v>2</v>
      </c>
    </row>
    <row r="188" ht="14.25" customHeight="1">
      <c r="A188" s="9" t="s">
        <v>1631</v>
      </c>
      <c r="B188" s="129" t="s">
        <v>17</v>
      </c>
      <c r="C188" s="119" t="s">
        <v>1632</v>
      </c>
      <c r="D188" s="120" t="s">
        <v>1419</v>
      </c>
      <c r="E188" s="16" t="str">
        <f>VLOOKUP(B188&amp;D188,'Bill Assignment'!C:D,2,0)</f>
        <v>×</v>
      </c>
      <c r="F188" s="16" t="str">
        <f>IF(COUNTIF(Dails!A:A,Data!$A188)=1,1,"N")</f>
        <v>N</v>
      </c>
      <c r="G188" s="16">
        <f>IF(COUNTIF(Dails!D:D,Data!$A188)=1,2,"N")</f>
        <v>2</v>
      </c>
      <c r="H188" s="16" t="str">
        <f>IF(COUNTIF(Dails!G:G,Data!$A188)=1,3,"N")</f>
        <v>N</v>
      </c>
      <c r="I188" s="16">
        <f t="shared" si="1"/>
        <v>2</v>
      </c>
    </row>
    <row r="189" ht="14.25" customHeight="1">
      <c r="A189" s="9" t="s">
        <v>1297</v>
      </c>
      <c r="B189" s="129" t="s">
        <v>17</v>
      </c>
      <c r="C189" s="119" t="s">
        <v>1633</v>
      </c>
      <c r="D189" s="120" t="s">
        <v>1419</v>
      </c>
      <c r="E189" s="16" t="str">
        <f>VLOOKUP(B189&amp;D189,'Bill Assignment'!C:D,2,0)</f>
        <v>×</v>
      </c>
      <c r="F189" s="16">
        <f>IF(COUNTIF(Dails!A:A,Data!$A189)=1,1,"N")</f>
        <v>1</v>
      </c>
      <c r="G189" s="16">
        <f>IF(COUNTIF(Dails!D:D,Data!$A189)=1,2,"N")</f>
        <v>2</v>
      </c>
      <c r="H189" s="16" t="str">
        <f>IF(COUNTIF(Dails!G:G,Data!$A189)=1,3,"N")</f>
        <v>N</v>
      </c>
      <c r="I189" s="16">
        <f t="shared" si="1"/>
        <v>2</v>
      </c>
    </row>
    <row r="190" ht="14.25" customHeight="1">
      <c r="A190" s="9" t="s">
        <v>1360</v>
      </c>
      <c r="B190" s="129" t="s">
        <v>17</v>
      </c>
      <c r="C190" s="119" t="s">
        <v>1634</v>
      </c>
      <c r="D190" s="120" t="s">
        <v>1419</v>
      </c>
      <c r="E190" s="16" t="str">
        <f>VLOOKUP(B190&amp;D190,'Bill Assignment'!C:D,2,0)</f>
        <v>×</v>
      </c>
      <c r="F190" s="16" t="str">
        <f>IF(COUNTIF(Dails!A:A,Data!$A190)=1,1,"N")</f>
        <v>N</v>
      </c>
      <c r="G190" s="16">
        <f>IF(COUNTIF(Dails!D:D,Data!$A190)=1,2,"N")</f>
        <v>2</v>
      </c>
      <c r="H190" s="16">
        <f>IF(COUNTIF(Dails!G:G,Data!$A190)=1,3,"N")</f>
        <v>3</v>
      </c>
      <c r="I190" s="16">
        <f t="shared" si="1"/>
        <v>2</v>
      </c>
    </row>
    <row r="191" ht="14.25" customHeight="1">
      <c r="A191" s="9" t="s">
        <v>1635</v>
      </c>
      <c r="B191" s="129" t="s">
        <v>17</v>
      </c>
      <c r="C191" s="119" t="s">
        <v>1636</v>
      </c>
      <c r="D191" s="120" t="s">
        <v>1419</v>
      </c>
      <c r="E191" s="16" t="str">
        <f>VLOOKUP(B191&amp;D191,'Bill Assignment'!C:D,2,0)</f>
        <v>×</v>
      </c>
      <c r="F191" s="16">
        <f>IF(COUNTIF(Dails!A:A,Data!$A191)=1,1,"N")</f>
        <v>1</v>
      </c>
      <c r="G191" s="16">
        <f>IF(COUNTIF(Dails!D:D,Data!$A191)=1,2,"N")</f>
        <v>2</v>
      </c>
      <c r="H191" s="16" t="str">
        <f>IF(COUNTIF(Dails!G:G,Data!$A191)=1,3,"N")</f>
        <v>N</v>
      </c>
      <c r="I191" s="16">
        <f t="shared" si="1"/>
        <v>2</v>
      </c>
    </row>
    <row r="192" ht="14.25" customHeight="1">
      <c r="A192" s="9" t="s">
        <v>1637</v>
      </c>
      <c r="B192" s="129" t="s">
        <v>17</v>
      </c>
      <c r="C192" s="119" t="s">
        <v>1638</v>
      </c>
      <c r="D192" s="120" t="s">
        <v>1419</v>
      </c>
      <c r="E192" s="16" t="str">
        <f>VLOOKUP(B192&amp;D192,'Bill Assignment'!C:D,2,0)</f>
        <v>×</v>
      </c>
      <c r="F192" s="16" t="str">
        <f>IF(COUNTIF(Dails!A:A,Data!$A192)=1,1,"N")</f>
        <v>N</v>
      </c>
      <c r="G192" s="16" t="str">
        <f>IF(COUNTIF(Dails!D:D,Data!$A192)=1,2,"N")</f>
        <v>N</v>
      </c>
      <c r="H192" s="16">
        <f>IF(COUNTIF(Dails!G:G,Data!$A192)=1,3,"N")</f>
        <v>3</v>
      </c>
      <c r="I192" s="16">
        <f t="shared" si="1"/>
        <v>2</v>
      </c>
    </row>
    <row r="193" ht="14.25" customHeight="1">
      <c r="A193" s="9" t="s">
        <v>1281</v>
      </c>
      <c r="B193" s="129" t="s">
        <v>17</v>
      </c>
      <c r="C193" s="119" t="s">
        <v>1639</v>
      </c>
      <c r="D193" s="120" t="s">
        <v>1419</v>
      </c>
      <c r="E193" s="16" t="str">
        <f>VLOOKUP(B193&amp;D193,'Bill Assignment'!C:D,2,0)</f>
        <v>×</v>
      </c>
      <c r="F193" s="16">
        <f>IF(COUNTIF(Dails!A:A,Data!$A193)=1,1,"N")</f>
        <v>1</v>
      </c>
      <c r="G193" s="16">
        <f>IF(COUNTIF(Dails!D:D,Data!$A193)=1,2,"N")</f>
        <v>2</v>
      </c>
      <c r="H193" s="16">
        <f>IF(COUNTIF(Dails!G:G,Data!$A193)=1,3,"N")</f>
        <v>3</v>
      </c>
      <c r="I193" s="16">
        <f t="shared" si="1"/>
        <v>2</v>
      </c>
    </row>
    <row r="194" ht="14.25" customHeight="1">
      <c r="A194" s="9" t="s">
        <v>1640</v>
      </c>
      <c r="B194" s="129" t="s">
        <v>17</v>
      </c>
      <c r="C194" s="119" t="s">
        <v>1641</v>
      </c>
      <c r="D194" s="120" t="s">
        <v>1419</v>
      </c>
      <c r="E194" s="16" t="str">
        <f>VLOOKUP(B194&amp;D194,'Bill Assignment'!C:D,2,0)</f>
        <v>×</v>
      </c>
      <c r="F194" s="16" t="str">
        <f>IF(COUNTIF(Dails!A:A,Data!$A194)=1,1,"N")</f>
        <v>N</v>
      </c>
      <c r="G194" s="16">
        <f>IF(COUNTIF(Dails!D:D,Data!$A194)=1,2,"N")</f>
        <v>2</v>
      </c>
      <c r="H194" s="16" t="str">
        <f>IF(COUNTIF(Dails!G:G,Data!$A194)=1,3,"N")</f>
        <v>N</v>
      </c>
      <c r="I194" s="16">
        <f t="shared" si="1"/>
        <v>2</v>
      </c>
    </row>
    <row r="195" ht="14.25" customHeight="1">
      <c r="A195" s="9" t="s">
        <v>1642</v>
      </c>
      <c r="B195" s="129" t="s">
        <v>17</v>
      </c>
      <c r="C195" s="119" t="s">
        <v>1643</v>
      </c>
      <c r="D195" s="120" t="s">
        <v>1419</v>
      </c>
      <c r="E195" s="16" t="str">
        <f>VLOOKUP(B195&amp;D195,'Bill Assignment'!C:D,2,0)</f>
        <v>×</v>
      </c>
      <c r="F195" s="16" t="str">
        <f>IF(COUNTIF(Dails!A:A,Data!$A195)=1,1,"N")</f>
        <v>N</v>
      </c>
      <c r="G195" s="16">
        <f>IF(COUNTIF(Dails!D:D,Data!$A195)=1,2,"N")</f>
        <v>2</v>
      </c>
      <c r="H195" s="16" t="str">
        <f>IF(COUNTIF(Dails!G:G,Data!$A195)=1,3,"N")</f>
        <v>N</v>
      </c>
      <c r="I195" s="16">
        <f t="shared" si="1"/>
        <v>2</v>
      </c>
    </row>
    <row r="196" ht="14.25" customHeight="1">
      <c r="A196" s="9" t="s">
        <v>1263</v>
      </c>
      <c r="B196" s="129" t="s">
        <v>17</v>
      </c>
      <c r="C196" s="119" t="s">
        <v>1644</v>
      </c>
      <c r="D196" s="120" t="s">
        <v>1419</v>
      </c>
      <c r="E196" s="16" t="str">
        <f>VLOOKUP(B196&amp;D196,'Bill Assignment'!C:D,2,0)</f>
        <v>×</v>
      </c>
      <c r="F196" s="16">
        <f>IF(COUNTIF(Dails!A:A,Data!$A196)=1,1,"N")</f>
        <v>1</v>
      </c>
      <c r="G196" s="16">
        <f>IF(COUNTIF(Dails!D:D,Data!$A196)=1,2,"N")</f>
        <v>2</v>
      </c>
      <c r="H196" s="16">
        <f>IF(COUNTIF(Dails!G:G,Data!$A196)=1,3,"N")</f>
        <v>3</v>
      </c>
      <c r="I196" s="16">
        <f t="shared" si="1"/>
        <v>2</v>
      </c>
    </row>
    <row r="197" ht="14.25" customHeight="1">
      <c r="A197" s="9" t="s">
        <v>1645</v>
      </c>
      <c r="B197" s="129" t="s">
        <v>17</v>
      </c>
      <c r="C197" s="119" t="s">
        <v>1646</v>
      </c>
      <c r="D197" s="120" t="s">
        <v>1419</v>
      </c>
      <c r="E197" s="16" t="str">
        <f>VLOOKUP(B197&amp;D197,'Bill Assignment'!C:D,2,0)</f>
        <v>×</v>
      </c>
      <c r="F197" s="16">
        <f>IF(COUNTIF(Dails!A:A,Data!$A197)=1,1,"N")</f>
        <v>1</v>
      </c>
      <c r="G197" s="16">
        <f>IF(COUNTIF(Dails!D:D,Data!$A197)=1,2,"N")</f>
        <v>2</v>
      </c>
      <c r="H197" s="16">
        <f>IF(COUNTIF(Dails!G:G,Data!$A197)=1,3,"N")</f>
        <v>3</v>
      </c>
      <c r="I197" s="16">
        <f t="shared" si="1"/>
        <v>2</v>
      </c>
    </row>
    <row r="198" ht="14.25" customHeight="1">
      <c r="A198" s="9" t="s">
        <v>1647</v>
      </c>
      <c r="B198" s="129" t="s">
        <v>17</v>
      </c>
      <c r="C198" s="119" t="s">
        <v>1648</v>
      </c>
      <c r="D198" s="120" t="s">
        <v>1419</v>
      </c>
      <c r="E198" s="16" t="str">
        <f>VLOOKUP(B198&amp;D198,'Bill Assignment'!C:D,2,0)</f>
        <v>×</v>
      </c>
      <c r="F198" s="16" t="str">
        <f>IF(COUNTIF(Dails!A:A,Data!$A198)=1,1,"N")</f>
        <v>N</v>
      </c>
      <c r="G198" s="16">
        <f>IF(COUNTIF(Dails!D:D,Data!$A198)=1,2,"N")</f>
        <v>2</v>
      </c>
      <c r="H198" s="16" t="str">
        <f>IF(COUNTIF(Dails!G:G,Data!$A198)=1,3,"N")</f>
        <v>N</v>
      </c>
      <c r="I198" s="16">
        <f t="shared" si="1"/>
        <v>2</v>
      </c>
    </row>
    <row r="199" ht="14.25" customHeight="1">
      <c r="A199" s="9" t="s">
        <v>789</v>
      </c>
      <c r="B199" s="129" t="s">
        <v>17</v>
      </c>
      <c r="C199" s="119" t="s">
        <v>1649</v>
      </c>
      <c r="D199" s="120" t="s">
        <v>1419</v>
      </c>
      <c r="E199" s="16" t="str">
        <f>VLOOKUP(B199&amp;D199,'Bill Assignment'!C:D,2,0)</f>
        <v>×</v>
      </c>
      <c r="F199" s="16">
        <f>IF(COUNTIF(Dails!A:A,Data!$A199)=1,1,"N")</f>
        <v>1</v>
      </c>
      <c r="G199" s="16">
        <f>IF(COUNTIF(Dails!D:D,Data!$A199)=1,2,"N")</f>
        <v>2</v>
      </c>
      <c r="H199" s="16" t="str">
        <f>IF(COUNTIF(Dails!G:G,Data!$A199)=1,3,"N")</f>
        <v>N</v>
      </c>
      <c r="I199" s="16">
        <f t="shared" si="1"/>
        <v>2</v>
      </c>
    </row>
    <row r="200" ht="14.25" customHeight="1">
      <c r="A200" s="9" t="s">
        <v>1650</v>
      </c>
      <c r="B200" s="129" t="s">
        <v>17</v>
      </c>
      <c r="C200" s="119" t="s">
        <v>1651</v>
      </c>
      <c r="D200" s="120" t="s">
        <v>1419</v>
      </c>
      <c r="E200" s="16" t="str">
        <f>VLOOKUP(B200&amp;D200,'Bill Assignment'!C:D,2,0)</f>
        <v>×</v>
      </c>
      <c r="F200" s="16" t="str">
        <f>IF(COUNTIF(Dails!A:A,Data!$A200)=1,1,"N")</f>
        <v>N</v>
      </c>
      <c r="G200" s="16">
        <f>IF(COUNTIF(Dails!D:D,Data!$A200)=1,2,"N")</f>
        <v>2</v>
      </c>
      <c r="H200" s="16" t="str">
        <f>IF(COUNTIF(Dails!G:G,Data!$A200)=1,3,"N")</f>
        <v>N</v>
      </c>
      <c r="I200" s="16">
        <f t="shared" si="1"/>
        <v>2</v>
      </c>
    </row>
    <row r="201" ht="14.25" customHeight="1">
      <c r="A201" s="9" t="s">
        <v>1368</v>
      </c>
      <c r="B201" s="129" t="s">
        <v>17</v>
      </c>
      <c r="C201" s="119" t="s">
        <v>1652</v>
      </c>
      <c r="D201" s="120" t="s">
        <v>1419</v>
      </c>
      <c r="E201" s="16" t="str">
        <f>VLOOKUP(B201&amp;D201,'Bill Assignment'!C:D,2,0)</f>
        <v>×</v>
      </c>
      <c r="F201" s="16" t="str">
        <f>IF(COUNTIF(Dails!A:A,Data!$A201)=1,1,"N")</f>
        <v>N</v>
      </c>
      <c r="G201" s="16">
        <f>IF(COUNTIF(Dails!D:D,Data!$A201)=1,2,"N")</f>
        <v>2</v>
      </c>
      <c r="H201" s="16">
        <f>IF(COUNTIF(Dails!G:G,Data!$A201)=1,3,"N")</f>
        <v>3</v>
      </c>
      <c r="I201" s="16">
        <f t="shared" si="1"/>
        <v>2</v>
      </c>
    </row>
    <row r="202" ht="14.25" customHeight="1">
      <c r="A202" s="9" t="s">
        <v>547</v>
      </c>
      <c r="B202" s="129" t="s">
        <v>17</v>
      </c>
      <c r="C202" s="119" t="s">
        <v>1653</v>
      </c>
      <c r="D202" s="120" t="s">
        <v>1419</v>
      </c>
      <c r="E202" s="16" t="str">
        <f>VLOOKUP(B202&amp;D202,'Bill Assignment'!C:D,2,0)</f>
        <v>×</v>
      </c>
      <c r="F202" s="16" t="str">
        <f>IF(COUNTIF(Dails!A:A,Data!$A202)=1,1,"N")</f>
        <v>N</v>
      </c>
      <c r="G202" s="16">
        <f>IF(COUNTIF(Dails!D:D,Data!$A202)=1,2,"N")</f>
        <v>2</v>
      </c>
      <c r="H202" s="16" t="str">
        <f>IF(COUNTIF(Dails!G:G,Data!$A202)=1,3,"N")</f>
        <v>N</v>
      </c>
      <c r="I202" s="16">
        <f t="shared" si="1"/>
        <v>2</v>
      </c>
    </row>
    <row r="203" ht="14.25" customHeight="1">
      <c r="A203" s="9" t="s">
        <v>1654</v>
      </c>
      <c r="B203" s="129" t="s">
        <v>17</v>
      </c>
      <c r="C203" s="119" t="s">
        <v>1655</v>
      </c>
      <c r="D203" s="120" t="s">
        <v>1419</v>
      </c>
      <c r="E203" s="16" t="str">
        <f>VLOOKUP(B203&amp;D203,'Bill Assignment'!C:D,2,0)</f>
        <v>×</v>
      </c>
      <c r="F203" s="16" t="str">
        <f>IF(COUNTIF(Dails!A:A,Data!$A203)=1,1,"N")</f>
        <v>N</v>
      </c>
      <c r="G203" s="16">
        <f>IF(COUNTIF(Dails!D:D,Data!$A203)=1,2,"N")</f>
        <v>2</v>
      </c>
      <c r="H203" s="16" t="str">
        <f>IF(COUNTIF(Dails!G:G,Data!$A203)=1,3,"N")</f>
        <v>N</v>
      </c>
      <c r="I203" s="16">
        <f t="shared" si="1"/>
        <v>2</v>
      </c>
    </row>
    <row r="204" ht="14.25" customHeight="1">
      <c r="A204" s="9" t="s">
        <v>1372</v>
      </c>
      <c r="B204" s="129" t="s">
        <v>17</v>
      </c>
      <c r="C204" s="119" t="s">
        <v>1656</v>
      </c>
      <c r="D204" s="120" t="s">
        <v>1419</v>
      </c>
      <c r="E204" s="16" t="str">
        <f>VLOOKUP(B204&amp;D204,'Bill Assignment'!C:D,2,0)</f>
        <v>×</v>
      </c>
      <c r="F204" s="16" t="str">
        <f>IF(COUNTIF(Dails!A:A,Data!$A204)=1,1,"N")</f>
        <v>N</v>
      </c>
      <c r="G204" s="16">
        <f>IF(COUNTIF(Dails!D:D,Data!$A204)=1,2,"N")</f>
        <v>2</v>
      </c>
      <c r="H204" s="16">
        <f>IF(COUNTIF(Dails!G:G,Data!$A204)=1,3,"N")</f>
        <v>3</v>
      </c>
      <c r="I204" s="16">
        <f t="shared" si="1"/>
        <v>2</v>
      </c>
    </row>
    <row r="205" ht="14.25" customHeight="1">
      <c r="A205" s="9" t="s">
        <v>1657</v>
      </c>
      <c r="B205" s="129" t="s">
        <v>17</v>
      </c>
      <c r="C205" s="119" t="s">
        <v>1658</v>
      </c>
      <c r="D205" s="120" t="s">
        <v>1419</v>
      </c>
      <c r="E205" s="16" t="str">
        <f>VLOOKUP(B205&amp;D205,'Bill Assignment'!C:D,2,0)</f>
        <v>×</v>
      </c>
      <c r="F205" s="16">
        <f>IF(COUNTIF(Dails!A:A,Data!$A205)=1,1,"N")</f>
        <v>1</v>
      </c>
      <c r="G205" s="16">
        <f>IF(COUNTIF(Dails!D:D,Data!$A205)=1,2,"N")</f>
        <v>2</v>
      </c>
      <c r="H205" s="16" t="str">
        <f>IF(COUNTIF(Dails!G:G,Data!$A205)=1,3,"N")</f>
        <v>N</v>
      </c>
      <c r="I205" s="16">
        <f t="shared" si="1"/>
        <v>2</v>
      </c>
    </row>
    <row r="206" ht="14.25" customHeight="1">
      <c r="A206" s="9" t="s">
        <v>188</v>
      </c>
      <c r="B206" s="129" t="s">
        <v>17</v>
      </c>
      <c r="C206" s="119" t="s">
        <v>1659</v>
      </c>
      <c r="D206" s="120" t="s">
        <v>1419</v>
      </c>
      <c r="E206" s="16" t="str">
        <f>VLOOKUP(B206&amp;D206,'Bill Assignment'!C:D,2,0)</f>
        <v>×</v>
      </c>
      <c r="F206" s="16" t="str">
        <f>IF(COUNTIF(Dails!A:A,Data!$A206)=1,1,"N")</f>
        <v>N</v>
      </c>
      <c r="G206" s="16">
        <f>IF(COUNTIF(Dails!D:D,Data!$A206)=1,2,"N")</f>
        <v>2</v>
      </c>
      <c r="H206" s="16" t="str">
        <f>IF(COUNTIF(Dails!G:G,Data!$A206)=1,3,"N")</f>
        <v>N</v>
      </c>
      <c r="I206" s="16">
        <f t="shared" si="1"/>
        <v>2</v>
      </c>
    </row>
    <row r="207" ht="14.25" customHeight="1">
      <c r="A207" s="9" t="s">
        <v>1660</v>
      </c>
      <c r="B207" s="129" t="s">
        <v>17</v>
      </c>
      <c r="C207" s="119" t="s">
        <v>1661</v>
      </c>
      <c r="D207" s="120" t="s">
        <v>1419</v>
      </c>
      <c r="E207" s="16" t="str">
        <f>VLOOKUP(B207&amp;D207,'Bill Assignment'!C:D,2,0)</f>
        <v>×</v>
      </c>
      <c r="F207" s="16" t="str">
        <f>IF(COUNTIF(Dails!A:A,Data!$A207)=1,1,"N")</f>
        <v>N</v>
      </c>
      <c r="G207" s="16">
        <f>IF(COUNTIF(Dails!D:D,Data!$A207)=1,2,"N")</f>
        <v>2</v>
      </c>
      <c r="H207" s="16" t="str">
        <f>IF(COUNTIF(Dails!G:G,Data!$A207)=1,3,"N")</f>
        <v>N</v>
      </c>
      <c r="I207" s="16">
        <f t="shared" si="1"/>
        <v>2</v>
      </c>
    </row>
    <row r="208" ht="14.25" customHeight="1">
      <c r="A208" s="9" t="s">
        <v>1378</v>
      </c>
      <c r="B208" s="129" t="s">
        <v>17</v>
      </c>
      <c r="C208" s="119" t="s">
        <v>1662</v>
      </c>
      <c r="D208" s="120" t="s">
        <v>1419</v>
      </c>
      <c r="E208" s="16" t="str">
        <f>VLOOKUP(B208&amp;D208,'Bill Assignment'!C:D,2,0)</f>
        <v>×</v>
      </c>
      <c r="F208" s="16" t="str">
        <f>IF(COUNTIF(Dails!A:A,Data!$A208)=1,1,"N")</f>
        <v>N</v>
      </c>
      <c r="G208" s="16">
        <f>IF(COUNTIF(Dails!D:D,Data!$A208)=1,2,"N")</f>
        <v>2</v>
      </c>
      <c r="H208" s="16">
        <f>IF(COUNTIF(Dails!G:G,Data!$A208)=1,3,"N")</f>
        <v>3</v>
      </c>
      <c r="I208" s="16">
        <f t="shared" si="1"/>
        <v>2</v>
      </c>
    </row>
    <row r="209" ht="14.25" customHeight="1">
      <c r="A209" s="9" t="s">
        <v>725</v>
      </c>
      <c r="B209" s="129" t="s">
        <v>17</v>
      </c>
      <c r="C209" s="119" t="s">
        <v>1663</v>
      </c>
      <c r="D209" s="120" t="s">
        <v>1419</v>
      </c>
      <c r="E209" s="16" t="str">
        <f>VLOOKUP(B209&amp;D209,'Bill Assignment'!C:D,2,0)</f>
        <v>×</v>
      </c>
      <c r="F209" s="16">
        <f>IF(COUNTIF(Dails!A:A,Data!$A209)=1,1,"N")</f>
        <v>1</v>
      </c>
      <c r="G209" s="16">
        <f>IF(COUNTIF(Dails!D:D,Data!$A209)=1,2,"N")</f>
        <v>2</v>
      </c>
      <c r="H209" s="16" t="str">
        <f>IF(COUNTIF(Dails!G:G,Data!$A209)=1,3,"N")</f>
        <v>N</v>
      </c>
      <c r="I209" s="16">
        <f t="shared" si="1"/>
        <v>2</v>
      </c>
    </row>
    <row r="210" ht="14.25" customHeight="1">
      <c r="A210" s="9" t="s">
        <v>1058</v>
      </c>
      <c r="B210" s="129" t="s">
        <v>17</v>
      </c>
      <c r="C210" s="119" t="s">
        <v>1664</v>
      </c>
      <c r="D210" s="120" t="s">
        <v>1419</v>
      </c>
      <c r="E210" s="16" t="str">
        <f>VLOOKUP(B210&amp;D210,'Bill Assignment'!C:D,2,0)</f>
        <v>×</v>
      </c>
      <c r="F210" s="16" t="str">
        <f>IF(COUNTIF(Dails!A:A,Data!$A210)=1,1,"N")</f>
        <v>N</v>
      </c>
      <c r="G210" s="16">
        <f>IF(COUNTIF(Dails!D:D,Data!$A210)=1,2,"N")</f>
        <v>2</v>
      </c>
      <c r="H210" s="16" t="str">
        <f>IF(COUNTIF(Dails!G:G,Data!$A210)=1,3,"N")</f>
        <v>N</v>
      </c>
      <c r="I210" s="16">
        <f t="shared" si="1"/>
        <v>2</v>
      </c>
    </row>
    <row r="211" ht="14.25" customHeight="1">
      <c r="A211" s="9" t="s">
        <v>643</v>
      </c>
      <c r="B211" s="129" t="s">
        <v>17</v>
      </c>
      <c r="C211" s="119" t="s">
        <v>1665</v>
      </c>
      <c r="D211" s="120" t="s">
        <v>1419</v>
      </c>
      <c r="E211" s="16" t="str">
        <f>VLOOKUP(B211&amp;D211,'Bill Assignment'!C:D,2,0)</f>
        <v>×</v>
      </c>
      <c r="F211" s="16">
        <f>IF(COUNTIF(Dails!A:A,Data!$A211)=1,1,"N")</f>
        <v>1</v>
      </c>
      <c r="G211" s="16">
        <f>IF(COUNTIF(Dails!D:D,Data!$A211)=1,2,"N")</f>
        <v>2</v>
      </c>
      <c r="H211" s="16" t="str">
        <f>IF(COUNTIF(Dails!G:G,Data!$A211)=1,3,"N")</f>
        <v>N</v>
      </c>
      <c r="I211" s="16">
        <f t="shared" si="1"/>
        <v>2</v>
      </c>
    </row>
    <row r="212" ht="14.25" customHeight="1">
      <c r="A212" s="9" t="s">
        <v>1043</v>
      </c>
      <c r="B212" s="129" t="s">
        <v>17</v>
      </c>
      <c r="C212" s="119" t="s">
        <v>1666</v>
      </c>
      <c r="D212" s="120" t="s">
        <v>1419</v>
      </c>
      <c r="E212" s="16" t="str">
        <f>VLOOKUP(B212&amp;D212,'Bill Assignment'!C:D,2,0)</f>
        <v>×</v>
      </c>
      <c r="F212" s="16" t="str">
        <f>IF(COUNTIF(Dails!A:A,Data!$A212)=1,1,"N")</f>
        <v>N</v>
      </c>
      <c r="G212" s="16">
        <f>IF(COUNTIF(Dails!D:D,Data!$A212)=1,2,"N")</f>
        <v>2</v>
      </c>
      <c r="H212" s="16" t="str">
        <f>IF(COUNTIF(Dails!G:G,Data!$A212)=1,3,"N")</f>
        <v>N</v>
      </c>
      <c r="I212" s="16">
        <f t="shared" si="1"/>
        <v>2</v>
      </c>
    </row>
    <row r="213" ht="14.25" customHeight="1">
      <c r="A213" s="9" t="s">
        <v>1386</v>
      </c>
      <c r="B213" s="129" t="s">
        <v>17</v>
      </c>
      <c r="C213" s="119" t="s">
        <v>1667</v>
      </c>
      <c r="D213" s="120" t="s">
        <v>1419</v>
      </c>
      <c r="E213" s="16" t="str">
        <f>VLOOKUP(B213&amp;D213,'Bill Assignment'!C:D,2,0)</f>
        <v>×</v>
      </c>
      <c r="F213" s="16" t="str">
        <f>IF(COUNTIF(Dails!A:A,Data!$A213)=1,1,"N")</f>
        <v>N</v>
      </c>
      <c r="G213" s="16">
        <f>IF(COUNTIF(Dails!D:D,Data!$A213)=1,2,"N")</f>
        <v>2</v>
      </c>
      <c r="H213" s="16">
        <f>IF(COUNTIF(Dails!G:G,Data!$A213)=1,3,"N")</f>
        <v>3</v>
      </c>
      <c r="I213" s="16">
        <f t="shared" si="1"/>
        <v>2</v>
      </c>
    </row>
    <row r="214" ht="14.25" customHeight="1">
      <c r="A214" s="9" t="s">
        <v>1668</v>
      </c>
      <c r="B214" s="129" t="s">
        <v>17</v>
      </c>
      <c r="C214" s="119" t="s">
        <v>1669</v>
      </c>
      <c r="D214" s="120" t="s">
        <v>1419</v>
      </c>
      <c r="E214" s="16" t="str">
        <f>VLOOKUP(B214&amp;D214,'Bill Assignment'!C:D,2,0)</f>
        <v>×</v>
      </c>
      <c r="F214" s="16" t="str">
        <f>IF(COUNTIF(Dails!A:A,Data!$A214)=1,1,"N")</f>
        <v>N</v>
      </c>
      <c r="G214" s="16">
        <f>IF(COUNTIF(Dails!D:D,Data!$A214)=1,2,"N")</f>
        <v>2</v>
      </c>
      <c r="H214" s="16" t="str">
        <f>IF(COUNTIF(Dails!G:G,Data!$A214)=1,3,"N")</f>
        <v>N</v>
      </c>
      <c r="I214" s="16">
        <f t="shared" si="1"/>
        <v>2</v>
      </c>
    </row>
    <row r="215" ht="14.25" customHeight="1">
      <c r="A215" s="9" t="s">
        <v>1670</v>
      </c>
      <c r="B215" s="129" t="s">
        <v>17</v>
      </c>
      <c r="C215" s="119" t="s">
        <v>1671</v>
      </c>
      <c r="D215" s="120" t="s">
        <v>1419</v>
      </c>
      <c r="E215" s="16" t="str">
        <f>VLOOKUP(B215&amp;D215,'Bill Assignment'!C:D,2,0)</f>
        <v>×</v>
      </c>
      <c r="F215" s="16" t="str">
        <f>IF(COUNTIF(Dails!A:A,Data!$A215)=1,1,"N")</f>
        <v>N</v>
      </c>
      <c r="G215" s="16">
        <f>IF(COUNTIF(Dails!D:D,Data!$A215)=1,2,"N")</f>
        <v>2</v>
      </c>
      <c r="H215" s="16" t="str">
        <f>IF(COUNTIF(Dails!G:G,Data!$A215)=1,3,"N")</f>
        <v>N</v>
      </c>
      <c r="I215" s="16">
        <f t="shared" si="1"/>
        <v>2</v>
      </c>
    </row>
    <row r="216" ht="14.25" customHeight="1">
      <c r="A216" s="9" t="s">
        <v>964</v>
      </c>
      <c r="B216" s="129" t="s">
        <v>17</v>
      </c>
      <c r="C216" s="119" t="s">
        <v>1672</v>
      </c>
      <c r="D216" s="120" t="s">
        <v>1419</v>
      </c>
      <c r="E216" s="16" t="str">
        <f>VLOOKUP(B216&amp;D216,'Bill Assignment'!C:D,2,0)</f>
        <v>×</v>
      </c>
      <c r="F216" s="16">
        <f>IF(COUNTIF(Dails!A:A,Data!$A216)=1,1,"N")</f>
        <v>1</v>
      </c>
      <c r="G216" s="16">
        <f>IF(COUNTIF(Dails!D:D,Data!$A216)=1,2,"N")</f>
        <v>2</v>
      </c>
      <c r="H216" s="16" t="str">
        <f>IF(COUNTIF(Dails!G:G,Data!$A216)=1,3,"N")</f>
        <v>N</v>
      </c>
      <c r="I216" s="16">
        <f t="shared" si="1"/>
        <v>2</v>
      </c>
    </row>
    <row r="217" ht="14.25" customHeight="1">
      <c r="A217" s="9" t="s">
        <v>1021</v>
      </c>
      <c r="B217" s="129" t="s">
        <v>17</v>
      </c>
      <c r="C217" s="119" t="s">
        <v>1673</v>
      </c>
      <c r="D217" s="120" t="s">
        <v>1419</v>
      </c>
      <c r="E217" s="16" t="str">
        <f>VLOOKUP(B217&amp;D217,'Bill Assignment'!C:D,2,0)</f>
        <v>×</v>
      </c>
      <c r="F217" s="16">
        <f>IF(COUNTIF(Dails!A:A,Data!$A217)=1,1,"N")</f>
        <v>1</v>
      </c>
      <c r="G217" s="16">
        <f>IF(COUNTIF(Dails!D:D,Data!$A217)=1,2,"N")</f>
        <v>2</v>
      </c>
      <c r="H217" s="16">
        <f>IF(COUNTIF(Dails!G:G,Data!$A217)=1,3,"N")</f>
        <v>3</v>
      </c>
      <c r="I217" s="16">
        <f t="shared" si="1"/>
        <v>2</v>
      </c>
    </row>
    <row r="218" ht="14.25" customHeight="1">
      <c r="A218" s="9" t="s">
        <v>954</v>
      </c>
      <c r="B218" s="129" t="s">
        <v>17</v>
      </c>
      <c r="C218" s="119" t="s">
        <v>1674</v>
      </c>
      <c r="D218" s="120" t="s">
        <v>1419</v>
      </c>
      <c r="E218" s="16" t="str">
        <f>VLOOKUP(B218&amp;D218,'Bill Assignment'!C:D,2,0)</f>
        <v>×</v>
      </c>
      <c r="F218" s="16">
        <f>IF(COUNTIF(Dails!A:A,Data!$A218)=1,1,"N")</f>
        <v>1</v>
      </c>
      <c r="G218" s="16">
        <f>IF(COUNTIF(Dails!D:D,Data!$A218)=1,2,"N")</f>
        <v>2</v>
      </c>
      <c r="H218" s="16">
        <f>IF(COUNTIF(Dails!G:G,Data!$A218)=1,3,"N")</f>
        <v>3</v>
      </c>
      <c r="I218" s="16">
        <f t="shared" si="1"/>
        <v>2</v>
      </c>
    </row>
    <row r="219" ht="14.25" customHeight="1">
      <c r="A219" s="9" t="s">
        <v>1398</v>
      </c>
      <c r="B219" s="129" t="s">
        <v>17</v>
      </c>
      <c r="C219" s="119" t="s">
        <v>1675</v>
      </c>
      <c r="D219" s="120" t="s">
        <v>1419</v>
      </c>
      <c r="E219" s="16" t="str">
        <f>VLOOKUP(B219&amp;D219,'Bill Assignment'!C:D,2,0)</f>
        <v>×</v>
      </c>
      <c r="F219" s="16">
        <f>IF(COUNTIF(Dails!A:A,Data!$A219)=1,1,"N")</f>
        <v>1</v>
      </c>
      <c r="G219" s="16">
        <f>IF(COUNTIF(Dails!D:D,Data!$A219)=1,2,"N")</f>
        <v>2</v>
      </c>
      <c r="H219" s="16">
        <f>IF(COUNTIF(Dails!G:G,Data!$A219)=1,3,"N")</f>
        <v>3</v>
      </c>
      <c r="I219" s="16">
        <f t="shared" si="1"/>
        <v>2</v>
      </c>
    </row>
    <row r="220" ht="14.25" customHeight="1">
      <c r="A220" s="9" t="s">
        <v>1182</v>
      </c>
      <c r="B220" s="129" t="s">
        <v>17</v>
      </c>
      <c r="C220" s="119" t="s">
        <v>1676</v>
      </c>
      <c r="D220" s="120" t="s">
        <v>1419</v>
      </c>
      <c r="E220" s="16" t="str">
        <f>VLOOKUP(B220&amp;D220,'Bill Assignment'!C:D,2,0)</f>
        <v>×</v>
      </c>
      <c r="F220" s="16" t="str">
        <f>IF(COUNTIF(Dails!A:A,Data!$A220)=1,1,"N")</f>
        <v>N</v>
      </c>
      <c r="G220" s="16">
        <f>IF(COUNTIF(Dails!D:D,Data!$A220)=1,2,"N")</f>
        <v>2</v>
      </c>
      <c r="H220" s="16">
        <f>IF(COUNTIF(Dails!G:G,Data!$A220)=1,3,"N")</f>
        <v>3</v>
      </c>
      <c r="I220" s="16">
        <f t="shared" si="1"/>
        <v>2</v>
      </c>
    </row>
    <row r="221" ht="14.25" customHeight="1">
      <c r="A221" s="9" t="s">
        <v>1677</v>
      </c>
      <c r="B221" s="129" t="s">
        <v>17</v>
      </c>
      <c r="C221" s="119" t="s">
        <v>1678</v>
      </c>
      <c r="D221" s="120" t="s">
        <v>1419</v>
      </c>
      <c r="E221" s="16" t="str">
        <f>VLOOKUP(B221&amp;D221,'Bill Assignment'!C:D,2,0)</f>
        <v>×</v>
      </c>
      <c r="F221" s="16" t="str">
        <f>IF(COUNTIF(Dails!A:A,Data!$A221)=1,1,"N")</f>
        <v>N</v>
      </c>
      <c r="G221" s="16">
        <f>IF(COUNTIF(Dails!D:D,Data!$A221)=1,2,"N")</f>
        <v>2</v>
      </c>
      <c r="H221" s="16" t="str">
        <f>IF(COUNTIF(Dails!G:G,Data!$A221)=1,3,"N")</f>
        <v>N</v>
      </c>
      <c r="I221" s="16">
        <f t="shared" si="1"/>
        <v>2</v>
      </c>
    </row>
    <row r="222" ht="14.25" customHeight="1">
      <c r="A222" s="9" t="s">
        <v>25</v>
      </c>
      <c r="B222" s="129" t="s">
        <v>17</v>
      </c>
      <c r="C222" s="119" t="s">
        <v>1679</v>
      </c>
      <c r="D222" s="120" t="s">
        <v>1419</v>
      </c>
      <c r="E222" s="16" t="str">
        <f>VLOOKUP(B222&amp;D222,'Bill Assignment'!C:D,2,0)</f>
        <v>×</v>
      </c>
      <c r="F222" s="16">
        <f>IF(COUNTIF(Dails!A:A,Data!$A222)=1,1,"N")</f>
        <v>1</v>
      </c>
      <c r="G222" s="16">
        <f>IF(COUNTIF(Dails!D:D,Data!$A222)=1,2,"N")</f>
        <v>2</v>
      </c>
      <c r="H222" s="16" t="str">
        <f>IF(COUNTIF(Dails!G:G,Data!$A222)=1,3,"N")</f>
        <v>N</v>
      </c>
      <c r="I222" s="16">
        <f t="shared" si="1"/>
        <v>2</v>
      </c>
    </row>
    <row r="223" ht="14.25" customHeight="1">
      <c r="A223" s="9" t="s">
        <v>1680</v>
      </c>
      <c r="B223" s="129" t="s">
        <v>17</v>
      </c>
      <c r="C223" s="119" t="s">
        <v>1681</v>
      </c>
      <c r="D223" s="120" t="s">
        <v>1419</v>
      </c>
      <c r="E223" s="16" t="str">
        <f>VLOOKUP(B223&amp;D223,'Bill Assignment'!C:D,2,0)</f>
        <v>×</v>
      </c>
      <c r="F223" s="16" t="str">
        <f>IF(COUNTIF(Dails!A:A,Data!$A223)=1,1,"N")</f>
        <v>N</v>
      </c>
      <c r="G223" s="16">
        <f>IF(COUNTIF(Dails!D:D,Data!$A223)=1,2,"N")</f>
        <v>2</v>
      </c>
      <c r="H223" s="16">
        <f>IF(COUNTIF(Dails!G:G,Data!$A223)=1,3,"N")</f>
        <v>3</v>
      </c>
      <c r="I223" s="16">
        <f t="shared" si="1"/>
        <v>2</v>
      </c>
    </row>
    <row r="224" ht="14.25" customHeight="1">
      <c r="A224" s="9" t="s">
        <v>1682</v>
      </c>
      <c r="B224" s="129" t="s">
        <v>17</v>
      </c>
      <c r="C224" s="119" t="s">
        <v>1683</v>
      </c>
      <c r="D224" s="120" t="s">
        <v>1419</v>
      </c>
      <c r="E224" s="16" t="str">
        <f>VLOOKUP(B224&amp;D224,'Bill Assignment'!C:D,2,0)</f>
        <v>×</v>
      </c>
      <c r="F224" s="16" t="str">
        <f>IF(COUNTIF(Dails!A:A,Data!$A224)=1,1,"N")</f>
        <v>N</v>
      </c>
      <c r="G224" s="16">
        <f>IF(COUNTIF(Dails!D:D,Data!$A224)=1,2,"N")</f>
        <v>2</v>
      </c>
      <c r="H224" s="16">
        <f>IF(COUNTIF(Dails!G:G,Data!$A224)=1,3,"N")</f>
        <v>3</v>
      </c>
      <c r="I224" s="16">
        <f t="shared" si="1"/>
        <v>2</v>
      </c>
    </row>
    <row r="225" ht="14.25" customHeight="1">
      <c r="A225" s="9" t="s">
        <v>489</v>
      </c>
      <c r="B225" s="129" t="s">
        <v>17</v>
      </c>
      <c r="C225" s="119" t="s">
        <v>1684</v>
      </c>
      <c r="D225" s="120" t="s">
        <v>1419</v>
      </c>
      <c r="E225" s="16" t="str">
        <f>VLOOKUP(B225&amp;D225,'Bill Assignment'!C:D,2,0)</f>
        <v>×</v>
      </c>
      <c r="F225" s="16" t="str">
        <f>IF(COUNTIF(Dails!A:A,Data!$A225)=1,1,"N")</f>
        <v>N</v>
      </c>
      <c r="G225" s="16">
        <f>IF(COUNTIF(Dails!D:D,Data!$A225)=1,2,"N")</f>
        <v>2</v>
      </c>
      <c r="H225" s="16" t="str">
        <f>IF(COUNTIF(Dails!G:G,Data!$A225)=1,3,"N")</f>
        <v>N</v>
      </c>
      <c r="I225" s="16">
        <f t="shared" si="1"/>
        <v>2</v>
      </c>
    </row>
    <row r="226" ht="14.25" customHeight="1">
      <c r="A226" s="9" t="s">
        <v>1054</v>
      </c>
      <c r="B226" s="129" t="s">
        <v>17</v>
      </c>
      <c r="C226" s="119" t="s">
        <v>1685</v>
      </c>
      <c r="D226" s="120" t="s">
        <v>1419</v>
      </c>
      <c r="E226" s="16" t="str">
        <f>VLOOKUP(B226&amp;D226,'Bill Assignment'!C:D,2,0)</f>
        <v>×</v>
      </c>
      <c r="F226" s="16">
        <f>IF(COUNTIF(Dails!A:A,Data!$A226)=1,1,"N")</f>
        <v>1</v>
      </c>
      <c r="G226" s="16">
        <f>IF(COUNTIF(Dails!D:D,Data!$A226)=1,2,"N")</f>
        <v>2</v>
      </c>
      <c r="H226" s="16">
        <f>IF(COUNTIF(Dails!G:G,Data!$A226)=1,3,"N")</f>
        <v>3</v>
      </c>
      <c r="I226" s="16">
        <f t="shared" si="1"/>
        <v>2</v>
      </c>
    </row>
    <row r="227" ht="14.25" customHeight="1">
      <c r="A227" s="9" t="s">
        <v>1686</v>
      </c>
      <c r="B227" s="129" t="s">
        <v>17</v>
      </c>
      <c r="C227" s="119" t="s">
        <v>1687</v>
      </c>
      <c r="D227" s="120" t="s">
        <v>1419</v>
      </c>
      <c r="E227" s="16" t="str">
        <f>VLOOKUP(B227&amp;D227,'Bill Assignment'!C:D,2,0)</f>
        <v>×</v>
      </c>
      <c r="F227" s="16">
        <f>IF(COUNTIF(Dails!A:A,Data!$A227)=1,1,"N")</f>
        <v>1</v>
      </c>
      <c r="G227" s="16">
        <f>IF(COUNTIF(Dails!D:D,Data!$A227)=1,2,"N")</f>
        <v>2</v>
      </c>
      <c r="H227" s="16" t="str">
        <f>IF(COUNTIF(Dails!G:G,Data!$A227)=1,3,"N")</f>
        <v>N</v>
      </c>
      <c r="I227" s="16">
        <f t="shared" si="1"/>
        <v>2</v>
      </c>
    </row>
    <row r="228" ht="14.25" customHeight="1">
      <c r="A228" s="9" t="s">
        <v>1248</v>
      </c>
      <c r="B228" s="129" t="s">
        <v>17</v>
      </c>
      <c r="C228" s="119" t="s">
        <v>1688</v>
      </c>
      <c r="D228" s="120" t="s">
        <v>1419</v>
      </c>
      <c r="E228" s="16" t="str">
        <f>VLOOKUP(B228&amp;D228,'Bill Assignment'!C:D,2,0)</f>
        <v>×</v>
      </c>
      <c r="F228" s="16">
        <f>IF(COUNTIF(Dails!A:A,Data!$A228)=1,1,"N")</f>
        <v>1</v>
      </c>
      <c r="G228" s="16">
        <f>IF(COUNTIF(Dails!D:D,Data!$A228)=1,2,"N")</f>
        <v>2</v>
      </c>
      <c r="H228" s="16" t="str">
        <f>IF(COUNTIF(Dails!G:G,Data!$A228)=1,3,"N")</f>
        <v>N</v>
      </c>
      <c r="I228" s="16">
        <f t="shared" si="1"/>
        <v>2</v>
      </c>
    </row>
    <row r="229" ht="14.25" customHeight="1">
      <c r="A229" s="9" t="s">
        <v>877</v>
      </c>
      <c r="B229" s="129" t="s">
        <v>17</v>
      </c>
      <c r="C229" s="119" t="s">
        <v>1689</v>
      </c>
      <c r="D229" s="120" t="s">
        <v>1419</v>
      </c>
      <c r="E229" s="16" t="str">
        <f>VLOOKUP(B229&amp;D229,'Bill Assignment'!C:D,2,0)</f>
        <v>×</v>
      </c>
      <c r="F229" s="16" t="str">
        <f>IF(COUNTIF(Dails!A:A,Data!$A229)=1,1,"N")</f>
        <v>N</v>
      </c>
      <c r="G229" s="16">
        <f>IF(COUNTIF(Dails!D:D,Data!$A229)=1,2,"N")</f>
        <v>2</v>
      </c>
      <c r="H229" s="16">
        <f>IF(COUNTIF(Dails!G:G,Data!$A229)=1,3,"N")</f>
        <v>3</v>
      </c>
      <c r="I229" s="16">
        <f t="shared" si="1"/>
        <v>2</v>
      </c>
    </row>
    <row r="230" ht="14.25" customHeight="1">
      <c r="A230" s="9" t="s">
        <v>198</v>
      </c>
      <c r="B230" s="129" t="s">
        <v>17</v>
      </c>
      <c r="C230" s="119" t="s">
        <v>1690</v>
      </c>
      <c r="D230" s="120" t="s">
        <v>1419</v>
      </c>
      <c r="E230" s="16" t="str">
        <f>VLOOKUP(B230&amp;D230,'Bill Assignment'!C:D,2,0)</f>
        <v>×</v>
      </c>
      <c r="F230" s="16">
        <f>IF(COUNTIF(Dails!A:A,Data!$A230)=1,1,"N")</f>
        <v>1</v>
      </c>
      <c r="G230" s="16">
        <f>IF(COUNTIF(Dails!D:D,Data!$A230)=1,2,"N")</f>
        <v>2</v>
      </c>
      <c r="H230" s="16">
        <f>IF(COUNTIF(Dails!G:G,Data!$A230)=1,3,"N")</f>
        <v>3</v>
      </c>
      <c r="I230" s="16">
        <f t="shared" si="1"/>
        <v>2</v>
      </c>
    </row>
    <row r="231" ht="14.25" customHeight="1">
      <c r="A231" s="9" t="s">
        <v>1304</v>
      </c>
      <c r="B231" s="129" t="s">
        <v>17</v>
      </c>
      <c r="C231" s="119" t="s">
        <v>1691</v>
      </c>
      <c r="D231" s="120" t="s">
        <v>1419</v>
      </c>
      <c r="E231" s="16" t="str">
        <f>VLOOKUP(B231&amp;D231,'Bill Assignment'!C:D,2,0)</f>
        <v>×</v>
      </c>
      <c r="F231" s="16" t="str">
        <f>IF(COUNTIF(Dails!A:A,Data!$A231)=1,1,"N")</f>
        <v>N</v>
      </c>
      <c r="G231" s="16">
        <f>IF(COUNTIF(Dails!D:D,Data!$A231)=1,2,"N")</f>
        <v>2</v>
      </c>
      <c r="H231" s="16">
        <f>IF(COUNTIF(Dails!G:G,Data!$A231)=1,3,"N")</f>
        <v>3</v>
      </c>
      <c r="I231" s="16">
        <f t="shared" si="1"/>
        <v>2</v>
      </c>
    </row>
    <row r="232" ht="14.25" customHeight="1">
      <c r="A232" s="9" t="s">
        <v>1692</v>
      </c>
      <c r="B232" s="129" t="s">
        <v>17</v>
      </c>
      <c r="C232" s="119" t="s">
        <v>1693</v>
      </c>
      <c r="D232" s="120" t="s">
        <v>1419</v>
      </c>
      <c r="E232" s="16" t="str">
        <f>VLOOKUP(B232&amp;D232,'Bill Assignment'!C:D,2,0)</f>
        <v>×</v>
      </c>
      <c r="F232" s="16" t="str">
        <f>IF(COUNTIF(Dails!A:A,Data!$A232)=1,1,"N")</f>
        <v>N</v>
      </c>
      <c r="G232" s="16">
        <f>IF(COUNTIF(Dails!D:D,Data!$A232)=1,2,"N")</f>
        <v>2</v>
      </c>
      <c r="H232" s="16" t="str">
        <f>IF(COUNTIF(Dails!G:G,Data!$A232)=1,3,"N")</f>
        <v>N</v>
      </c>
      <c r="I232" s="16">
        <f t="shared" si="1"/>
        <v>2</v>
      </c>
    </row>
    <row r="233" ht="14.25" customHeight="1">
      <c r="A233" s="9" t="s">
        <v>361</v>
      </c>
      <c r="B233" s="129" t="s">
        <v>17</v>
      </c>
      <c r="C233" s="119" t="s">
        <v>1694</v>
      </c>
      <c r="D233" s="120" t="s">
        <v>1419</v>
      </c>
      <c r="E233" s="16" t="str">
        <f>VLOOKUP(B233&amp;D233,'Bill Assignment'!C:D,2,0)</f>
        <v>×</v>
      </c>
      <c r="F233" s="16">
        <f>IF(COUNTIF(Dails!A:A,Data!$A233)=1,1,"N")</f>
        <v>1</v>
      </c>
      <c r="G233" s="16">
        <f>IF(COUNTIF(Dails!D:D,Data!$A233)=1,2,"N")</f>
        <v>2</v>
      </c>
      <c r="H233" s="16" t="str">
        <f>IF(COUNTIF(Dails!G:G,Data!$A233)=1,3,"N")</f>
        <v>N</v>
      </c>
      <c r="I233" s="16">
        <f t="shared" si="1"/>
        <v>2</v>
      </c>
    </row>
    <row r="234" ht="14.25" customHeight="1">
      <c r="A234" s="9" t="s">
        <v>1415</v>
      </c>
      <c r="B234" s="129" t="s">
        <v>17</v>
      </c>
      <c r="C234" s="119" t="s">
        <v>1695</v>
      </c>
      <c r="D234" s="120" t="s">
        <v>1419</v>
      </c>
      <c r="E234" s="16" t="str">
        <f>VLOOKUP(B234&amp;D234,'Bill Assignment'!C:D,2,0)</f>
        <v>×</v>
      </c>
      <c r="F234" s="16" t="str">
        <f>IF(COUNTIF(Dails!A:A,Data!$A234)=1,1,"N")</f>
        <v>N</v>
      </c>
      <c r="G234" s="16">
        <f>IF(COUNTIF(Dails!D:D,Data!$A234)=1,2,"N")</f>
        <v>2</v>
      </c>
      <c r="H234" s="16">
        <f>IF(COUNTIF(Dails!G:G,Data!$A234)=1,3,"N")</f>
        <v>3</v>
      </c>
      <c r="I234" s="16">
        <f t="shared" si="1"/>
        <v>2</v>
      </c>
    </row>
    <row r="235" ht="14.25" customHeight="1">
      <c r="A235" s="9" t="s">
        <v>1696</v>
      </c>
      <c r="B235" s="129" t="s">
        <v>17</v>
      </c>
      <c r="C235" s="119" t="s">
        <v>1697</v>
      </c>
      <c r="D235" s="120" t="s">
        <v>1419</v>
      </c>
      <c r="E235" s="16" t="str">
        <f>VLOOKUP(B235&amp;D235,'Bill Assignment'!C:D,2,0)</f>
        <v>×</v>
      </c>
      <c r="F235" s="16" t="str">
        <f>IF(COUNTIF(Dails!A:A,Data!$A235)=1,1,"N")</f>
        <v>N</v>
      </c>
      <c r="G235" s="16">
        <f>IF(COUNTIF(Dails!D:D,Data!$A235)=1,2,"N")</f>
        <v>2</v>
      </c>
      <c r="H235" s="16" t="str">
        <f>IF(COUNTIF(Dails!G:G,Data!$A235)=1,3,"N")</f>
        <v>N</v>
      </c>
      <c r="I235" s="16">
        <f t="shared" si="1"/>
        <v>2</v>
      </c>
    </row>
    <row r="236" ht="14.25" customHeight="1">
      <c r="A236" s="9" t="s">
        <v>1698</v>
      </c>
      <c r="B236" s="129" t="s">
        <v>17</v>
      </c>
      <c r="C236" s="119" t="s">
        <v>1699</v>
      </c>
      <c r="D236" s="120" t="s">
        <v>1419</v>
      </c>
      <c r="E236" s="16" t="str">
        <f>VLOOKUP(B236&amp;D236,'Bill Assignment'!C:D,2,0)</f>
        <v>×</v>
      </c>
      <c r="F236" s="16" t="str">
        <f>IF(COUNTIF(Dails!A:A,Data!$A236)=1,1,"N")</f>
        <v>N</v>
      </c>
      <c r="G236" s="16">
        <f>IF(COUNTIF(Dails!D:D,Data!$A236)=1,2,"N")</f>
        <v>2</v>
      </c>
      <c r="H236" s="16" t="str">
        <f>IF(COUNTIF(Dails!G:G,Data!$A236)=1,3,"N")</f>
        <v>N</v>
      </c>
      <c r="I236" s="16">
        <f t="shared" si="1"/>
        <v>2</v>
      </c>
    </row>
    <row r="237" ht="14.25" customHeight="1">
      <c r="A237" s="9" t="s">
        <v>1700</v>
      </c>
      <c r="B237" s="130" t="s">
        <v>18</v>
      </c>
      <c r="C237" s="119" t="s">
        <v>1701</v>
      </c>
      <c r="D237" s="120" t="s">
        <v>1333</v>
      </c>
      <c r="E237" s="16" t="str">
        <f>VLOOKUP(B237&amp;D237,'Bill Assignment'!C:D,2,0)</f>
        <v>×</v>
      </c>
      <c r="F237" s="16">
        <f>IF(COUNTIF(Dails!A:A,Data!$A237)=1,1,"N")</f>
        <v>1</v>
      </c>
      <c r="G237" s="16" t="str">
        <f>IF(COUNTIF(Dails!D:D,Data!$A237)=1,2,"N")</f>
        <v>N</v>
      </c>
      <c r="H237" s="16" t="str">
        <f>IF(COUNTIF(Dails!G:G,Data!$A237)=1,3,"N")</f>
        <v>N</v>
      </c>
      <c r="I237" s="16">
        <f t="shared" si="1"/>
        <v>1</v>
      </c>
    </row>
    <row r="238" ht="14.25" customHeight="1">
      <c r="A238" s="9" t="s">
        <v>1702</v>
      </c>
      <c r="B238" s="130" t="s">
        <v>18</v>
      </c>
      <c r="C238" s="119" t="s">
        <v>1703</v>
      </c>
      <c r="D238" s="120" t="s">
        <v>1333</v>
      </c>
      <c r="E238" s="16" t="str">
        <f>VLOOKUP(B238&amp;D238,'Bill Assignment'!C:D,2,0)</f>
        <v>×</v>
      </c>
      <c r="F238" s="16">
        <f>IF(COUNTIF(Dails!A:A,Data!$A238)=1,1,"N")</f>
        <v>1</v>
      </c>
      <c r="G238" s="16">
        <f>IF(COUNTIF(Dails!D:D,Data!$A238)=1,2,"N")</f>
        <v>2</v>
      </c>
      <c r="H238" s="16" t="str">
        <f>IF(COUNTIF(Dails!G:G,Data!$A238)=1,3,"N")</f>
        <v>N</v>
      </c>
      <c r="I238" s="16">
        <f t="shared" si="1"/>
        <v>1</v>
      </c>
    </row>
    <row r="239" ht="14.25" customHeight="1">
      <c r="A239" s="9" t="s">
        <v>150</v>
      </c>
      <c r="B239" s="130" t="s">
        <v>18</v>
      </c>
      <c r="C239" s="119" t="s">
        <v>1704</v>
      </c>
      <c r="D239" s="120" t="s">
        <v>1333</v>
      </c>
      <c r="E239" s="16" t="str">
        <f>VLOOKUP(B239&amp;D239,'Bill Assignment'!C:D,2,0)</f>
        <v>×</v>
      </c>
      <c r="F239" s="16">
        <f>IF(COUNTIF(Dails!A:A,Data!$A239)=1,1,"N")</f>
        <v>1</v>
      </c>
      <c r="G239" s="16">
        <f>IF(COUNTIF(Dails!D:D,Data!$A239)=1,2,"N")</f>
        <v>2</v>
      </c>
      <c r="H239" s="16">
        <f>IF(COUNTIF(Dails!G:G,Data!$A239)=1,3,"N")</f>
        <v>3</v>
      </c>
      <c r="I239" s="16">
        <f t="shared" si="1"/>
        <v>1</v>
      </c>
    </row>
    <row r="240" ht="14.25" customHeight="1">
      <c r="A240" s="9" t="s">
        <v>669</v>
      </c>
      <c r="B240" s="130" t="s">
        <v>18</v>
      </c>
      <c r="C240" s="119" t="s">
        <v>1705</v>
      </c>
      <c r="D240" s="120" t="s">
        <v>1333</v>
      </c>
      <c r="E240" s="16" t="str">
        <f>VLOOKUP(B240&amp;D240,'Bill Assignment'!C:D,2,0)</f>
        <v>×</v>
      </c>
      <c r="F240" s="16">
        <f>IF(COUNTIF(Dails!A:A,Data!$A240)=1,1,"N")</f>
        <v>1</v>
      </c>
      <c r="G240" s="16" t="str">
        <f>IF(COUNTIF(Dails!D:D,Data!$A240)=1,2,"N")</f>
        <v>N</v>
      </c>
      <c r="H240" s="16" t="str">
        <f>IF(COUNTIF(Dails!G:G,Data!$A240)=1,3,"N")</f>
        <v>N</v>
      </c>
      <c r="I240" s="16">
        <f t="shared" si="1"/>
        <v>1</v>
      </c>
    </row>
    <row r="241" ht="14.25" customHeight="1">
      <c r="A241" s="9" t="s">
        <v>310</v>
      </c>
      <c r="B241" s="130" t="s">
        <v>18</v>
      </c>
      <c r="C241" s="119" t="s">
        <v>1706</v>
      </c>
      <c r="D241" s="120" t="s">
        <v>1333</v>
      </c>
      <c r="E241" s="16" t="str">
        <f>VLOOKUP(B241&amp;D241,'Bill Assignment'!C:D,2,0)</f>
        <v>×</v>
      </c>
      <c r="F241" s="16">
        <f>IF(COUNTIF(Dails!A:A,Data!$A241)=1,1,"N")</f>
        <v>1</v>
      </c>
      <c r="G241" s="16">
        <f>IF(COUNTIF(Dails!D:D,Data!$A241)=1,2,"N")</f>
        <v>2</v>
      </c>
      <c r="H241" s="16">
        <f>IF(COUNTIF(Dails!G:G,Data!$A241)=1,3,"N")</f>
        <v>3</v>
      </c>
      <c r="I241" s="16">
        <f t="shared" si="1"/>
        <v>1</v>
      </c>
    </row>
    <row r="242" ht="14.25" customHeight="1">
      <c r="A242" s="9" t="s">
        <v>985</v>
      </c>
      <c r="B242" s="130" t="s">
        <v>18</v>
      </c>
      <c r="C242" s="119" t="s">
        <v>1707</v>
      </c>
      <c r="D242" s="120" t="s">
        <v>1333</v>
      </c>
      <c r="E242" s="16" t="str">
        <f>VLOOKUP(B242&amp;D242,'Bill Assignment'!C:D,2,0)</f>
        <v>×</v>
      </c>
      <c r="F242" s="16">
        <f>IF(COUNTIF(Dails!A:A,Data!$A242)=1,1,"N")</f>
        <v>1</v>
      </c>
      <c r="G242" s="16" t="str">
        <f>IF(COUNTIF(Dails!D:D,Data!$A242)=1,2,"N")</f>
        <v>N</v>
      </c>
      <c r="H242" s="16" t="str">
        <f>IF(COUNTIF(Dails!G:G,Data!$A242)=1,3,"N")</f>
        <v>N</v>
      </c>
      <c r="I242" s="16">
        <f t="shared" si="1"/>
        <v>1</v>
      </c>
    </row>
    <row r="243" ht="14.25" customHeight="1">
      <c r="A243" s="9" t="s">
        <v>603</v>
      </c>
      <c r="B243" s="130" t="s">
        <v>18</v>
      </c>
      <c r="C243" s="119" t="s">
        <v>1708</v>
      </c>
      <c r="D243" s="120" t="s">
        <v>1333</v>
      </c>
      <c r="E243" s="16" t="str">
        <f>VLOOKUP(B243&amp;D243,'Bill Assignment'!C:D,2,0)</f>
        <v>×</v>
      </c>
      <c r="F243" s="16">
        <f>IF(COUNTIF(Dails!A:A,Data!$A243)=1,1,"N")</f>
        <v>1</v>
      </c>
      <c r="G243" s="16">
        <f>IF(COUNTIF(Dails!D:D,Data!$A243)=1,2,"N")</f>
        <v>2</v>
      </c>
      <c r="H243" s="16" t="str">
        <f>IF(COUNTIF(Dails!G:G,Data!$A243)=1,3,"N")</f>
        <v>N</v>
      </c>
      <c r="I243" s="16">
        <f t="shared" si="1"/>
        <v>1</v>
      </c>
    </row>
    <row r="244" ht="14.25" customHeight="1">
      <c r="A244" s="9" t="s">
        <v>781</v>
      </c>
      <c r="B244" s="130" t="s">
        <v>18</v>
      </c>
      <c r="C244" s="119" t="s">
        <v>1709</v>
      </c>
      <c r="D244" s="120" t="s">
        <v>1333</v>
      </c>
      <c r="E244" s="16" t="str">
        <f>VLOOKUP(B244&amp;D244,'Bill Assignment'!C:D,2,0)</f>
        <v>×</v>
      </c>
      <c r="F244" s="16">
        <f>IF(COUNTIF(Dails!A:A,Data!$A244)=1,1,"N")</f>
        <v>1</v>
      </c>
      <c r="G244" s="16" t="str">
        <f>IF(COUNTIF(Dails!D:D,Data!$A244)=1,2,"N")</f>
        <v>N</v>
      </c>
      <c r="H244" s="16" t="str">
        <f>IF(COUNTIF(Dails!G:G,Data!$A244)=1,3,"N")</f>
        <v>N</v>
      </c>
      <c r="I244" s="16">
        <f t="shared" si="1"/>
        <v>1</v>
      </c>
    </row>
    <row r="245" ht="14.25" customHeight="1">
      <c r="A245" s="9" t="s">
        <v>181</v>
      </c>
      <c r="B245" s="130" t="s">
        <v>18</v>
      </c>
      <c r="C245" s="119" t="s">
        <v>1710</v>
      </c>
      <c r="D245" s="120" t="s">
        <v>1333</v>
      </c>
      <c r="E245" s="16" t="str">
        <f>VLOOKUP(B245&amp;D245,'Bill Assignment'!C:D,2,0)</f>
        <v>×</v>
      </c>
      <c r="F245" s="16">
        <f>IF(COUNTIF(Dails!A:A,Data!$A245)=1,1,"N")</f>
        <v>1</v>
      </c>
      <c r="G245" s="16">
        <f>IF(COUNTIF(Dails!D:D,Data!$A245)=1,2,"N")</f>
        <v>2</v>
      </c>
      <c r="H245" s="16" t="str">
        <f>IF(COUNTIF(Dails!G:G,Data!$A245)=1,3,"N")</f>
        <v>N</v>
      </c>
      <c r="I245" s="16">
        <f t="shared" si="1"/>
        <v>1</v>
      </c>
    </row>
    <row r="246" ht="14.25" customHeight="1">
      <c r="A246" s="9" t="s">
        <v>154</v>
      </c>
      <c r="B246" s="130" t="s">
        <v>18</v>
      </c>
      <c r="C246" s="119" t="s">
        <v>1711</v>
      </c>
      <c r="D246" s="120" t="s">
        <v>1333</v>
      </c>
      <c r="E246" s="16" t="str">
        <f>VLOOKUP(B246&amp;D246,'Bill Assignment'!C:D,2,0)</f>
        <v>×</v>
      </c>
      <c r="F246" s="16">
        <f>IF(COUNTIF(Dails!A:A,Data!$A246)=1,1,"N")</f>
        <v>1</v>
      </c>
      <c r="G246" s="16">
        <f>IF(COUNTIF(Dails!D:D,Data!$A246)=1,2,"N")</f>
        <v>2</v>
      </c>
      <c r="H246" s="16" t="str">
        <f>IF(COUNTIF(Dails!G:G,Data!$A246)=1,3,"N")</f>
        <v>N</v>
      </c>
      <c r="I246" s="16">
        <f t="shared" si="1"/>
        <v>1</v>
      </c>
    </row>
    <row r="247" ht="14.25" customHeight="1">
      <c r="A247" s="9" t="s">
        <v>890</v>
      </c>
      <c r="B247" s="130" t="s">
        <v>18</v>
      </c>
      <c r="C247" s="119" t="s">
        <v>1712</v>
      </c>
      <c r="D247" s="120" t="s">
        <v>1333</v>
      </c>
      <c r="E247" s="16" t="str">
        <f>VLOOKUP(B247&amp;D247,'Bill Assignment'!C:D,2,0)</f>
        <v>×</v>
      </c>
      <c r="F247" s="16">
        <f>IF(COUNTIF(Dails!A:A,Data!$A247)=1,1,"N")</f>
        <v>1</v>
      </c>
      <c r="G247" s="16">
        <f>IF(COUNTIF(Dails!D:D,Data!$A247)=1,2,"N")</f>
        <v>2</v>
      </c>
      <c r="H247" s="16" t="str">
        <f>IF(COUNTIF(Dails!G:G,Data!$A247)=1,3,"N")</f>
        <v>N</v>
      </c>
      <c r="I247" s="16">
        <f t="shared" si="1"/>
        <v>1</v>
      </c>
    </row>
    <row r="248" ht="14.25" customHeight="1">
      <c r="A248" s="9" t="s">
        <v>290</v>
      </c>
      <c r="B248" s="130" t="s">
        <v>18</v>
      </c>
      <c r="C248" s="119" t="s">
        <v>1713</v>
      </c>
      <c r="D248" s="120" t="s">
        <v>1333</v>
      </c>
      <c r="E248" s="16" t="str">
        <f>VLOOKUP(B248&amp;D248,'Bill Assignment'!C:D,2,0)</f>
        <v>×</v>
      </c>
      <c r="F248" s="16">
        <f>IF(COUNTIF(Dails!A:A,Data!$A248)=1,1,"N")</f>
        <v>1</v>
      </c>
      <c r="G248" s="16">
        <f>IF(COUNTIF(Dails!D:D,Data!$A248)=1,2,"N")</f>
        <v>2</v>
      </c>
      <c r="H248" s="16">
        <f>IF(COUNTIF(Dails!G:G,Data!$A248)=1,3,"N")</f>
        <v>3</v>
      </c>
      <c r="I248" s="16">
        <f t="shared" si="1"/>
        <v>1</v>
      </c>
    </row>
    <row r="249" ht="14.25" customHeight="1">
      <c r="A249" s="9" t="s">
        <v>260</v>
      </c>
      <c r="B249" s="130" t="s">
        <v>18</v>
      </c>
      <c r="C249" s="119" t="s">
        <v>1714</v>
      </c>
      <c r="D249" s="120" t="s">
        <v>1333</v>
      </c>
      <c r="E249" s="16" t="str">
        <f>VLOOKUP(B249&amp;D249,'Bill Assignment'!C:D,2,0)</f>
        <v>×</v>
      </c>
      <c r="F249" s="16">
        <f>IF(COUNTIF(Dails!A:A,Data!$A249)=1,1,"N")</f>
        <v>1</v>
      </c>
      <c r="G249" s="16">
        <f>IF(COUNTIF(Dails!D:D,Data!$A249)=1,2,"N")</f>
        <v>2</v>
      </c>
      <c r="H249" s="16" t="str">
        <f>IF(COUNTIF(Dails!G:G,Data!$A249)=1,3,"N")</f>
        <v>N</v>
      </c>
      <c r="I249" s="16">
        <f t="shared" si="1"/>
        <v>1</v>
      </c>
    </row>
    <row r="250" ht="14.25" customHeight="1">
      <c r="A250" s="9" t="s">
        <v>1609</v>
      </c>
      <c r="B250" s="130" t="s">
        <v>18</v>
      </c>
      <c r="C250" s="119" t="s">
        <v>1715</v>
      </c>
      <c r="D250" s="120" t="s">
        <v>1333</v>
      </c>
      <c r="E250" s="16" t="str">
        <f>VLOOKUP(B250&amp;D250,'Bill Assignment'!C:D,2,0)</f>
        <v>×</v>
      </c>
      <c r="F250" s="16">
        <f>IF(COUNTIF(Dails!A:A,Data!$A250)=1,1,"N")</f>
        <v>1</v>
      </c>
      <c r="G250" s="16">
        <f>IF(COUNTIF(Dails!D:D,Data!$A250)=1,2,"N")</f>
        <v>2</v>
      </c>
      <c r="H250" s="16" t="str">
        <f>IF(COUNTIF(Dails!G:G,Data!$A250)=1,3,"N")</f>
        <v>N</v>
      </c>
      <c r="I250" s="16">
        <f t="shared" si="1"/>
        <v>1</v>
      </c>
    </row>
    <row r="251" ht="14.25" customHeight="1">
      <c r="A251" s="9" t="s">
        <v>1260</v>
      </c>
      <c r="B251" s="130" t="s">
        <v>18</v>
      </c>
      <c r="C251" s="119" t="s">
        <v>1716</v>
      </c>
      <c r="D251" s="120" t="s">
        <v>1333</v>
      </c>
      <c r="E251" s="16" t="str">
        <f>VLOOKUP(B251&amp;D251,'Bill Assignment'!C:D,2,0)</f>
        <v>×</v>
      </c>
      <c r="F251" s="16">
        <f>IF(COUNTIF(Dails!A:A,Data!$A251)=1,1,"N")</f>
        <v>1</v>
      </c>
      <c r="G251" s="16" t="str">
        <f>IF(COUNTIF(Dails!D:D,Data!$A251)=1,2,"N")</f>
        <v>N</v>
      </c>
      <c r="H251" s="16" t="str">
        <f>IF(COUNTIF(Dails!G:G,Data!$A251)=1,3,"N")</f>
        <v>N</v>
      </c>
      <c r="I251" s="16">
        <f t="shared" si="1"/>
        <v>1</v>
      </c>
    </row>
    <row r="252" ht="14.25" customHeight="1">
      <c r="A252" s="9" t="s">
        <v>32</v>
      </c>
      <c r="B252" s="130" t="s">
        <v>18</v>
      </c>
      <c r="C252" s="119" t="s">
        <v>1717</v>
      </c>
      <c r="D252" s="120" t="s">
        <v>1333</v>
      </c>
      <c r="E252" s="16" t="str">
        <f>VLOOKUP(B252&amp;D252,'Bill Assignment'!C:D,2,0)</f>
        <v>×</v>
      </c>
      <c r="F252" s="16">
        <f>IF(COUNTIF(Dails!A:A,Data!$A252)=1,1,"N")</f>
        <v>1</v>
      </c>
      <c r="G252" s="16">
        <f>IF(COUNTIF(Dails!D:D,Data!$A252)=1,2,"N")</f>
        <v>2</v>
      </c>
      <c r="H252" s="16" t="str">
        <f>IF(COUNTIF(Dails!G:G,Data!$A252)=1,3,"N")</f>
        <v>N</v>
      </c>
      <c r="I252" s="16">
        <f t="shared" si="1"/>
        <v>1</v>
      </c>
    </row>
    <row r="253" ht="14.25" customHeight="1">
      <c r="A253" s="9" t="s">
        <v>1081</v>
      </c>
      <c r="B253" s="130" t="s">
        <v>18</v>
      </c>
      <c r="C253" s="119" t="s">
        <v>1718</v>
      </c>
      <c r="D253" s="120" t="s">
        <v>1333</v>
      </c>
      <c r="E253" s="16" t="str">
        <f>VLOOKUP(B253&amp;D253,'Bill Assignment'!C:D,2,0)</f>
        <v>×</v>
      </c>
      <c r="F253" s="16">
        <f>IF(COUNTIF(Dails!A:A,Data!$A253)=1,1,"N")</f>
        <v>1</v>
      </c>
      <c r="G253" s="16">
        <f>IF(COUNTIF(Dails!D:D,Data!$A253)=1,2,"N")</f>
        <v>2</v>
      </c>
      <c r="H253" s="16" t="str">
        <f>IF(COUNTIF(Dails!G:G,Data!$A253)=1,3,"N")</f>
        <v>N</v>
      </c>
      <c r="I253" s="16">
        <f t="shared" si="1"/>
        <v>1</v>
      </c>
    </row>
    <row r="254" ht="14.25" customHeight="1">
      <c r="A254" s="9" t="s">
        <v>395</v>
      </c>
      <c r="B254" s="130" t="s">
        <v>18</v>
      </c>
      <c r="C254" s="119" t="s">
        <v>1719</v>
      </c>
      <c r="D254" s="120" t="s">
        <v>1333</v>
      </c>
      <c r="E254" s="16" t="str">
        <f>VLOOKUP(B254&amp;D254,'Bill Assignment'!C:D,2,0)</f>
        <v>×</v>
      </c>
      <c r="F254" s="16">
        <f>IF(COUNTIF(Dails!A:A,Data!$A254)=1,1,"N")</f>
        <v>1</v>
      </c>
      <c r="G254" s="16">
        <f>IF(COUNTIF(Dails!D:D,Data!$A254)=1,2,"N")</f>
        <v>2</v>
      </c>
      <c r="H254" s="16" t="str">
        <f>IF(COUNTIF(Dails!G:G,Data!$A254)=1,3,"N")</f>
        <v>N</v>
      </c>
      <c r="I254" s="16">
        <f t="shared" si="1"/>
        <v>1</v>
      </c>
    </row>
    <row r="255" ht="14.25" customHeight="1">
      <c r="A255" s="9" t="s">
        <v>1300</v>
      </c>
      <c r="B255" s="130" t="s">
        <v>18</v>
      </c>
      <c r="C255" s="119" t="s">
        <v>1720</v>
      </c>
      <c r="D255" s="120" t="s">
        <v>1333</v>
      </c>
      <c r="E255" s="16" t="str">
        <f>VLOOKUP(B255&amp;D255,'Bill Assignment'!C:D,2,0)</f>
        <v>×</v>
      </c>
      <c r="F255" s="16">
        <f>IF(COUNTIF(Dails!A:A,Data!$A255)=1,1,"N")</f>
        <v>1</v>
      </c>
      <c r="G255" s="16">
        <f>IF(COUNTIF(Dails!D:D,Data!$A255)=1,2,"N")</f>
        <v>2</v>
      </c>
      <c r="H255" s="16" t="str">
        <f>IF(COUNTIF(Dails!G:G,Data!$A255)=1,3,"N")</f>
        <v>N</v>
      </c>
      <c r="I255" s="16">
        <f t="shared" si="1"/>
        <v>1</v>
      </c>
    </row>
    <row r="256" ht="14.25" customHeight="1">
      <c r="A256" s="9" t="s">
        <v>470</v>
      </c>
      <c r="B256" s="130" t="s">
        <v>18</v>
      </c>
      <c r="C256" s="119" t="s">
        <v>1721</v>
      </c>
      <c r="D256" s="120" t="s">
        <v>1333</v>
      </c>
      <c r="E256" s="16" t="str">
        <f>VLOOKUP(B256&amp;D256,'Bill Assignment'!C:D,2,0)</f>
        <v>×</v>
      </c>
      <c r="F256" s="16">
        <f>IF(COUNTIF(Dails!A:A,Data!$A256)=1,1,"N")</f>
        <v>1</v>
      </c>
      <c r="G256" s="16">
        <f>IF(COUNTIF(Dails!D:D,Data!$A256)=1,2,"N")</f>
        <v>2</v>
      </c>
      <c r="H256" s="16">
        <f>IF(COUNTIF(Dails!G:G,Data!$A256)=1,3,"N")</f>
        <v>3</v>
      </c>
      <c r="I256" s="16">
        <f t="shared" si="1"/>
        <v>1</v>
      </c>
    </row>
    <row r="257" ht="14.25" customHeight="1">
      <c r="A257" s="9" t="s">
        <v>1102</v>
      </c>
      <c r="B257" s="130" t="s">
        <v>18</v>
      </c>
      <c r="C257" s="119" t="s">
        <v>1722</v>
      </c>
      <c r="D257" s="120" t="s">
        <v>1333</v>
      </c>
      <c r="E257" s="16" t="str">
        <f>VLOOKUP(B257&amp;D257,'Bill Assignment'!C:D,2,0)</f>
        <v>×</v>
      </c>
      <c r="F257" s="16">
        <f>IF(COUNTIF(Dails!A:A,Data!$A257)=1,1,"N")</f>
        <v>1</v>
      </c>
      <c r="G257" s="16">
        <f>IF(COUNTIF(Dails!D:D,Data!$A257)=1,2,"N")</f>
        <v>2</v>
      </c>
      <c r="H257" s="16">
        <f>IF(COUNTIF(Dails!G:G,Data!$A257)=1,3,"N")</f>
        <v>3</v>
      </c>
      <c r="I257" s="16">
        <f t="shared" si="1"/>
        <v>1</v>
      </c>
    </row>
    <row r="258" ht="14.25" customHeight="1">
      <c r="A258" s="9" t="s">
        <v>486</v>
      </c>
      <c r="B258" s="130" t="s">
        <v>18</v>
      </c>
      <c r="C258" s="119" t="s">
        <v>1723</v>
      </c>
      <c r="D258" s="120" t="s">
        <v>1333</v>
      </c>
      <c r="E258" s="16" t="str">
        <f>VLOOKUP(B258&amp;D258,'Bill Assignment'!C:D,2,0)</f>
        <v>×</v>
      </c>
      <c r="F258" s="16">
        <f>IF(COUNTIF(Dails!A:A,Data!$A258)=1,1,"N")</f>
        <v>1</v>
      </c>
      <c r="G258" s="16">
        <f>IF(COUNTIF(Dails!D:D,Data!$A258)=1,2,"N")</f>
        <v>2</v>
      </c>
      <c r="H258" s="16" t="str">
        <f>IF(COUNTIF(Dails!G:G,Data!$A258)=1,3,"N")</f>
        <v>N</v>
      </c>
      <c r="I258" s="16">
        <f t="shared" si="1"/>
        <v>1</v>
      </c>
    </row>
    <row r="259" ht="14.25" customHeight="1">
      <c r="A259" s="9" t="s">
        <v>1051</v>
      </c>
      <c r="B259" s="130" t="s">
        <v>18</v>
      </c>
      <c r="C259" s="119" t="s">
        <v>1724</v>
      </c>
      <c r="D259" s="120" t="s">
        <v>1333</v>
      </c>
      <c r="E259" s="16" t="str">
        <f>VLOOKUP(B259&amp;D259,'Bill Assignment'!C:D,2,0)</f>
        <v>×</v>
      </c>
      <c r="F259" s="16">
        <f>IF(COUNTIF(Dails!A:A,Data!$A259)=1,1,"N")</f>
        <v>1</v>
      </c>
      <c r="G259" s="16">
        <f>IF(COUNTIF(Dails!D:D,Data!$A259)=1,2,"N")</f>
        <v>2</v>
      </c>
      <c r="H259" s="16" t="str">
        <f>IF(COUNTIF(Dails!G:G,Data!$A259)=1,3,"N")</f>
        <v>N</v>
      </c>
      <c r="I259" s="16">
        <f t="shared" si="1"/>
        <v>1</v>
      </c>
    </row>
    <row r="260" ht="14.25" customHeight="1">
      <c r="A260" s="9" t="s">
        <v>893</v>
      </c>
      <c r="B260" s="130" t="s">
        <v>18</v>
      </c>
      <c r="C260" s="119" t="s">
        <v>1725</v>
      </c>
      <c r="D260" s="120" t="s">
        <v>1333</v>
      </c>
      <c r="E260" s="16" t="str">
        <f>VLOOKUP(B260&amp;D260,'Bill Assignment'!C:D,2,0)</f>
        <v>×</v>
      </c>
      <c r="F260" s="16">
        <f>IF(COUNTIF(Dails!A:A,Data!$A260)=1,1,"N")</f>
        <v>1</v>
      </c>
      <c r="G260" s="16">
        <f>IF(COUNTIF(Dails!D:D,Data!$A260)=1,2,"N")</f>
        <v>2</v>
      </c>
      <c r="H260" s="16" t="str">
        <f>IF(COUNTIF(Dails!G:G,Data!$A260)=1,3,"N")</f>
        <v>N</v>
      </c>
      <c r="I260" s="16">
        <f t="shared" si="1"/>
        <v>1</v>
      </c>
    </row>
    <row r="261" ht="14.25" customHeight="1">
      <c r="A261" s="9" t="s">
        <v>828</v>
      </c>
      <c r="B261" s="130" t="s">
        <v>18</v>
      </c>
      <c r="C261" s="119" t="s">
        <v>1726</v>
      </c>
      <c r="D261" s="120" t="s">
        <v>1333</v>
      </c>
      <c r="E261" s="16" t="str">
        <f>VLOOKUP(B261&amp;D261,'Bill Assignment'!C:D,2,0)</f>
        <v>×</v>
      </c>
      <c r="F261" s="16">
        <f>IF(COUNTIF(Dails!A:A,Data!$A261)=1,1,"N")</f>
        <v>1</v>
      </c>
      <c r="G261" s="16">
        <f>IF(COUNTIF(Dails!D:D,Data!$A261)=1,2,"N")</f>
        <v>2</v>
      </c>
      <c r="H261" s="16" t="str">
        <f>IF(COUNTIF(Dails!G:G,Data!$A261)=1,3,"N")</f>
        <v>N</v>
      </c>
      <c r="I261" s="16">
        <f t="shared" si="1"/>
        <v>1</v>
      </c>
    </row>
    <row r="262" ht="14.25" customHeight="1">
      <c r="A262" s="9" t="s">
        <v>1254</v>
      </c>
      <c r="B262" s="130" t="s">
        <v>18</v>
      </c>
      <c r="C262" s="119" t="s">
        <v>1727</v>
      </c>
      <c r="D262" s="120" t="s">
        <v>1333</v>
      </c>
      <c r="E262" s="16" t="str">
        <f>VLOOKUP(B262&amp;D262,'Bill Assignment'!C:D,2,0)</f>
        <v>×</v>
      </c>
      <c r="F262" s="16">
        <f>IF(COUNTIF(Dails!A:A,Data!$A262)=1,1,"N")</f>
        <v>1</v>
      </c>
      <c r="G262" s="16">
        <f>IF(COUNTIF(Dails!D:D,Data!$A262)=1,2,"N")</f>
        <v>2</v>
      </c>
      <c r="H262" s="16" t="str">
        <f>IF(COUNTIF(Dails!G:G,Data!$A262)=1,3,"N")</f>
        <v>N</v>
      </c>
      <c r="I262" s="16">
        <f t="shared" si="1"/>
        <v>1</v>
      </c>
    </row>
    <row r="263" ht="14.25" customHeight="1">
      <c r="A263" s="9" t="s">
        <v>1297</v>
      </c>
      <c r="B263" s="130" t="s">
        <v>18</v>
      </c>
      <c r="C263" s="119" t="s">
        <v>1728</v>
      </c>
      <c r="D263" s="120" t="s">
        <v>1333</v>
      </c>
      <c r="E263" s="16" t="str">
        <f>VLOOKUP(B263&amp;D263,'Bill Assignment'!C:D,2,0)</f>
        <v>×</v>
      </c>
      <c r="F263" s="16">
        <f>IF(COUNTIF(Dails!A:A,Data!$A263)=1,1,"N")</f>
        <v>1</v>
      </c>
      <c r="G263" s="16">
        <f>IF(COUNTIF(Dails!D:D,Data!$A263)=1,2,"N")</f>
        <v>2</v>
      </c>
      <c r="H263" s="16" t="str">
        <f>IF(COUNTIF(Dails!G:G,Data!$A263)=1,3,"N")</f>
        <v>N</v>
      </c>
      <c r="I263" s="16">
        <f t="shared" si="1"/>
        <v>1</v>
      </c>
    </row>
    <row r="264" ht="14.25" customHeight="1">
      <c r="A264" s="9" t="s">
        <v>1635</v>
      </c>
      <c r="B264" s="130" t="s">
        <v>18</v>
      </c>
      <c r="C264" s="119" t="s">
        <v>1729</v>
      </c>
      <c r="D264" s="120" t="s">
        <v>1333</v>
      </c>
      <c r="E264" s="16" t="str">
        <f>VLOOKUP(B264&amp;D264,'Bill Assignment'!C:D,2,0)</f>
        <v>×</v>
      </c>
      <c r="F264" s="16">
        <f>IF(COUNTIF(Dails!A:A,Data!$A264)=1,1,"N")</f>
        <v>1</v>
      </c>
      <c r="G264" s="16">
        <f>IF(COUNTIF(Dails!D:D,Data!$A264)=1,2,"N")</f>
        <v>2</v>
      </c>
      <c r="H264" s="16" t="str">
        <f>IF(COUNTIF(Dails!G:G,Data!$A264)=1,3,"N")</f>
        <v>N</v>
      </c>
      <c r="I264" s="16">
        <f t="shared" si="1"/>
        <v>1</v>
      </c>
    </row>
    <row r="265" ht="14.25" customHeight="1">
      <c r="A265" s="9" t="s">
        <v>96</v>
      </c>
      <c r="B265" s="130" t="s">
        <v>18</v>
      </c>
      <c r="C265" s="119" t="s">
        <v>1730</v>
      </c>
      <c r="D265" s="120" t="s">
        <v>1333</v>
      </c>
      <c r="E265" s="16" t="str">
        <f>VLOOKUP(B265&amp;D265,'Bill Assignment'!C:D,2,0)</f>
        <v>×</v>
      </c>
      <c r="F265" s="16">
        <f>IF(COUNTIF(Dails!A:A,Data!$A265)=1,1,"N")</f>
        <v>1</v>
      </c>
      <c r="G265" s="16">
        <f>IF(COUNTIF(Dails!D:D,Data!$A265)=1,2,"N")</f>
        <v>2</v>
      </c>
      <c r="H265" s="16" t="str">
        <f>IF(COUNTIF(Dails!G:G,Data!$A265)=1,3,"N")</f>
        <v>N</v>
      </c>
      <c r="I265" s="16">
        <f t="shared" si="1"/>
        <v>1</v>
      </c>
    </row>
    <row r="266" ht="14.25" customHeight="1">
      <c r="A266" s="9" t="s">
        <v>1263</v>
      </c>
      <c r="B266" s="130" t="s">
        <v>18</v>
      </c>
      <c r="C266" s="119" t="s">
        <v>1731</v>
      </c>
      <c r="D266" s="120" t="s">
        <v>1333</v>
      </c>
      <c r="E266" s="16" t="str">
        <f>VLOOKUP(B266&amp;D266,'Bill Assignment'!C:D,2,0)</f>
        <v>×</v>
      </c>
      <c r="F266" s="16">
        <f>IF(COUNTIF(Dails!A:A,Data!$A266)=1,1,"N")</f>
        <v>1</v>
      </c>
      <c r="G266" s="16">
        <f>IF(COUNTIF(Dails!D:D,Data!$A266)=1,2,"N")</f>
        <v>2</v>
      </c>
      <c r="H266" s="16">
        <f>IF(COUNTIF(Dails!G:G,Data!$A266)=1,3,"N")</f>
        <v>3</v>
      </c>
      <c r="I266" s="16">
        <f t="shared" si="1"/>
        <v>1</v>
      </c>
    </row>
    <row r="267" ht="14.25" customHeight="1">
      <c r="A267" s="9" t="s">
        <v>1645</v>
      </c>
      <c r="B267" s="130" t="s">
        <v>18</v>
      </c>
      <c r="C267" s="119" t="s">
        <v>1732</v>
      </c>
      <c r="D267" s="120" t="s">
        <v>1333</v>
      </c>
      <c r="E267" s="16" t="str">
        <f>VLOOKUP(B267&amp;D267,'Bill Assignment'!C:D,2,0)</f>
        <v>×</v>
      </c>
      <c r="F267" s="16">
        <f>IF(COUNTIF(Dails!A:A,Data!$A267)=1,1,"N")</f>
        <v>1</v>
      </c>
      <c r="G267" s="16">
        <f>IF(COUNTIF(Dails!D:D,Data!$A267)=1,2,"N")</f>
        <v>2</v>
      </c>
      <c r="H267" s="16">
        <f>IF(COUNTIF(Dails!G:G,Data!$A267)=1,3,"N")</f>
        <v>3</v>
      </c>
      <c r="I267" s="16">
        <f t="shared" si="1"/>
        <v>1</v>
      </c>
    </row>
    <row r="268" ht="14.25" customHeight="1">
      <c r="A268" s="9" t="s">
        <v>789</v>
      </c>
      <c r="B268" s="130" t="s">
        <v>18</v>
      </c>
      <c r="C268" s="119" t="s">
        <v>1733</v>
      </c>
      <c r="D268" s="120" t="s">
        <v>1333</v>
      </c>
      <c r="E268" s="16" t="str">
        <f>VLOOKUP(B268&amp;D268,'Bill Assignment'!C:D,2,0)</f>
        <v>×</v>
      </c>
      <c r="F268" s="16">
        <f>IF(COUNTIF(Dails!A:A,Data!$A268)=1,1,"N")</f>
        <v>1</v>
      </c>
      <c r="G268" s="16">
        <f>IF(COUNTIF(Dails!D:D,Data!$A268)=1,2,"N")</f>
        <v>2</v>
      </c>
      <c r="H268" s="16" t="str">
        <f>IF(COUNTIF(Dails!G:G,Data!$A268)=1,3,"N")</f>
        <v>N</v>
      </c>
      <c r="I268" s="16">
        <f t="shared" si="1"/>
        <v>1</v>
      </c>
    </row>
    <row r="269" ht="14.25" customHeight="1">
      <c r="A269" s="9" t="s">
        <v>1212</v>
      </c>
      <c r="B269" s="130" t="s">
        <v>18</v>
      </c>
      <c r="C269" s="119" t="s">
        <v>1734</v>
      </c>
      <c r="D269" s="120" t="s">
        <v>1333</v>
      </c>
      <c r="E269" s="16" t="str">
        <f>VLOOKUP(B269&amp;D269,'Bill Assignment'!C:D,2,0)</f>
        <v>×</v>
      </c>
      <c r="F269" s="16">
        <f>IF(COUNTIF(Dails!A:A,Data!$A269)=1,1,"N")</f>
        <v>1</v>
      </c>
      <c r="G269" s="16">
        <f>IF(COUNTIF(Dails!D:D,Data!$A269)=1,2,"N")</f>
        <v>2</v>
      </c>
      <c r="H269" s="16">
        <f>IF(COUNTIF(Dails!G:G,Data!$A269)=1,3,"N")</f>
        <v>3</v>
      </c>
      <c r="I269" s="16">
        <f t="shared" si="1"/>
        <v>1</v>
      </c>
    </row>
    <row r="270" ht="14.25" customHeight="1">
      <c r="A270" s="9" t="s">
        <v>1085</v>
      </c>
      <c r="B270" s="130" t="s">
        <v>18</v>
      </c>
      <c r="C270" s="119" t="s">
        <v>1735</v>
      </c>
      <c r="D270" s="120" t="s">
        <v>1333</v>
      </c>
      <c r="E270" s="16" t="str">
        <f>VLOOKUP(B270&amp;D270,'Bill Assignment'!C:D,2,0)</f>
        <v>×</v>
      </c>
      <c r="F270" s="16">
        <f>IF(COUNTIF(Dails!A:A,Data!$A270)=1,1,"N")</f>
        <v>1</v>
      </c>
      <c r="G270" s="16">
        <f>IF(COUNTIF(Dails!D:D,Data!$A270)=1,2,"N")</f>
        <v>2</v>
      </c>
      <c r="H270" s="16" t="str">
        <f>IF(COUNTIF(Dails!G:G,Data!$A270)=1,3,"N")</f>
        <v>N</v>
      </c>
      <c r="I270" s="16">
        <f t="shared" si="1"/>
        <v>1</v>
      </c>
    </row>
    <row r="271" ht="14.25" customHeight="1">
      <c r="A271" s="9" t="s">
        <v>1374</v>
      </c>
      <c r="B271" s="130" t="s">
        <v>18</v>
      </c>
      <c r="C271" s="119" t="s">
        <v>1736</v>
      </c>
      <c r="D271" s="120" t="s">
        <v>1333</v>
      </c>
      <c r="E271" s="16" t="str">
        <f>VLOOKUP(B271&amp;D271,'Bill Assignment'!C:D,2,0)</f>
        <v>×</v>
      </c>
      <c r="F271" s="16">
        <f>IF(COUNTIF(Dails!A:A,Data!$A271)=1,1,"N")</f>
        <v>1</v>
      </c>
      <c r="G271" s="16">
        <f>IF(COUNTIF(Dails!D:D,Data!$A271)=1,2,"N")</f>
        <v>2</v>
      </c>
      <c r="H271" s="16">
        <f>IF(COUNTIF(Dails!G:G,Data!$A271)=1,3,"N")</f>
        <v>3</v>
      </c>
      <c r="I271" s="16">
        <f t="shared" si="1"/>
        <v>1</v>
      </c>
    </row>
    <row r="272" ht="14.25" customHeight="1">
      <c r="A272" s="9" t="s">
        <v>350</v>
      </c>
      <c r="B272" s="130" t="s">
        <v>18</v>
      </c>
      <c r="C272" s="119" t="s">
        <v>1737</v>
      </c>
      <c r="D272" s="120" t="s">
        <v>1333</v>
      </c>
      <c r="E272" s="16" t="str">
        <f>VLOOKUP(B272&amp;D272,'Bill Assignment'!C:D,2,0)</f>
        <v>×</v>
      </c>
      <c r="F272" s="16">
        <f>IF(COUNTIF(Dails!A:A,Data!$A272)=1,1,"N")</f>
        <v>1</v>
      </c>
      <c r="G272" s="16">
        <f>IF(COUNTIF(Dails!D:D,Data!$A272)=1,2,"N")</f>
        <v>2</v>
      </c>
      <c r="H272" s="16" t="str">
        <f>IF(COUNTIF(Dails!G:G,Data!$A272)=1,3,"N")</f>
        <v>N</v>
      </c>
      <c r="I272" s="16">
        <f t="shared" si="1"/>
        <v>1</v>
      </c>
    </row>
    <row r="273" ht="14.25" customHeight="1">
      <c r="A273" s="9" t="s">
        <v>1657</v>
      </c>
      <c r="B273" s="130" t="s">
        <v>18</v>
      </c>
      <c r="C273" s="119" t="s">
        <v>1738</v>
      </c>
      <c r="D273" s="120" t="s">
        <v>1333</v>
      </c>
      <c r="E273" s="16" t="str">
        <f>VLOOKUP(B273&amp;D273,'Bill Assignment'!C:D,2,0)</f>
        <v>×</v>
      </c>
      <c r="F273" s="16">
        <f>IF(COUNTIF(Dails!A:A,Data!$A273)=1,1,"N")</f>
        <v>1</v>
      </c>
      <c r="G273" s="16">
        <f>IF(COUNTIF(Dails!D:D,Data!$A273)=1,2,"N")</f>
        <v>2</v>
      </c>
      <c r="H273" s="16" t="str">
        <f>IF(COUNTIF(Dails!G:G,Data!$A273)=1,3,"N")</f>
        <v>N</v>
      </c>
      <c r="I273" s="16">
        <f t="shared" si="1"/>
        <v>1</v>
      </c>
    </row>
    <row r="274" ht="14.25" customHeight="1">
      <c r="A274" s="9" t="s">
        <v>580</v>
      </c>
      <c r="B274" s="130" t="s">
        <v>18</v>
      </c>
      <c r="C274" s="119" t="s">
        <v>1739</v>
      </c>
      <c r="D274" s="120" t="s">
        <v>1333</v>
      </c>
      <c r="E274" s="16" t="str">
        <f>VLOOKUP(B274&amp;D274,'Bill Assignment'!C:D,2,0)</f>
        <v>×</v>
      </c>
      <c r="F274" s="16">
        <f>IF(COUNTIF(Dails!A:A,Data!$A274)=1,1,"N")</f>
        <v>1</v>
      </c>
      <c r="G274" s="16" t="str">
        <f>IF(COUNTIF(Dails!D:D,Data!$A274)=1,2,"N")</f>
        <v>N</v>
      </c>
      <c r="H274" s="16" t="str">
        <f>IF(COUNTIF(Dails!G:G,Data!$A274)=1,3,"N")</f>
        <v>N</v>
      </c>
      <c r="I274" s="16">
        <f t="shared" si="1"/>
        <v>1</v>
      </c>
    </row>
    <row r="275" ht="14.25" customHeight="1">
      <c r="A275" s="9" t="s">
        <v>725</v>
      </c>
      <c r="B275" s="130" t="s">
        <v>18</v>
      </c>
      <c r="C275" s="119" t="s">
        <v>1740</v>
      </c>
      <c r="D275" s="120" t="s">
        <v>1333</v>
      </c>
      <c r="E275" s="16" t="str">
        <f>VLOOKUP(B275&amp;D275,'Bill Assignment'!C:D,2,0)</f>
        <v>×</v>
      </c>
      <c r="F275" s="16">
        <f>IF(COUNTIF(Dails!A:A,Data!$A275)=1,1,"N")</f>
        <v>1</v>
      </c>
      <c r="G275" s="16">
        <f>IF(COUNTIF(Dails!D:D,Data!$A275)=1,2,"N")</f>
        <v>2</v>
      </c>
      <c r="H275" s="16" t="str">
        <f>IF(COUNTIF(Dails!G:G,Data!$A275)=1,3,"N")</f>
        <v>N</v>
      </c>
      <c r="I275" s="16">
        <f t="shared" si="1"/>
        <v>1</v>
      </c>
    </row>
    <row r="276" ht="14.25" customHeight="1">
      <c r="A276" s="9" t="s">
        <v>1011</v>
      </c>
      <c r="B276" s="130" t="s">
        <v>18</v>
      </c>
      <c r="C276" s="119" t="s">
        <v>1741</v>
      </c>
      <c r="D276" s="120" t="s">
        <v>1333</v>
      </c>
      <c r="E276" s="16" t="str">
        <f>VLOOKUP(B276&amp;D276,'Bill Assignment'!C:D,2,0)</f>
        <v>×</v>
      </c>
      <c r="F276" s="16">
        <f>IF(COUNTIF(Dails!A:A,Data!$A276)=1,1,"N")</f>
        <v>1</v>
      </c>
      <c r="G276" s="16" t="str">
        <f>IF(COUNTIF(Dails!D:D,Data!$A276)=1,2,"N")</f>
        <v>N</v>
      </c>
      <c r="H276" s="16" t="str">
        <f>IF(COUNTIF(Dails!G:G,Data!$A276)=1,3,"N")</f>
        <v>N</v>
      </c>
      <c r="I276" s="16">
        <f t="shared" si="1"/>
        <v>1</v>
      </c>
    </row>
    <row r="277" ht="14.25" customHeight="1">
      <c r="A277" s="9" t="s">
        <v>1742</v>
      </c>
      <c r="B277" s="130" t="s">
        <v>18</v>
      </c>
      <c r="C277" s="119" t="s">
        <v>1743</v>
      </c>
      <c r="D277" s="120" t="s">
        <v>1333</v>
      </c>
      <c r="E277" s="16" t="str">
        <f>VLOOKUP(B277&amp;D277,'Bill Assignment'!C:D,2,0)</f>
        <v>×</v>
      </c>
      <c r="F277" s="16" t="str">
        <f>IF(COUNTIF(Dails!A:A,Data!$A277)=1,1,"N")</f>
        <v>N</v>
      </c>
      <c r="G277" s="16">
        <f>IF(COUNTIF(Dails!D:D,Data!$A277)=1,2,"N")</f>
        <v>2</v>
      </c>
      <c r="H277" s="16" t="str">
        <f>IF(COUNTIF(Dails!G:G,Data!$A277)=1,3,"N")</f>
        <v>N</v>
      </c>
      <c r="I277" s="16">
        <f t="shared" si="1"/>
        <v>1</v>
      </c>
    </row>
    <row r="278" ht="14.25" customHeight="1">
      <c r="A278" s="9" t="s">
        <v>643</v>
      </c>
      <c r="B278" s="130" t="s">
        <v>18</v>
      </c>
      <c r="C278" s="119" t="s">
        <v>1744</v>
      </c>
      <c r="D278" s="120" t="s">
        <v>1333</v>
      </c>
      <c r="E278" s="16" t="str">
        <f>VLOOKUP(B278&amp;D278,'Bill Assignment'!C:D,2,0)</f>
        <v>×</v>
      </c>
      <c r="F278" s="16">
        <f>IF(COUNTIF(Dails!A:A,Data!$A278)=1,1,"N")</f>
        <v>1</v>
      </c>
      <c r="G278" s="16">
        <f>IF(COUNTIF(Dails!D:D,Data!$A278)=1,2,"N")</f>
        <v>2</v>
      </c>
      <c r="H278" s="16" t="str">
        <f>IF(COUNTIF(Dails!G:G,Data!$A278)=1,3,"N")</f>
        <v>N</v>
      </c>
      <c r="I278" s="16">
        <f t="shared" si="1"/>
        <v>1</v>
      </c>
    </row>
    <row r="279" ht="14.25" customHeight="1">
      <c r="A279" s="9" t="s">
        <v>785</v>
      </c>
      <c r="B279" s="130" t="s">
        <v>18</v>
      </c>
      <c r="C279" s="119" t="s">
        <v>1745</v>
      </c>
      <c r="D279" s="120" t="s">
        <v>1333</v>
      </c>
      <c r="E279" s="16" t="str">
        <f>VLOOKUP(B279&amp;D279,'Bill Assignment'!C:D,2,0)</f>
        <v>×</v>
      </c>
      <c r="F279" s="16">
        <f>IF(COUNTIF(Dails!A:A,Data!$A279)=1,1,"N")</f>
        <v>1</v>
      </c>
      <c r="G279" s="16" t="str">
        <f>IF(COUNTIF(Dails!D:D,Data!$A279)=1,2,"N")</f>
        <v>N</v>
      </c>
      <c r="H279" s="16" t="str">
        <f>IF(COUNTIF(Dails!G:G,Data!$A279)=1,3,"N")</f>
        <v>N</v>
      </c>
      <c r="I279" s="16">
        <f t="shared" si="1"/>
        <v>1</v>
      </c>
    </row>
    <row r="280" ht="14.25" customHeight="1">
      <c r="A280" s="9" t="s">
        <v>968</v>
      </c>
      <c r="B280" s="130" t="s">
        <v>18</v>
      </c>
      <c r="C280" s="119" t="s">
        <v>1746</v>
      </c>
      <c r="D280" s="120" t="s">
        <v>1333</v>
      </c>
      <c r="E280" s="16" t="str">
        <f>VLOOKUP(B280&amp;D280,'Bill Assignment'!C:D,2,0)</f>
        <v>×</v>
      </c>
      <c r="F280" s="16">
        <f>IF(COUNTIF(Dails!A:A,Data!$A280)=1,1,"N")</f>
        <v>1</v>
      </c>
      <c r="G280" s="16" t="str">
        <f>IF(COUNTIF(Dails!D:D,Data!$A280)=1,2,"N")</f>
        <v>N</v>
      </c>
      <c r="H280" s="16" t="str">
        <f>IF(COUNTIF(Dails!G:G,Data!$A280)=1,3,"N")</f>
        <v>N</v>
      </c>
      <c r="I280" s="16">
        <f t="shared" si="1"/>
        <v>1</v>
      </c>
    </row>
    <row r="281" ht="14.25" customHeight="1">
      <c r="A281" s="9" t="s">
        <v>647</v>
      </c>
      <c r="B281" s="130" t="s">
        <v>18</v>
      </c>
      <c r="C281" s="119" t="s">
        <v>1747</v>
      </c>
      <c r="D281" s="120" t="s">
        <v>1333</v>
      </c>
      <c r="E281" s="16" t="str">
        <f>VLOOKUP(B281&amp;D281,'Bill Assignment'!C:D,2,0)</f>
        <v>×</v>
      </c>
      <c r="F281" s="16">
        <f>IF(COUNTIF(Dails!A:A,Data!$A281)=1,1,"N")</f>
        <v>1</v>
      </c>
      <c r="G281" s="16" t="str">
        <f>IF(COUNTIF(Dails!D:D,Data!$A281)=1,2,"N")</f>
        <v>N</v>
      </c>
      <c r="H281" s="16" t="str">
        <f>IF(COUNTIF(Dails!G:G,Data!$A281)=1,3,"N")</f>
        <v>N</v>
      </c>
      <c r="I281" s="16">
        <f t="shared" si="1"/>
        <v>1</v>
      </c>
    </row>
    <row r="282" ht="14.25" customHeight="1">
      <c r="A282" s="9" t="s">
        <v>964</v>
      </c>
      <c r="B282" s="130" t="s">
        <v>18</v>
      </c>
      <c r="C282" s="119" t="s">
        <v>1748</v>
      </c>
      <c r="D282" s="120" t="s">
        <v>1333</v>
      </c>
      <c r="E282" s="16" t="str">
        <f>VLOOKUP(B282&amp;D282,'Bill Assignment'!C:D,2,0)</f>
        <v>×</v>
      </c>
      <c r="F282" s="16">
        <f>IF(COUNTIF(Dails!A:A,Data!$A282)=1,1,"N")</f>
        <v>1</v>
      </c>
      <c r="G282" s="16">
        <f>IF(COUNTIF(Dails!D:D,Data!$A282)=1,2,"N")</f>
        <v>2</v>
      </c>
      <c r="H282" s="16" t="str">
        <f>IF(COUNTIF(Dails!G:G,Data!$A282)=1,3,"N")</f>
        <v>N</v>
      </c>
      <c r="I282" s="16">
        <f t="shared" si="1"/>
        <v>1</v>
      </c>
    </row>
    <row r="283" ht="14.25" customHeight="1">
      <c r="A283" s="9" t="s">
        <v>1021</v>
      </c>
      <c r="B283" s="130" t="s">
        <v>18</v>
      </c>
      <c r="C283" s="119" t="s">
        <v>1749</v>
      </c>
      <c r="D283" s="120" t="s">
        <v>1333</v>
      </c>
      <c r="E283" s="16" t="str">
        <f>VLOOKUP(B283&amp;D283,'Bill Assignment'!C:D,2,0)</f>
        <v>×</v>
      </c>
      <c r="F283" s="16">
        <f>IF(COUNTIF(Dails!A:A,Data!$A283)=1,1,"N")</f>
        <v>1</v>
      </c>
      <c r="G283" s="16">
        <f>IF(COUNTIF(Dails!D:D,Data!$A283)=1,2,"N")</f>
        <v>2</v>
      </c>
      <c r="H283" s="16">
        <f>IF(COUNTIF(Dails!G:G,Data!$A283)=1,3,"N")</f>
        <v>3</v>
      </c>
      <c r="I283" s="16">
        <f t="shared" si="1"/>
        <v>1</v>
      </c>
    </row>
    <row r="284" ht="14.25" customHeight="1">
      <c r="A284" s="9" t="s">
        <v>25</v>
      </c>
      <c r="B284" s="130" t="s">
        <v>18</v>
      </c>
      <c r="C284" s="119" t="s">
        <v>1750</v>
      </c>
      <c r="D284" s="120" t="s">
        <v>1333</v>
      </c>
      <c r="E284" s="16" t="str">
        <f>VLOOKUP(B284&amp;D284,'Bill Assignment'!C:D,2,0)</f>
        <v>×</v>
      </c>
      <c r="F284" s="16">
        <f>IF(COUNTIF(Dails!A:A,Data!$A284)=1,1,"N")</f>
        <v>1</v>
      </c>
      <c r="G284" s="16">
        <f>IF(COUNTIF(Dails!D:D,Data!$A284)=1,2,"N")</f>
        <v>2</v>
      </c>
      <c r="H284" s="16" t="str">
        <f>IF(COUNTIF(Dails!G:G,Data!$A284)=1,3,"N")</f>
        <v>N</v>
      </c>
      <c r="I284" s="16">
        <f t="shared" si="1"/>
        <v>1</v>
      </c>
    </row>
    <row r="285" ht="14.25" customHeight="1">
      <c r="A285" s="9" t="s">
        <v>1054</v>
      </c>
      <c r="B285" s="130" t="s">
        <v>18</v>
      </c>
      <c r="C285" s="119" t="s">
        <v>1751</v>
      </c>
      <c r="D285" s="120" t="s">
        <v>1333</v>
      </c>
      <c r="E285" s="16" t="str">
        <f>VLOOKUP(B285&amp;D285,'Bill Assignment'!C:D,2,0)</f>
        <v>×</v>
      </c>
      <c r="F285" s="16">
        <f>IF(COUNTIF(Dails!A:A,Data!$A285)=1,1,"N")</f>
        <v>1</v>
      </c>
      <c r="G285" s="16">
        <f>IF(COUNTIF(Dails!D:D,Data!$A285)=1,2,"N")</f>
        <v>2</v>
      </c>
      <c r="H285" s="16">
        <f>IF(COUNTIF(Dails!G:G,Data!$A285)=1,3,"N")</f>
        <v>3</v>
      </c>
      <c r="I285" s="16">
        <f t="shared" si="1"/>
        <v>1</v>
      </c>
    </row>
    <row r="286" ht="14.25" customHeight="1">
      <c r="A286" s="9" t="s">
        <v>551</v>
      </c>
      <c r="B286" s="130" t="s">
        <v>18</v>
      </c>
      <c r="C286" s="119" t="s">
        <v>1752</v>
      </c>
      <c r="D286" s="120" t="s">
        <v>1333</v>
      </c>
      <c r="E286" s="16" t="str">
        <f>VLOOKUP(B286&amp;D286,'Bill Assignment'!C:D,2,0)</f>
        <v>×</v>
      </c>
      <c r="F286" s="16">
        <f>IF(COUNTIF(Dails!A:A,Data!$A286)=1,1,"N")</f>
        <v>1</v>
      </c>
      <c r="G286" s="16" t="str">
        <f>IF(COUNTIF(Dails!D:D,Data!$A286)=1,2,"N")</f>
        <v>N</v>
      </c>
      <c r="H286" s="16" t="str">
        <f>IF(COUNTIF(Dails!G:G,Data!$A286)=1,3,"N")</f>
        <v>N</v>
      </c>
      <c r="I286" s="16">
        <f t="shared" si="1"/>
        <v>1</v>
      </c>
    </row>
    <row r="287" ht="14.25" customHeight="1">
      <c r="A287" s="9" t="s">
        <v>198</v>
      </c>
      <c r="B287" s="130" t="s">
        <v>18</v>
      </c>
      <c r="C287" s="119" t="s">
        <v>1753</v>
      </c>
      <c r="D287" s="120" t="s">
        <v>1333</v>
      </c>
      <c r="E287" s="16" t="str">
        <f>VLOOKUP(B287&amp;D287,'Bill Assignment'!C:D,2,0)</f>
        <v>×</v>
      </c>
      <c r="F287" s="16">
        <f>IF(COUNTIF(Dails!A:A,Data!$A287)=1,1,"N")</f>
        <v>1</v>
      </c>
      <c r="G287" s="16">
        <f>IF(COUNTIF(Dails!D:D,Data!$A287)=1,2,"N")</f>
        <v>2</v>
      </c>
      <c r="H287" s="16">
        <f>IF(COUNTIF(Dails!G:G,Data!$A287)=1,3,"N")</f>
        <v>3</v>
      </c>
      <c r="I287" s="16">
        <f t="shared" si="1"/>
        <v>1</v>
      </c>
    </row>
    <row r="288" ht="14.25" customHeight="1">
      <c r="A288" s="9" t="s">
        <v>361</v>
      </c>
      <c r="B288" s="130" t="s">
        <v>18</v>
      </c>
      <c r="C288" s="119" t="s">
        <v>1754</v>
      </c>
      <c r="D288" s="120" t="s">
        <v>1333</v>
      </c>
      <c r="E288" s="16" t="str">
        <f>VLOOKUP(B288&amp;D288,'Bill Assignment'!C:D,2,0)</f>
        <v>×</v>
      </c>
      <c r="F288" s="16">
        <f>IF(COUNTIF(Dails!A:A,Data!$A288)=1,1,"N")</f>
        <v>1</v>
      </c>
      <c r="G288" s="16">
        <f>IF(COUNTIF(Dails!D:D,Data!$A288)=1,2,"N")</f>
        <v>2</v>
      </c>
      <c r="H288" s="16" t="str">
        <f>IF(COUNTIF(Dails!G:G,Data!$A288)=1,3,"N")</f>
        <v>N</v>
      </c>
      <c r="I288" s="16">
        <f t="shared" si="1"/>
        <v>1</v>
      </c>
    </row>
    <row r="289" ht="14.25" customHeight="1">
      <c r="A289" s="9" t="s">
        <v>1755</v>
      </c>
      <c r="B289" s="130" t="s">
        <v>18</v>
      </c>
      <c r="C289" s="119" t="s">
        <v>1756</v>
      </c>
      <c r="D289" s="120" t="s">
        <v>1333</v>
      </c>
      <c r="E289" s="16" t="str">
        <f>VLOOKUP(B289&amp;D289,'Bill Assignment'!C:D,2,0)</f>
        <v>×</v>
      </c>
      <c r="F289" s="16">
        <f>IF(COUNTIF(Dails!A:A,Data!$A289)=1,1,"N")</f>
        <v>1</v>
      </c>
      <c r="G289" s="16" t="str">
        <f>IF(COUNTIF(Dails!D:D,Data!$A289)=1,2,"N")</f>
        <v>N</v>
      </c>
      <c r="H289" s="16" t="str">
        <f>IF(COUNTIF(Dails!G:G,Data!$A289)=1,3,"N")</f>
        <v>N</v>
      </c>
      <c r="I289" s="16">
        <f t="shared" si="1"/>
        <v>1</v>
      </c>
    </row>
    <row r="290" ht="14.25" customHeight="1">
      <c r="A290" s="9" t="s">
        <v>1538</v>
      </c>
      <c r="B290" s="130" t="s">
        <v>18</v>
      </c>
      <c r="C290" s="119" t="s">
        <v>1757</v>
      </c>
      <c r="D290" s="120" t="s">
        <v>1419</v>
      </c>
      <c r="E290" s="16" t="str">
        <f>VLOOKUP(B290&amp;D290,'Bill Assignment'!C:D,2,0)</f>
        <v>√</v>
      </c>
      <c r="F290" s="16">
        <f>IF(COUNTIF(Dails!A:A,Data!$A290)=1,1,"N")</f>
        <v>1</v>
      </c>
      <c r="G290" s="16">
        <f>IF(COUNTIF(Dails!D:D,Data!$A290)=1,2,"N")</f>
        <v>2</v>
      </c>
      <c r="H290" s="16" t="str">
        <f>IF(COUNTIF(Dails!G:G,Data!$A290)=1,3,"N")</f>
        <v>N</v>
      </c>
      <c r="I290" s="16">
        <f t="shared" si="1"/>
        <v>1</v>
      </c>
    </row>
    <row r="291" ht="14.25" customHeight="1">
      <c r="A291" s="9" t="s">
        <v>52</v>
      </c>
      <c r="B291" s="130" t="s">
        <v>18</v>
      </c>
      <c r="C291" s="119" t="s">
        <v>1758</v>
      </c>
      <c r="D291" s="120" t="s">
        <v>1419</v>
      </c>
      <c r="E291" s="16" t="str">
        <f>VLOOKUP(B291&amp;D291,'Bill Assignment'!C:D,2,0)</f>
        <v>√</v>
      </c>
      <c r="F291" s="16">
        <f>IF(COUNTIF(Dails!A:A,Data!$A291)=1,1,"N")</f>
        <v>1</v>
      </c>
      <c r="G291" s="16">
        <f>IF(COUNTIF(Dails!D:D,Data!$A291)=1,2,"N")</f>
        <v>2</v>
      </c>
      <c r="H291" s="16" t="str">
        <f>IF(COUNTIF(Dails!G:G,Data!$A291)=1,3,"N")</f>
        <v>N</v>
      </c>
      <c r="I291" s="16">
        <f t="shared" si="1"/>
        <v>1</v>
      </c>
    </row>
    <row r="292" ht="14.25" customHeight="1">
      <c r="A292" s="9" t="s">
        <v>248</v>
      </c>
      <c r="B292" s="130" t="s">
        <v>18</v>
      </c>
      <c r="C292" s="119" t="s">
        <v>1759</v>
      </c>
      <c r="D292" s="120" t="s">
        <v>1419</v>
      </c>
      <c r="E292" s="16" t="str">
        <f>VLOOKUP(B292&amp;D292,'Bill Assignment'!C:D,2,0)</f>
        <v>√</v>
      </c>
      <c r="F292" s="16">
        <f>IF(COUNTIF(Dails!A:A,Data!$A292)=1,1,"N")</f>
        <v>1</v>
      </c>
      <c r="G292" s="16" t="str">
        <f>IF(COUNTIF(Dails!D:D,Data!$A292)=1,2,"N")</f>
        <v>N</v>
      </c>
      <c r="H292" s="16" t="str">
        <f>IF(COUNTIF(Dails!G:G,Data!$A292)=1,3,"N")</f>
        <v>N</v>
      </c>
      <c r="I292" s="16">
        <f t="shared" si="1"/>
        <v>1</v>
      </c>
    </row>
    <row r="293" ht="14.25" customHeight="1">
      <c r="A293" s="9" t="s">
        <v>745</v>
      </c>
      <c r="B293" s="130" t="s">
        <v>18</v>
      </c>
      <c r="C293" s="119" t="s">
        <v>1760</v>
      </c>
      <c r="D293" s="120" t="s">
        <v>1419</v>
      </c>
      <c r="E293" s="16" t="str">
        <f>VLOOKUP(B293&amp;D293,'Bill Assignment'!C:D,2,0)</f>
        <v>√</v>
      </c>
      <c r="F293" s="16">
        <f>IF(COUNTIF(Dails!A:A,Data!$A293)=1,1,"N")</f>
        <v>1</v>
      </c>
      <c r="G293" s="16">
        <f>IF(COUNTIF(Dails!D:D,Data!$A293)=1,2,"N")</f>
        <v>2</v>
      </c>
      <c r="H293" s="16" t="str">
        <f>IF(COUNTIF(Dails!G:G,Data!$A293)=1,3,"N")</f>
        <v>N</v>
      </c>
      <c r="I293" s="16">
        <f t="shared" si="1"/>
        <v>1</v>
      </c>
    </row>
    <row r="294" ht="14.25" customHeight="1">
      <c r="A294" s="9" t="s">
        <v>1146</v>
      </c>
      <c r="B294" s="130" t="s">
        <v>18</v>
      </c>
      <c r="C294" s="119" t="s">
        <v>1761</v>
      </c>
      <c r="D294" s="120" t="s">
        <v>1419</v>
      </c>
      <c r="E294" s="16" t="str">
        <f>VLOOKUP(B294&amp;D294,'Bill Assignment'!C:D,2,0)</f>
        <v>√</v>
      </c>
      <c r="F294" s="16">
        <f>IF(COUNTIF(Dails!A:A,Data!$A294)=1,1,"N")</f>
        <v>1</v>
      </c>
      <c r="G294" s="16" t="str">
        <f>IF(COUNTIF(Dails!D:D,Data!$A294)=1,2,"N")</f>
        <v>N</v>
      </c>
      <c r="H294" s="16" t="str">
        <f>IF(COUNTIF(Dails!G:G,Data!$A294)=1,3,"N")</f>
        <v>N</v>
      </c>
      <c r="I294" s="16">
        <f t="shared" si="1"/>
        <v>1</v>
      </c>
    </row>
    <row r="295" ht="14.25" customHeight="1">
      <c r="A295" s="9" t="s">
        <v>834</v>
      </c>
      <c r="B295" s="130" t="s">
        <v>18</v>
      </c>
      <c r="C295" s="119" t="s">
        <v>1762</v>
      </c>
      <c r="D295" s="120" t="s">
        <v>1419</v>
      </c>
      <c r="E295" s="16" t="str">
        <f>VLOOKUP(B295&amp;D295,'Bill Assignment'!C:D,2,0)</f>
        <v>√</v>
      </c>
      <c r="F295" s="16">
        <f>IF(COUNTIF(Dails!A:A,Data!$A295)=1,1,"N")</f>
        <v>1</v>
      </c>
      <c r="G295" s="16" t="str">
        <f>IF(COUNTIF(Dails!D:D,Data!$A295)=1,2,"N")</f>
        <v>N</v>
      </c>
      <c r="H295" s="16" t="str">
        <f>IF(COUNTIF(Dails!G:G,Data!$A295)=1,3,"N")</f>
        <v>N</v>
      </c>
      <c r="I295" s="16">
        <f t="shared" si="1"/>
        <v>1</v>
      </c>
    </row>
    <row r="296" ht="14.25" customHeight="1">
      <c r="A296" s="9" t="s">
        <v>1029</v>
      </c>
      <c r="B296" s="130" t="s">
        <v>18</v>
      </c>
      <c r="C296" s="119" t="s">
        <v>1763</v>
      </c>
      <c r="D296" s="120" t="s">
        <v>1419</v>
      </c>
      <c r="E296" s="16" t="str">
        <f>VLOOKUP(B296&amp;D296,'Bill Assignment'!C:D,2,0)</f>
        <v>√</v>
      </c>
      <c r="F296" s="16">
        <f>IF(COUNTIF(Dails!A:A,Data!$A296)=1,1,"N")</f>
        <v>1</v>
      </c>
      <c r="G296" s="16" t="str">
        <f>IF(COUNTIF(Dails!D:D,Data!$A296)=1,2,"N")</f>
        <v>N</v>
      </c>
      <c r="H296" s="16" t="str">
        <f>IF(COUNTIF(Dails!G:G,Data!$A296)=1,3,"N")</f>
        <v>N</v>
      </c>
      <c r="I296" s="16">
        <f t="shared" si="1"/>
        <v>1</v>
      </c>
    </row>
    <row r="297" ht="14.25" customHeight="1">
      <c r="A297" s="9" t="s">
        <v>1339</v>
      </c>
      <c r="B297" s="130" t="s">
        <v>18</v>
      </c>
      <c r="C297" s="119" t="s">
        <v>1764</v>
      </c>
      <c r="D297" s="120" t="s">
        <v>1419</v>
      </c>
      <c r="E297" s="16" t="str">
        <f>VLOOKUP(B297&amp;D297,'Bill Assignment'!C:D,2,0)</f>
        <v>√</v>
      </c>
      <c r="F297" s="16">
        <f>IF(COUNTIF(Dails!A:A,Data!$A297)=1,1,"N")</f>
        <v>1</v>
      </c>
      <c r="G297" s="16">
        <f>IF(COUNTIF(Dails!D:D,Data!$A297)=1,2,"N")</f>
        <v>2</v>
      </c>
      <c r="H297" s="16">
        <f>IF(COUNTIF(Dails!G:G,Data!$A297)=1,3,"N")</f>
        <v>3</v>
      </c>
      <c r="I297" s="16">
        <f t="shared" si="1"/>
        <v>1</v>
      </c>
    </row>
    <row r="298" ht="14.25" customHeight="1">
      <c r="A298" s="9" t="s">
        <v>1265</v>
      </c>
      <c r="B298" s="130" t="s">
        <v>18</v>
      </c>
      <c r="C298" s="119" t="s">
        <v>1765</v>
      </c>
      <c r="D298" s="120" t="s">
        <v>1419</v>
      </c>
      <c r="E298" s="16" t="str">
        <f>VLOOKUP(B298&amp;D298,'Bill Assignment'!C:D,2,0)</f>
        <v>√</v>
      </c>
      <c r="F298" s="16">
        <f>IF(COUNTIF(Dails!A:A,Data!$A298)=1,1,"N")</f>
        <v>1</v>
      </c>
      <c r="G298" s="16" t="str">
        <f>IF(COUNTIF(Dails!D:D,Data!$A298)=1,2,"N")</f>
        <v>N</v>
      </c>
      <c r="H298" s="16" t="str">
        <f>IF(COUNTIF(Dails!G:G,Data!$A298)=1,3,"N")</f>
        <v>N</v>
      </c>
      <c r="I298" s="16">
        <f t="shared" si="1"/>
        <v>1</v>
      </c>
    </row>
    <row r="299" ht="14.25" customHeight="1">
      <c r="A299" s="9" t="s">
        <v>214</v>
      </c>
      <c r="B299" s="130" t="s">
        <v>18</v>
      </c>
      <c r="C299" s="119" t="s">
        <v>1766</v>
      </c>
      <c r="D299" s="120" t="s">
        <v>1419</v>
      </c>
      <c r="E299" s="16" t="str">
        <f>VLOOKUP(B299&amp;D299,'Bill Assignment'!C:D,2,0)</f>
        <v>√</v>
      </c>
      <c r="F299" s="16">
        <f>IF(COUNTIF(Dails!A:A,Data!$A299)=1,1,"N")</f>
        <v>1</v>
      </c>
      <c r="G299" s="16" t="str">
        <f>IF(COUNTIF(Dails!D:D,Data!$A299)=1,2,"N")</f>
        <v>N</v>
      </c>
      <c r="H299" s="16" t="str">
        <f>IF(COUNTIF(Dails!G:G,Data!$A299)=1,3,"N")</f>
        <v>N</v>
      </c>
      <c r="I299" s="16">
        <f t="shared" si="1"/>
        <v>1</v>
      </c>
    </row>
    <row r="300" ht="14.25" customHeight="1">
      <c r="A300" s="9" t="s">
        <v>714</v>
      </c>
      <c r="B300" s="130" t="s">
        <v>18</v>
      </c>
      <c r="C300" s="119" t="s">
        <v>1767</v>
      </c>
      <c r="D300" s="120" t="s">
        <v>1419</v>
      </c>
      <c r="E300" s="16" t="str">
        <f>VLOOKUP(B300&amp;D300,'Bill Assignment'!C:D,2,0)</f>
        <v>√</v>
      </c>
      <c r="F300" s="16">
        <f>IF(COUNTIF(Dails!A:A,Data!$A300)=1,1,"N")</f>
        <v>1</v>
      </c>
      <c r="G300" s="16">
        <f>IF(COUNTIF(Dails!D:D,Data!$A300)=1,2,"N")</f>
        <v>2</v>
      </c>
      <c r="H300" s="16">
        <f>IF(COUNTIF(Dails!G:G,Data!$A300)=1,3,"N")</f>
        <v>3</v>
      </c>
      <c r="I300" s="16">
        <f t="shared" si="1"/>
        <v>1</v>
      </c>
    </row>
    <row r="301" ht="14.25" customHeight="1">
      <c r="A301" s="9" t="s">
        <v>1087</v>
      </c>
      <c r="B301" s="130" t="s">
        <v>18</v>
      </c>
      <c r="C301" s="119" t="s">
        <v>1768</v>
      </c>
      <c r="D301" s="120" t="s">
        <v>1419</v>
      </c>
      <c r="E301" s="16" t="str">
        <f>VLOOKUP(B301&amp;D301,'Bill Assignment'!C:D,2,0)</f>
        <v>√</v>
      </c>
      <c r="F301" s="16">
        <f>IF(COUNTIF(Dails!A:A,Data!$A301)=1,1,"N")</f>
        <v>1</v>
      </c>
      <c r="G301" s="16" t="str">
        <f>IF(COUNTIF(Dails!D:D,Data!$A301)=1,2,"N")</f>
        <v>N</v>
      </c>
      <c r="H301" s="16" t="str">
        <f>IF(COUNTIF(Dails!G:G,Data!$A301)=1,3,"N")</f>
        <v>N</v>
      </c>
      <c r="I301" s="16">
        <f t="shared" si="1"/>
        <v>1</v>
      </c>
    </row>
    <row r="302" ht="14.25" customHeight="1">
      <c r="A302" s="9" t="s">
        <v>1196</v>
      </c>
      <c r="B302" s="130" t="s">
        <v>18</v>
      </c>
      <c r="C302" s="119" t="s">
        <v>1769</v>
      </c>
      <c r="D302" s="120" t="s">
        <v>1419</v>
      </c>
      <c r="E302" s="16" t="str">
        <f>VLOOKUP(B302&amp;D302,'Bill Assignment'!C:D,2,0)</f>
        <v>√</v>
      </c>
      <c r="F302" s="16">
        <f>IF(COUNTIF(Dails!A:A,Data!$A302)=1,1,"N")</f>
        <v>1</v>
      </c>
      <c r="G302" s="16" t="str">
        <f>IF(COUNTIF(Dails!D:D,Data!$A302)=1,2,"N")</f>
        <v>N</v>
      </c>
      <c r="H302" s="16" t="str">
        <f>IF(COUNTIF(Dails!G:G,Data!$A302)=1,3,"N")</f>
        <v>N</v>
      </c>
      <c r="I302" s="16">
        <f t="shared" si="1"/>
        <v>1</v>
      </c>
    </row>
    <row r="303" ht="14.25" customHeight="1">
      <c r="A303" s="9" t="s">
        <v>1064</v>
      </c>
      <c r="B303" s="130" t="s">
        <v>18</v>
      </c>
      <c r="C303" s="119" t="s">
        <v>1770</v>
      </c>
      <c r="D303" s="120" t="s">
        <v>1419</v>
      </c>
      <c r="E303" s="16" t="str">
        <f>VLOOKUP(B303&amp;D303,'Bill Assignment'!C:D,2,0)</f>
        <v>√</v>
      </c>
      <c r="F303" s="16">
        <f>IF(COUNTIF(Dails!A:A,Data!$A303)=1,1,"N")</f>
        <v>1</v>
      </c>
      <c r="G303" s="16">
        <f>IF(COUNTIF(Dails!D:D,Data!$A303)=1,2,"N")</f>
        <v>2</v>
      </c>
      <c r="H303" s="16" t="str">
        <f>IF(COUNTIF(Dails!G:G,Data!$A303)=1,3,"N")</f>
        <v>N</v>
      </c>
      <c r="I303" s="16">
        <f t="shared" si="1"/>
        <v>1</v>
      </c>
    </row>
    <row r="304" ht="14.25" customHeight="1">
      <c r="A304" s="9" t="s">
        <v>1306</v>
      </c>
      <c r="B304" s="130" t="s">
        <v>18</v>
      </c>
      <c r="C304" s="119" t="s">
        <v>1771</v>
      </c>
      <c r="D304" s="120" t="s">
        <v>1419</v>
      </c>
      <c r="E304" s="16" t="str">
        <f>VLOOKUP(B304&amp;D304,'Bill Assignment'!C:D,2,0)</f>
        <v>√</v>
      </c>
      <c r="F304" s="16">
        <f>IF(COUNTIF(Dails!A:A,Data!$A304)=1,1,"N")</f>
        <v>1</v>
      </c>
      <c r="G304" s="16" t="str">
        <f>IF(COUNTIF(Dails!D:D,Data!$A304)=1,2,"N")</f>
        <v>N</v>
      </c>
      <c r="H304" s="16" t="str">
        <f>IF(COUNTIF(Dails!G:G,Data!$A304)=1,3,"N")</f>
        <v>N</v>
      </c>
      <c r="I304" s="16">
        <f t="shared" si="1"/>
        <v>1</v>
      </c>
    </row>
    <row r="305" ht="14.25" customHeight="1">
      <c r="A305" s="9" t="s">
        <v>1113</v>
      </c>
      <c r="B305" s="130" t="s">
        <v>18</v>
      </c>
      <c r="C305" s="119" t="s">
        <v>1772</v>
      </c>
      <c r="D305" s="120" t="s">
        <v>1419</v>
      </c>
      <c r="E305" s="16" t="str">
        <f>VLOOKUP(B305&amp;D305,'Bill Assignment'!C:D,2,0)</f>
        <v>√</v>
      </c>
      <c r="F305" s="16">
        <f>IF(COUNTIF(Dails!A:A,Data!$A305)=1,1,"N")</f>
        <v>1</v>
      </c>
      <c r="G305" s="16" t="str">
        <f>IF(COUNTIF(Dails!D:D,Data!$A305)=1,2,"N")</f>
        <v>N</v>
      </c>
      <c r="H305" s="16" t="str">
        <f>IF(COUNTIF(Dails!G:G,Data!$A305)=1,3,"N")</f>
        <v>N</v>
      </c>
      <c r="I305" s="16">
        <f t="shared" si="1"/>
        <v>1</v>
      </c>
    </row>
    <row r="306" ht="14.25" customHeight="1">
      <c r="A306" s="9" t="s">
        <v>1066</v>
      </c>
      <c r="B306" s="130" t="s">
        <v>18</v>
      </c>
      <c r="C306" s="119" t="s">
        <v>1773</v>
      </c>
      <c r="D306" s="120" t="s">
        <v>1419</v>
      </c>
      <c r="E306" s="16" t="str">
        <f>VLOOKUP(B306&amp;D306,'Bill Assignment'!C:D,2,0)</f>
        <v>√</v>
      </c>
      <c r="F306" s="16">
        <f>IF(COUNTIF(Dails!A:A,Data!$A306)=1,1,"N")</f>
        <v>1</v>
      </c>
      <c r="G306" s="16" t="str">
        <f>IF(COUNTIF(Dails!D:D,Data!$A306)=1,2,"N")</f>
        <v>N</v>
      </c>
      <c r="H306" s="16" t="str">
        <f>IF(COUNTIF(Dails!G:G,Data!$A306)=1,3,"N")</f>
        <v>N</v>
      </c>
      <c r="I306" s="16">
        <f t="shared" si="1"/>
        <v>1</v>
      </c>
    </row>
    <row r="307" ht="14.25" customHeight="1">
      <c r="A307" s="9" t="s">
        <v>1543</v>
      </c>
      <c r="B307" s="130" t="s">
        <v>18</v>
      </c>
      <c r="C307" s="119" t="s">
        <v>1774</v>
      </c>
      <c r="D307" s="120" t="s">
        <v>1419</v>
      </c>
      <c r="E307" s="16" t="str">
        <f>VLOOKUP(B307&amp;D307,'Bill Assignment'!C:D,2,0)</f>
        <v>√</v>
      </c>
      <c r="F307" s="16">
        <f>IF(COUNTIF(Dails!A:A,Data!$A307)=1,1,"N")</f>
        <v>1</v>
      </c>
      <c r="G307" s="16">
        <f>IF(COUNTIF(Dails!D:D,Data!$A307)=1,2,"N")</f>
        <v>2</v>
      </c>
      <c r="H307" s="16" t="str">
        <f>IF(COUNTIF(Dails!G:G,Data!$A307)=1,3,"N")</f>
        <v>N</v>
      </c>
      <c r="I307" s="16">
        <f t="shared" si="1"/>
        <v>1</v>
      </c>
    </row>
    <row r="308" ht="14.25" customHeight="1">
      <c r="A308" s="9" t="s">
        <v>347</v>
      </c>
      <c r="B308" s="130" t="s">
        <v>18</v>
      </c>
      <c r="C308" s="119" t="s">
        <v>1775</v>
      </c>
      <c r="D308" s="120" t="s">
        <v>1419</v>
      </c>
      <c r="E308" s="16" t="str">
        <f>VLOOKUP(B308&amp;D308,'Bill Assignment'!C:D,2,0)</f>
        <v>√</v>
      </c>
      <c r="F308" s="16">
        <f>IF(COUNTIF(Dails!A:A,Data!$A308)=1,1,"N")</f>
        <v>1</v>
      </c>
      <c r="G308" s="16" t="str">
        <f>IF(COUNTIF(Dails!D:D,Data!$A308)=1,2,"N")</f>
        <v>N</v>
      </c>
      <c r="H308" s="16">
        <f>IF(COUNTIF(Dails!G:G,Data!$A308)=1,3,"N")</f>
        <v>3</v>
      </c>
      <c r="I308" s="16">
        <f t="shared" si="1"/>
        <v>1</v>
      </c>
    </row>
    <row r="309" ht="14.25" customHeight="1">
      <c r="A309" s="9" t="s">
        <v>970</v>
      </c>
      <c r="B309" s="130" t="s">
        <v>18</v>
      </c>
      <c r="C309" s="119" t="s">
        <v>1776</v>
      </c>
      <c r="D309" s="120" t="s">
        <v>1419</v>
      </c>
      <c r="E309" s="16" t="str">
        <f>VLOOKUP(B309&amp;D309,'Bill Assignment'!C:D,2,0)</f>
        <v>√</v>
      </c>
      <c r="F309" s="16">
        <f>IF(COUNTIF(Dails!A:A,Data!$A309)=1,1,"N")</f>
        <v>1</v>
      </c>
      <c r="G309" s="16">
        <f>IF(COUNTIF(Dails!D:D,Data!$A309)=1,2,"N")</f>
        <v>2</v>
      </c>
      <c r="H309" s="16" t="str">
        <f>IF(COUNTIF(Dails!G:G,Data!$A309)=1,3,"N")</f>
        <v>N</v>
      </c>
      <c r="I309" s="16">
        <f t="shared" si="1"/>
        <v>1</v>
      </c>
    </row>
    <row r="310" ht="14.25" customHeight="1">
      <c r="A310" s="9" t="s">
        <v>1777</v>
      </c>
      <c r="B310" s="130" t="s">
        <v>18</v>
      </c>
      <c r="C310" s="119" t="s">
        <v>1778</v>
      </c>
      <c r="D310" s="120" t="s">
        <v>1419</v>
      </c>
      <c r="E310" s="16" t="str">
        <f>VLOOKUP(B310&amp;D310,'Bill Assignment'!C:D,2,0)</f>
        <v>√</v>
      </c>
      <c r="F310" s="16">
        <f>IF(COUNTIF(Dails!A:A,Data!$A310)=1,1,"N")</f>
        <v>1</v>
      </c>
      <c r="G310" s="16" t="str">
        <f>IF(COUNTIF(Dails!D:D,Data!$A310)=1,2,"N")</f>
        <v>N</v>
      </c>
      <c r="H310" s="16" t="str">
        <f>IF(COUNTIF(Dails!G:G,Data!$A310)=1,3,"N")</f>
        <v>N</v>
      </c>
      <c r="I310" s="16">
        <f t="shared" si="1"/>
        <v>1</v>
      </c>
    </row>
    <row r="311" ht="14.25" customHeight="1">
      <c r="A311" s="9" t="s">
        <v>1779</v>
      </c>
      <c r="B311" s="130" t="s">
        <v>18</v>
      </c>
      <c r="C311" s="119" t="s">
        <v>1780</v>
      </c>
      <c r="D311" s="120" t="s">
        <v>1419</v>
      </c>
      <c r="E311" s="16" t="str">
        <f>VLOOKUP(B311&amp;D311,'Bill Assignment'!C:D,2,0)</f>
        <v>√</v>
      </c>
      <c r="F311" s="16">
        <f>IF(COUNTIF(Dails!A:A,Data!$A311)=1,1,"N")</f>
        <v>1</v>
      </c>
      <c r="G311" s="16">
        <f>IF(COUNTIF(Dails!D:D,Data!$A311)=1,2,"N")</f>
        <v>2</v>
      </c>
      <c r="H311" s="16" t="str">
        <f>IF(COUNTIF(Dails!G:G,Data!$A311)=1,3,"N")</f>
        <v>N</v>
      </c>
      <c r="I311" s="16">
        <f t="shared" si="1"/>
        <v>1</v>
      </c>
    </row>
    <row r="312" ht="14.25" customHeight="1">
      <c r="A312" s="9" t="s">
        <v>683</v>
      </c>
      <c r="B312" s="130" t="s">
        <v>18</v>
      </c>
      <c r="C312" s="119" t="s">
        <v>1781</v>
      </c>
      <c r="D312" s="120" t="s">
        <v>1419</v>
      </c>
      <c r="E312" s="16" t="str">
        <f>VLOOKUP(B312&amp;D312,'Bill Assignment'!C:D,2,0)</f>
        <v>√</v>
      </c>
      <c r="F312" s="16">
        <f>IF(COUNTIF(Dails!A:A,Data!$A312)=1,1,"N")</f>
        <v>1</v>
      </c>
      <c r="G312" s="16">
        <f>IF(COUNTIF(Dails!D:D,Data!$A312)=1,2,"N")</f>
        <v>2</v>
      </c>
      <c r="H312" s="16">
        <f>IF(COUNTIF(Dails!G:G,Data!$A312)=1,3,"N")</f>
        <v>3</v>
      </c>
      <c r="I312" s="16">
        <f t="shared" si="1"/>
        <v>1</v>
      </c>
    </row>
    <row r="313" ht="14.25" customHeight="1">
      <c r="A313" s="9" t="s">
        <v>1238</v>
      </c>
      <c r="B313" s="130" t="s">
        <v>18</v>
      </c>
      <c r="C313" s="119" t="s">
        <v>1782</v>
      </c>
      <c r="D313" s="120" t="s">
        <v>1419</v>
      </c>
      <c r="E313" s="16" t="str">
        <f>VLOOKUP(B313&amp;D313,'Bill Assignment'!C:D,2,0)</f>
        <v>√</v>
      </c>
      <c r="F313" s="16">
        <f>IF(COUNTIF(Dails!A:A,Data!$A313)=1,1,"N")</f>
        <v>1</v>
      </c>
      <c r="G313" s="16" t="str">
        <f>IF(COUNTIF(Dails!D:D,Data!$A313)=1,2,"N")</f>
        <v>N</v>
      </c>
      <c r="H313" s="16" t="str">
        <f>IF(COUNTIF(Dails!G:G,Data!$A313)=1,3,"N")</f>
        <v>N</v>
      </c>
      <c r="I313" s="16">
        <f t="shared" si="1"/>
        <v>1</v>
      </c>
    </row>
    <row r="314" ht="14.25" customHeight="1">
      <c r="A314" s="9" t="s">
        <v>445</v>
      </c>
      <c r="B314" s="130" t="s">
        <v>18</v>
      </c>
      <c r="C314" s="119" t="s">
        <v>1783</v>
      </c>
      <c r="D314" s="120" t="s">
        <v>1419</v>
      </c>
      <c r="E314" s="16" t="str">
        <f>VLOOKUP(B314&amp;D314,'Bill Assignment'!C:D,2,0)</f>
        <v>√</v>
      </c>
      <c r="F314" s="16">
        <f>IF(COUNTIF(Dails!A:A,Data!$A314)=1,1,"N")</f>
        <v>1</v>
      </c>
      <c r="G314" s="16" t="str">
        <f>IF(COUNTIF(Dails!D:D,Data!$A314)=1,2,"N")</f>
        <v>N</v>
      </c>
      <c r="H314" s="16">
        <f>IF(COUNTIF(Dails!G:G,Data!$A314)=1,3,"N")</f>
        <v>3</v>
      </c>
      <c r="I314" s="16">
        <f t="shared" si="1"/>
        <v>1</v>
      </c>
    </row>
    <row r="315" ht="14.25" customHeight="1">
      <c r="A315" s="9" t="s">
        <v>1784</v>
      </c>
      <c r="B315" s="130" t="s">
        <v>18</v>
      </c>
      <c r="C315" s="119" t="s">
        <v>1785</v>
      </c>
      <c r="D315" s="120" t="s">
        <v>1419</v>
      </c>
      <c r="E315" s="16" t="str">
        <f>VLOOKUP(B315&amp;D315,'Bill Assignment'!C:D,2,0)</f>
        <v>√</v>
      </c>
      <c r="F315" s="16" t="str">
        <f>IF(COUNTIF(Dails!A:A,Data!$A315)=1,1,"N")</f>
        <v>N</v>
      </c>
      <c r="G315" s="16">
        <f>IF(COUNTIF(Dails!D:D,Data!$A315)=1,2,"N")</f>
        <v>2</v>
      </c>
      <c r="H315" s="16" t="str">
        <f>IF(COUNTIF(Dails!G:G,Data!$A315)=1,3,"N")</f>
        <v>N</v>
      </c>
      <c r="I315" s="16">
        <f t="shared" si="1"/>
        <v>1</v>
      </c>
    </row>
    <row r="316" ht="14.25" customHeight="1">
      <c r="A316" s="9" t="s">
        <v>368</v>
      </c>
      <c r="B316" s="130" t="s">
        <v>18</v>
      </c>
      <c r="C316" s="119" t="s">
        <v>1786</v>
      </c>
      <c r="D316" s="120" t="s">
        <v>1419</v>
      </c>
      <c r="E316" s="16" t="str">
        <f>VLOOKUP(B316&amp;D316,'Bill Assignment'!C:D,2,0)</f>
        <v>√</v>
      </c>
      <c r="F316" s="16">
        <f>IF(COUNTIF(Dails!A:A,Data!$A316)=1,1,"N")</f>
        <v>1</v>
      </c>
      <c r="G316" s="16">
        <f>IF(COUNTIF(Dails!D:D,Data!$A316)=1,2,"N")</f>
        <v>2</v>
      </c>
      <c r="H316" s="16" t="str">
        <f>IF(COUNTIF(Dails!G:G,Data!$A316)=1,3,"N")</f>
        <v>N</v>
      </c>
      <c r="I316" s="16">
        <f t="shared" si="1"/>
        <v>1</v>
      </c>
    </row>
    <row r="317" ht="14.25" customHeight="1">
      <c r="A317" s="9" t="s">
        <v>1309</v>
      </c>
      <c r="B317" s="130" t="s">
        <v>18</v>
      </c>
      <c r="C317" s="119" t="s">
        <v>1787</v>
      </c>
      <c r="D317" s="120" t="s">
        <v>1419</v>
      </c>
      <c r="E317" s="16" t="str">
        <f>VLOOKUP(B317&amp;D317,'Bill Assignment'!C:D,2,0)</f>
        <v>√</v>
      </c>
      <c r="F317" s="16">
        <f>IF(COUNTIF(Dails!A:A,Data!$A317)=1,1,"N")</f>
        <v>1</v>
      </c>
      <c r="G317" s="16">
        <f>IF(COUNTIF(Dails!D:D,Data!$A317)=1,2,"N")</f>
        <v>2</v>
      </c>
      <c r="H317" s="16" t="str">
        <f>IF(COUNTIF(Dails!G:G,Data!$A317)=1,3,"N")</f>
        <v>N</v>
      </c>
      <c r="I317" s="16">
        <f t="shared" si="1"/>
        <v>1</v>
      </c>
    </row>
    <row r="318" ht="14.25" customHeight="1">
      <c r="A318" s="9" t="s">
        <v>163</v>
      </c>
      <c r="B318" s="130" t="s">
        <v>18</v>
      </c>
      <c r="C318" s="119" t="s">
        <v>1788</v>
      </c>
      <c r="D318" s="120" t="s">
        <v>1419</v>
      </c>
      <c r="E318" s="16" t="str">
        <f>VLOOKUP(B318&amp;D318,'Bill Assignment'!C:D,2,0)</f>
        <v>√</v>
      </c>
      <c r="F318" s="16">
        <f>IF(COUNTIF(Dails!A:A,Data!$A318)=1,1,"N")</f>
        <v>1</v>
      </c>
      <c r="G318" s="16">
        <f>IF(COUNTIF(Dails!D:D,Data!$A318)=1,2,"N")</f>
        <v>2</v>
      </c>
      <c r="H318" s="16" t="str">
        <f>IF(COUNTIF(Dails!G:G,Data!$A318)=1,3,"N")</f>
        <v>N</v>
      </c>
      <c r="I318" s="16">
        <f t="shared" si="1"/>
        <v>1</v>
      </c>
    </row>
    <row r="319" ht="14.25" customHeight="1">
      <c r="A319" s="9" t="s">
        <v>558</v>
      </c>
      <c r="B319" s="130" t="s">
        <v>18</v>
      </c>
      <c r="C319" s="119" t="s">
        <v>1789</v>
      </c>
      <c r="D319" s="120" t="s">
        <v>1419</v>
      </c>
      <c r="E319" s="16" t="str">
        <f>VLOOKUP(B319&amp;D319,'Bill Assignment'!C:D,2,0)</f>
        <v>√</v>
      </c>
      <c r="F319" s="16">
        <f>IF(COUNTIF(Dails!A:A,Data!$A319)=1,1,"N")</f>
        <v>1</v>
      </c>
      <c r="G319" s="16">
        <f>IF(COUNTIF(Dails!D:D,Data!$A319)=1,2,"N")</f>
        <v>2</v>
      </c>
      <c r="H319" s="16" t="str">
        <f>IF(COUNTIF(Dails!G:G,Data!$A319)=1,3,"N")</f>
        <v>N</v>
      </c>
      <c r="I319" s="16">
        <f t="shared" si="1"/>
        <v>1</v>
      </c>
    </row>
    <row r="320" ht="14.25" customHeight="1">
      <c r="A320" s="9" t="s">
        <v>1790</v>
      </c>
      <c r="B320" s="130" t="s">
        <v>18</v>
      </c>
      <c r="C320" s="119" t="s">
        <v>1791</v>
      </c>
      <c r="D320" s="120" t="s">
        <v>1419</v>
      </c>
      <c r="E320" s="16" t="str">
        <f>VLOOKUP(B320&amp;D320,'Bill Assignment'!C:D,2,0)</f>
        <v>√</v>
      </c>
      <c r="F320" s="16">
        <f>IF(COUNTIF(Dails!A:A,Data!$A320)=1,1,"N")</f>
        <v>1</v>
      </c>
      <c r="G320" s="16">
        <f>IF(COUNTIF(Dails!D:D,Data!$A320)=1,2,"N")</f>
        <v>2</v>
      </c>
      <c r="H320" s="16" t="str">
        <f>IF(COUNTIF(Dails!G:G,Data!$A320)=1,3,"N")</f>
        <v>N</v>
      </c>
      <c r="I320" s="16">
        <f t="shared" si="1"/>
        <v>1</v>
      </c>
    </row>
    <row r="321" ht="14.25" customHeight="1">
      <c r="A321" s="9" t="s">
        <v>899</v>
      </c>
      <c r="B321" s="130" t="s">
        <v>18</v>
      </c>
      <c r="C321" s="119" t="s">
        <v>1792</v>
      </c>
      <c r="D321" s="120" t="s">
        <v>1419</v>
      </c>
      <c r="E321" s="16" t="str">
        <f>VLOOKUP(B321&amp;D321,'Bill Assignment'!C:D,2,0)</f>
        <v>√</v>
      </c>
      <c r="F321" s="16">
        <f>IF(COUNTIF(Dails!A:A,Data!$A321)=1,1,"N")</f>
        <v>1</v>
      </c>
      <c r="G321" s="16">
        <f>IF(COUNTIF(Dails!D:D,Data!$A321)=1,2,"N")</f>
        <v>2</v>
      </c>
      <c r="H321" s="16">
        <f>IF(COUNTIF(Dails!G:G,Data!$A321)=1,3,"N")</f>
        <v>3</v>
      </c>
      <c r="I321" s="16">
        <f t="shared" si="1"/>
        <v>1</v>
      </c>
    </row>
    <row r="322" ht="14.25" customHeight="1">
      <c r="A322" s="9" t="s">
        <v>65</v>
      </c>
      <c r="B322" s="130" t="s">
        <v>18</v>
      </c>
      <c r="C322" s="119" t="s">
        <v>1793</v>
      </c>
      <c r="D322" s="120" t="s">
        <v>1419</v>
      </c>
      <c r="E322" s="16" t="str">
        <f>VLOOKUP(B322&amp;D322,'Bill Assignment'!C:D,2,0)</f>
        <v>√</v>
      </c>
      <c r="F322" s="16">
        <f>IF(COUNTIF(Dails!A:A,Data!$A322)=1,1,"N")</f>
        <v>1</v>
      </c>
      <c r="G322" s="16" t="str">
        <f>IF(COUNTIF(Dails!D:D,Data!$A322)=1,2,"N")</f>
        <v>N</v>
      </c>
      <c r="H322" s="16" t="str">
        <f>IF(COUNTIF(Dails!G:G,Data!$A322)=1,3,"N")</f>
        <v>N</v>
      </c>
      <c r="I322" s="16">
        <f t="shared" si="1"/>
        <v>1</v>
      </c>
    </row>
    <row r="323" ht="14.25" customHeight="1">
      <c r="A323" s="9" t="s">
        <v>1794</v>
      </c>
      <c r="B323" s="130" t="s">
        <v>18</v>
      </c>
      <c r="C323" s="119" t="s">
        <v>1795</v>
      </c>
      <c r="D323" s="120" t="s">
        <v>1419</v>
      </c>
      <c r="E323" s="16" t="str">
        <f>VLOOKUP(B323&amp;D323,'Bill Assignment'!C:D,2,0)</f>
        <v>√</v>
      </c>
      <c r="F323" s="16">
        <f>IF(COUNTIF(Dails!A:A,Data!$A323)=1,1,"N")</f>
        <v>1</v>
      </c>
      <c r="G323" s="16">
        <f>IF(COUNTIF(Dails!D:D,Data!$A323)=1,2,"N")</f>
        <v>2</v>
      </c>
      <c r="H323" s="16">
        <f>IF(COUNTIF(Dails!G:G,Data!$A323)=1,3,"N")</f>
        <v>3</v>
      </c>
      <c r="I323" s="16">
        <f t="shared" si="1"/>
        <v>1</v>
      </c>
    </row>
    <row r="324" ht="14.25" customHeight="1">
      <c r="A324" s="9" t="s">
        <v>185</v>
      </c>
      <c r="B324" s="130" t="s">
        <v>18</v>
      </c>
      <c r="C324" s="119" t="s">
        <v>1796</v>
      </c>
      <c r="D324" s="120" t="s">
        <v>1419</v>
      </c>
      <c r="E324" s="16" t="str">
        <f>VLOOKUP(B324&amp;D324,'Bill Assignment'!C:D,2,0)</f>
        <v>√</v>
      </c>
      <c r="F324" s="16">
        <f>IF(COUNTIF(Dails!A:A,Data!$A324)=1,1,"N")</f>
        <v>1</v>
      </c>
      <c r="G324" s="16" t="str">
        <f>IF(COUNTIF(Dails!D:D,Data!$A324)=1,2,"N")</f>
        <v>N</v>
      </c>
      <c r="H324" s="16" t="str">
        <f>IF(COUNTIF(Dails!G:G,Data!$A324)=1,3,"N")</f>
        <v>N</v>
      </c>
      <c r="I324" s="16">
        <f t="shared" si="1"/>
        <v>1</v>
      </c>
    </row>
    <row r="325" ht="14.25" customHeight="1">
      <c r="A325" s="9" t="s">
        <v>524</v>
      </c>
      <c r="B325" s="130" t="s">
        <v>18</v>
      </c>
      <c r="C325" s="119" t="s">
        <v>1797</v>
      </c>
      <c r="D325" s="120" t="s">
        <v>1419</v>
      </c>
      <c r="E325" s="16" t="str">
        <f>VLOOKUP(B325&amp;D325,'Bill Assignment'!C:D,2,0)</f>
        <v>√</v>
      </c>
      <c r="F325" s="16">
        <f>IF(COUNTIF(Dails!A:A,Data!$A325)=1,1,"N")</f>
        <v>1</v>
      </c>
      <c r="G325" s="16" t="str">
        <f>IF(COUNTIF(Dails!D:D,Data!$A325)=1,2,"N")</f>
        <v>N</v>
      </c>
      <c r="H325" s="16">
        <f>IF(COUNTIF(Dails!G:G,Data!$A325)=1,3,"N")</f>
        <v>3</v>
      </c>
      <c r="I325" s="16">
        <f t="shared" si="1"/>
        <v>1</v>
      </c>
    </row>
    <row r="326" ht="14.25" customHeight="1">
      <c r="A326" s="9" t="s">
        <v>1209</v>
      </c>
      <c r="B326" s="130" t="s">
        <v>18</v>
      </c>
      <c r="C326" s="119" t="s">
        <v>1798</v>
      </c>
      <c r="D326" s="120" t="s">
        <v>1419</v>
      </c>
      <c r="E326" s="16" t="str">
        <f>VLOOKUP(B326&amp;D326,'Bill Assignment'!C:D,2,0)</f>
        <v>√</v>
      </c>
      <c r="F326" s="16">
        <f>IF(COUNTIF(Dails!A:A,Data!$A326)=1,1,"N")</f>
        <v>1</v>
      </c>
      <c r="G326" s="16">
        <f>IF(COUNTIF(Dails!D:D,Data!$A326)=1,2,"N")</f>
        <v>2</v>
      </c>
      <c r="H326" s="16">
        <f>IF(COUNTIF(Dails!G:G,Data!$A326)=1,3,"N")</f>
        <v>3</v>
      </c>
      <c r="I326" s="16">
        <f t="shared" si="1"/>
        <v>1</v>
      </c>
    </row>
    <row r="327" ht="14.25" customHeight="1">
      <c r="A327" s="9" t="s">
        <v>265</v>
      </c>
      <c r="B327" s="130" t="s">
        <v>18</v>
      </c>
      <c r="C327" s="119" t="s">
        <v>1799</v>
      </c>
      <c r="D327" s="120" t="s">
        <v>1419</v>
      </c>
      <c r="E327" s="16" t="str">
        <f>VLOOKUP(B327&amp;D327,'Bill Assignment'!C:D,2,0)</f>
        <v>√</v>
      </c>
      <c r="F327" s="16">
        <f>IF(COUNTIF(Dails!A:A,Data!$A327)=1,1,"N")</f>
        <v>1</v>
      </c>
      <c r="G327" s="16" t="str">
        <f>IF(COUNTIF(Dails!D:D,Data!$A327)=1,2,"N")</f>
        <v>N</v>
      </c>
      <c r="H327" s="16" t="str">
        <f>IF(COUNTIF(Dails!G:G,Data!$A327)=1,3,"N")</f>
        <v>N</v>
      </c>
      <c r="I327" s="16">
        <f t="shared" si="1"/>
        <v>1</v>
      </c>
    </row>
    <row r="328" ht="14.25" customHeight="1">
      <c r="A328" s="9" t="s">
        <v>1281</v>
      </c>
      <c r="B328" s="130" t="s">
        <v>18</v>
      </c>
      <c r="C328" s="119" t="s">
        <v>1800</v>
      </c>
      <c r="D328" s="120" t="s">
        <v>1419</v>
      </c>
      <c r="E328" s="16" t="str">
        <f>VLOOKUP(B328&amp;D328,'Bill Assignment'!C:D,2,0)</f>
        <v>√</v>
      </c>
      <c r="F328" s="16">
        <f>IF(COUNTIF(Dails!A:A,Data!$A328)=1,1,"N")</f>
        <v>1</v>
      </c>
      <c r="G328" s="16">
        <f>IF(COUNTIF(Dails!D:D,Data!$A328)=1,2,"N")</f>
        <v>2</v>
      </c>
      <c r="H328" s="16">
        <f>IF(COUNTIF(Dails!G:G,Data!$A328)=1,3,"N")</f>
        <v>3</v>
      </c>
      <c r="I328" s="16">
        <f t="shared" si="1"/>
        <v>1</v>
      </c>
    </row>
    <row r="329" ht="14.25" customHeight="1">
      <c r="A329" s="9" t="s">
        <v>1474</v>
      </c>
      <c r="B329" s="130" t="s">
        <v>18</v>
      </c>
      <c r="C329" s="119" t="s">
        <v>1801</v>
      </c>
      <c r="D329" s="120" t="s">
        <v>1419</v>
      </c>
      <c r="E329" s="16" t="str">
        <f>VLOOKUP(B329&amp;D329,'Bill Assignment'!C:D,2,0)</f>
        <v>√</v>
      </c>
      <c r="F329" s="16" t="str">
        <f>IF(COUNTIF(Dails!A:A,Data!$A329)=1,1,"N")</f>
        <v>N</v>
      </c>
      <c r="G329" s="16">
        <f>IF(COUNTIF(Dails!D:D,Data!$A329)=1,2,"N")</f>
        <v>2</v>
      </c>
      <c r="H329" s="16">
        <f>IF(COUNTIF(Dails!G:G,Data!$A329)=1,3,"N")</f>
        <v>3</v>
      </c>
      <c r="I329" s="16">
        <f t="shared" si="1"/>
        <v>1</v>
      </c>
    </row>
    <row r="330" ht="14.25" customHeight="1">
      <c r="A330" s="9" t="s">
        <v>1802</v>
      </c>
      <c r="B330" s="130" t="s">
        <v>18</v>
      </c>
      <c r="C330" s="119" t="s">
        <v>1803</v>
      </c>
      <c r="D330" s="120" t="s">
        <v>1419</v>
      </c>
      <c r="E330" s="16" t="str">
        <f>VLOOKUP(B330&amp;D330,'Bill Assignment'!C:D,2,0)</f>
        <v>√</v>
      </c>
      <c r="F330" s="16">
        <f>IF(COUNTIF(Dails!A:A,Data!$A330)=1,1,"N")</f>
        <v>1</v>
      </c>
      <c r="G330" s="16">
        <f>IF(COUNTIF(Dails!D:D,Data!$A330)=1,2,"N")</f>
        <v>2</v>
      </c>
      <c r="H330" s="16" t="str">
        <f>IF(COUNTIF(Dails!G:G,Data!$A330)=1,3,"N")</f>
        <v>N</v>
      </c>
      <c r="I330" s="16">
        <f t="shared" si="1"/>
        <v>1</v>
      </c>
    </row>
    <row r="331" ht="14.25" customHeight="1">
      <c r="A331" s="9" t="s">
        <v>460</v>
      </c>
      <c r="B331" s="130" t="s">
        <v>18</v>
      </c>
      <c r="C331" s="119" t="s">
        <v>1804</v>
      </c>
      <c r="D331" s="120" t="s">
        <v>1419</v>
      </c>
      <c r="E331" s="16" t="str">
        <f>VLOOKUP(B331&amp;D331,'Bill Assignment'!C:D,2,0)</f>
        <v>√</v>
      </c>
      <c r="F331" s="16">
        <f>IF(COUNTIF(Dails!A:A,Data!$A331)=1,1,"N")</f>
        <v>1</v>
      </c>
      <c r="G331" s="16" t="str">
        <f>IF(COUNTIF(Dails!D:D,Data!$A331)=1,2,"N")</f>
        <v>N</v>
      </c>
      <c r="H331" s="16" t="str">
        <f>IF(COUNTIF(Dails!G:G,Data!$A331)=1,3,"N")</f>
        <v>N</v>
      </c>
      <c r="I331" s="16">
        <f t="shared" si="1"/>
        <v>1</v>
      </c>
    </row>
    <row r="332" ht="14.25" customHeight="1">
      <c r="A332" s="9" t="s">
        <v>1166</v>
      </c>
      <c r="B332" s="130" t="s">
        <v>18</v>
      </c>
      <c r="C332" s="119" t="s">
        <v>1805</v>
      </c>
      <c r="D332" s="120" t="s">
        <v>1419</v>
      </c>
      <c r="E332" s="16" t="str">
        <f>VLOOKUP(B332&amp;D332,'Bill Assignment'!C:D,2,0)</f>
        <v>√</v>
      </c>
      <c r="F332" s="16">
        <f>IF(COUNTIF(Dails!A:A,Data!$A332)=1,1,"N")</f>
        <v>1</v>
      </c>
      <c r="G332" s="16" t="str">
        <f>IF(COUNTIF(Dails!D:D,Data!$A332)=1,2,"N")</f>
        <v>N</v>
      </c>
      <c r="H332" s="16" t="str">
        <f>IF(COUNTIF(Dails!G:G,Data!$A332)=1,3,"N")</f>
        <v>N</v>
      </c>
      <c r="I332" s="16">
        <f t="shared" si="1"/>
        <v>1</v>
      </c>
    </row>
    <row r="333" ht="14.25" customHeight="1">
      <c r="A333" s="9" t="s">
        <v>675</v>
      </c>
      <c r="B333" s="130" t="s">
        <v>18</v>
      </c>
      <c r="C333" s="119" t="s">
        <v>1806</v>
      </c>
      <c r="D333" s="120" t="s">
        <v>1419</v>
      </c>
      <c r="E333" s="16" t="str">
        <f>VLOOKUP(B333&amp;D333,'Bill Assignment'!C:D,2,0)</f>
        <v>√</v>
      </c>
      <c r="F333" s="16">
        <f>IF(COUNTIF(Dails!A:A,Data!$A333)=1,1,"N")</f>
        <v>1</v>
      </c>
      <c r="G333" s="16" t="str">
        <f>IF(COUNTIF(Dails!D:D,Data!$A333)=1,2,"N")</f>
        <v>N</v>
      </c>
      <c r="H333" s="16" t="str">
        <f>IF(COUNTIF(Dails!G:G,Data!$A333)=1,3,"N")</f>
        <v>N</v>
      </c>
      <c r="I333" s="16">
        <f t="shared" si="1"/>
        <v>1</v>
      </c>
    </row>
    <row r="334" ht="14.25" customHeight="1">
      <c r="A334" s="9" t="s">
        <v>869</v>
      </c>
      <c r="B334" s="130" t="s">
        <v>18</v>
      </c>
      <c r="C334" s="119" t="s">
        <v>1807</v>
      </c>
      <c r="D334" s="120" t="s">
        <v>1419</v>
      </c>
      <c r="E334" s="16" t="str">
        <f>VLOOKUP(B334&amp;D334,'Bill Assignment'!C:D,2,0)</f>
        <v>√</v>
      </c>
      <c r="F334" s="16">
        <f>IF(COUNTIF(Dails!A:A,Data!$A334)=1,1,"N")</f>
        <v>1</v>
      </c>
      <c r="G334" s="16" t="str">
        <f>IF(COUNTIF(Dails!D:D,Data!$A334)=1,2,"N")</f>
        <v>N</v>
      </c>
      <c r="H334" s="16" t="str">
        <f>IF(COUNTIF(Dails!G:G,Data!$A334)=1,3,"N")</f>
        <v>N</v>
      </c>
      <c r="I334" s="16">
        <f t="shared" si="1"/>
        <v>1</v>
      </c>
    </row>
    <row r="335" ht="14.25" customHeight="1">
      <c r="A335" s="9" t="s">
        <v>1161</v>
      </c>
      <c r="B335" s="130" t="s">
        <v>18</v>
      </c>
      <c r="C335" s="119" t="s">
        <v>1808</v>
      </c>
      <c r="D335" s="120" t="s">
        <v>1419</v>
      </c>
      <c r="E335" s="16" t="str">
        <f>VLOOKUP(B335&amp;D335,'Bill Assignment'!C:D,2,0)</f>
        <v>√</v>
      </c>
      <c r="F335" s="16">
        <f>IF(COUNTIF(Dails!A:A,Data!$A335)=1,1,"N")</f>
        <v>1</v>
      </c>
      <c r="G335" s="16" t="str">
        <f>IF(COUNTIF(Dails!D:D,Data!$A335)=1,2,"N")</f>
        <v>N</v>
      </c>
      <c r="H335" s="16" t="str">
        <f>IF(COUNTIF(Dails!G:G,Data!$A335)=1,3,"N")</f>
        <v>N</v>
      </c>
      <c r="I335" s="16">
        <f t="shared" si="1"/>
        <v>1</v>
      </c>
    </row>
    <row r="336" ht="14.25" customHeight="1">
      <c r="A336" s="9" t="s">
        <v>364</v>
      </c>
      <c r="B336" s="130" t="s">
        <v>18</v>
      </c>
      <c r="C336" s="119" t="s">
        <v>1809</v>
      </c>
      <c r="D336" s="120" t="s">
        <v>1419</v>
      </c>
      <c r="E336" s="16" t="str">
        <f>VLOOKUP(B336&amp;D336,'Bill Assignment'!C:D,2,0)</f>
        <v>√</v>
      </c>
      <c r="F336" s="16">
        <f>IF(COUNTIF(Dails!A:A,Data!$A336)=1,1,"N")</f>
        <v>1</v>
      </c>
      <c r="G336" s="16">
        <f>IF(COUNTIF(Dails!D:D,Data!$A336)=1,2,"N")</f>
        <v>2</v>
      </c>
      <c r="H336" s="16" t="str">
        <f>IF(COUNTIF(Dails!G:G,Data!$A336)=1,3,"N")</f>
        <v>N</v>
      </c>
      <c r="I336" s="16">
        <f t="shared" si="1"/>
        <v>1</v>
      </c>
    </row>
    <row r="337" ht="14.25" customHeight="1">
      <c r="A337" s="9" t="s">
        <v>407</v>
      </c>
      <c r="B337" s="130" t="s">
        <v>18</v>
      </c>
      <c r="C337" s="119" t="s">
        <v>1810</v>
      </c>
      <c r="D337" s="120" t="s">
        <v>1419</v>
      </c>
      <c r="E337" s="16" t="str">
        <f>VLOOKUP(B337&amp;D337,'Bill Assignment'!C:D,2,0)</f>
        <v>√</v>
      </c>
      <c r="F337" s="16">
        <f>IF(COUNTIF(Dails!A:A,Data!$A337)=1,1,"N")</f>
        <v>1</v>
      </c>
      <c r="G337" s="16">
        <f>IF(COUNTIF(Dails!D:D,Data!$A337)=1,2,"N")</f>
        <v>2</v>
      </c>
      <c r="H337" s="16" t="str">
        <f>IF(COUNTIF(Dails!G:G,Data!$A337)=1,3,"N")</f>
        <v>N</v>
      </c>
      <c r="I337" s="16">
        <f t="shared" si="1"/>
        <v>1</v>
      </c>
    </row>
    <row r="338" ht="14.25" customHeight="1">
      <c r="A338" s="9" t="s">
        <v>1215</v>
      </c>
      <c r="B338" s="130" t="s">
        <v>18</v>
      </c>
      <c r="C338" s="119" t="s">
        <v>1811</v>
      </c>
      <c r="D338" s="120" t="s">
        <v>1419</v>
      </c>
      <c r="E338" s="16" t="str">
        <f>VLOOKUP(B338&amp;D338,'Bill Assignment'!C:D,2,0)</f>
        <v>√</v>
      </c>
      <c r="F338" s="16">
        <f>IF(COUNTIF(Dails!A:A,Data!$A338)=1,1,"N")</f>
        <v>1</v>
      </c>
      <c r="G338" s="16">
        <f>IF(COUNTIF(Dails!D:D,Data!$A338)=1,2,"N")</f>
        <v>2</v>
      </c>
      <c r="H338" s="16" t="str">
        <f>IF(COUNTIF(Dails!G:G,Data!$A338)=1,3,"N")</f>
        <v>N</v>
      </c>
      <c r="I338" s="16">
        <f t="shared" si="1"/>
        <v>1</v>
      </c>
    </row>
    <row r="339" ht="14.25" customHeight="1">
      <c r="A339" s="9" t="s">
        <v>300</v>
      </c>
      <c r="B339" s="130" t="s">
        <v>18</v>
      </c>
      <c r="C339" s="119" t="s">
        <v>1812</v>
      </c>
      <c r="D339" s="120" t="s">
        <v>1419</v>
      </c>
      <c r="E339" s="16" t="str">
        <f>VLOOKUP(B339&amp;D339,'Bill Assignment'!C:D,2,0)</f>
        <v>√</v>
      </c>
      <c r="F339" s="16">
        <f>IF(COUNTIF(Dails!A:A,Data!$A339)=1,1,"N")</f>
        <v>1</v>
      </c>
      <c r="G339" s="16">
        <f>IF(COUNTIF(Dails!D:D,Data!$A339)=1,2,"N")</f>
        <v>2</v>
      </c>
      <c r="H339" s="16" t="str">
        <f>IF(COUNTIF(Dails!G:G,Data!$A339)=1,3,"N")</f>
        <v>N</v>
      </c>
      <c r="I339" s="16">
        <f t="shared" si="1"/>
        <v>1</v>
      </c>
    </row>
    <row r="340" ht="14.25" customHeight="1">
      <c r="A340" s="9" t="s">
        <v>853</v>
      </c>
      <c r="B340" s="130" t="s">
        <v>18</v>
      </c>
      <c r="C340" s="119" t="s">
        <v>1813</v>
      </c>
      <c r="D340" s="120" t="s">
        <v>1419</v>
      </c>
      <c r="E340" s="16" t="str">
        <f>VLOOKUP(B340&amp;D340,'Bill Assignment'!C:D,2,0)</f>
        <v>√</v>
      </c>
      <c r="F340" s="16">
        <f>IF(COUNTIF(Dails!A:A,Data!$A340)=1,1,"N")</f>
        <v>1</v>
      </c>
      <c r="G340" s="16">
        <f>IF(COUNTIF(Dails!D:D,Data!$A340)=1,2,"N")</f>
        <v>2</v>
      </c>
      <c r="H340" s="16">
        <f>IF(COUNTIF(Dails!G:G,Data!$A340)=1,3,"N")</f>
        <v>3</v>
      </c>
      <c r="I340" s="16">
        <f t="shared" si="1"/>
        <v>1</v>
      </c>
    </row>
    <row r="341" ht="14.25" customHeight="1">
      <c r="A341" s="9" t="s">
        <v>599</v>
      </c>
      <c r="B341" s="130" t="s">
        <v>18</v>
      </c>
      <c r="C341" s="119" t="s">
        <v>1814</v>
      </c>
      <c r="D341" s="120" t="s">
        <v>1419</v>
      </c>
      <c r="E341" s="16" t="str">
        <f>VLOOKUP(B341&amp;D341,'Bill Assignment'!C:D,2,0)</f>
        <v>√</v>
      </c>
      <c r="F341" s="16">
        <f>IF(COUNTIF(Dails!A:A,Data!$A341)=1,1,"N")</f>
        <v>1</v>
      </c>
      <c r="G341" s="16" t="str">
        <f>IF(COUNTIF(Dails!D:D,Data!$A341)=1,2,"N")</f>
        <v>N</v>
      </c>
      <c r="H341" s="16" t="str">
        <f>IF(COUNTIF(Dails!G:G,Data!$A341)=1,3,"N")</f>
        <v>N</v>
      </c>
      <c r="I341" s="16">
        <f t="shared" si="1"/>
        <v>1</v>
      </c>
    </row>
    <row r="342" ht="14.25" customHeight="1">
      <c r="A342" s="9" t="s">
        <v>297</v>
      </c>
      <c r="B342" s="130" t="s">
        <v>18</v>
      </c>
      <c r="C342" s="119" t="s">
        <v>1815</v>
      </c>
      <c r="D342" s="120" t="s">
        <v>1419</v>
      </c>
      <c r="E342" s="16" t="str">
        <f>VLOOKUP(B342&amp;D342,'Bill Assignment'!C:D,2,0)</f>
        <v>√</v>
      </c>
      <c r="F342" s="16">
        <f>IF(COUNTIF(Dails!A:A,Data!$A342)=1,1,"N")</f>
        <v>1</v>
      </c>
      <c r="G342" s="16">
        <f>IF(COUNTIF(Dails!D:D,Data!$A342)=1,2,"N")</f>
        <v>2</v>
      </c>
      <c r="H342" s="16">
        <f>IF(COUNTIF(Dails!G:G,Data!$A342)=1,3,"N")</f>
        <v>3</v>
      </c>
      <c r="I342" s="16">
        <f t="shared" si="1"/>
        <v>1</v>
      </c>
    </row>
    <row r="343" ht="14.25" customHeight="1">
      <c r="A343" s="9" t="s">
        <v>532</v>
      </c>
      <c r="B343" s="130" t="s">
        <v>18</v>
      </c>
      <c r="C343" s="119" t="s">
        <v>1816</v>
      </c>
      <c r="D343" s="120" t="s">
        <v>1419</v>
      </c>
      <c r="E343" s="16" t="str">
        <f>VLOOKUP(B343&amp;D343,'Bill Assignment'!C:D,2,0)</f>
        <v>√</v>
      </c>
      <c r="F343" s="16">
        <f>IF(COUNTIF(Dails!A:A,Data!$A343)=1,1,"N")</f>
        <v>1</v>
      </c>
      <c r="G343" s="16" t="str">
        <f>IF(COUNTIF(Dails!D:D,Data!$A343)=1,2,"N")</f>
        <v>N</v>
      </c>
      <c r="H343" s="16" t="str">
        <f>IF(COUNTIF(Dails!G:G,Data!$A343)=1,3,"N")</f>
        <v>N</v>
      </c>
      <c r="I343" s="16">
        <f t="shared" si="1"/>
        <v>1</v>
      </c>
    </row>
    <row r="344" ht="14.25" customHeight="1">
      <c r="A344" s="9" t="s">
        <v>271</v>
      </c>
      <c r="B344" s="130" t="s">
        <v>18</v>
      </c>
      <c r="C344" s="119" t="s">
        <v>1817</v>
      </c>
      <c r="D344" s="120" t="s">
        <v>1419</v>
      </c>
      <c r="E344" s="16" t="str">
        <f>VLOOKUP(B344&amp;D344,'Bill Assignment'!C:D,2,0)</f>
        <v>√</v>
      </c>
      <c r="F344" s="16">
        <f>IF(COUNTIF(Dails!A:A,Data!$A344)=1,1,"N")</f>
        <v>1</v>
      </c>
      <c r="G344" s="16" t="str">
        <f>IF(COUNTIF(Dails!D:D,Data!$A344)=1,2,"N")</f>
        <v>N</v>
      </c>
      <c r="H344" s="16" t="str">
        <f>IF(COUNTIF(Dails!G:G,Data!$A344)=1,3,"N")</f>
        <v>N</v>
      </c>
      <c r="I344" s="16">
        <f t="shared" si="1"/>
        <v>1</v>
      </c>
    </row>
    <row r="345" ht="14.25" customHeight="1">
      <c r="A345" s="9" t="s">
        <v>268</v>
      </c>
      <c r="B345" s="130" t="s">
        <v>18</v>
      </c>
      <c r="C345" s="119" t="s">
        <v>1818</v>
      </c>
      <c r="D345" s="120" t="s">
        <v>1419</v>
      </c>
      <c r="E345" s="16" t="str">
        <f>VLOOKUP(B345&amp;D345,'Bill Assignment'!C:D,2,0)</f>
        <v>√</v>
      </c>
      <c r="F345" s="16">
        <f>IF(COUNTIF(Dails!A:A,Data!$A345)=1,1,"N")</f>
        <v>1</v>
      </c>
      <c r="G345" s="16">
        <f>IF(COUNTIF(Dails!D:D,Data!$A345)=1,2,"N")</f>
        <v>2</v>
      </c>
      <c r="H345" s="16">
        <f>IF(COUNTIF(Dails!G:G,Data!$A345)=1,3,"N")</f>
        <v>3</v>
      </c>
      <c r="I345" s="16">
        <f t="shared" si="1"/>
        <v>1</v>
      </c>
    </row>
    <row r="346" ht="14.25" customHeight="1">
      <c r="A346" s="9" t="s">
        <v>1035</v>
      </c>
      <c r="B346" s="130" t="s">
        <v>18</v>
      </c>
      <c r="C346" s="119" t="s">
        <v>1819</v>
      </c>
      <c r="D346" s="120" t="s">
        <v>1419</v>
      </c>
      <c r="E346" s="16" t="str">
        <f>VLOOKUP(B346&amp;D346,'Bill Assignment'!C:D,2,0)</f>
        <v>√</v>
      </c>
      <c r="F346" s="16">
        <f>IF(COUNTIF(Dails!A:A,Data!$A346)=1,1,"N")</f>
        <v>1</v>
      </c>
      <c r="G346" s="16" t="str">
        <f>IF(COUNTIF(Dails!D:D,Data!$A346)=1,2,"N")</f>
        <v>N</v>
      </c>
      <c r="H346" s="16" t="str">
        <f>IF(COUNTIF(Dails!G:G,Data!$A346)=1,3,"N")</f>
        <v>N</v>
      </c>
      <c r="I346" s="16">
        <f t="shared" si="1"/>
        <v>1</v>
      </c>
    </row>
    <row r="347" ht="14.25" customHeight="1">
      <c r="A347" s="9" t="s">
        <v>1139</v>
      </c>
      <c r="B347" s="130" t="s">
        <v>18</v>
      </c>
      <c r="C347" s="119" t="s">
        <v>1820</v>
      </c>
      <c r="D347" s="120" t="s">
        <v>1419</v>
      </c>
      <c r="E347" s="16" t="str">
        <f>VLOOKUP(B347&amp;D347,'Bill Assignment'!C:D,2,0)</f>
        <v>√</v>
      </c>
      <c r="F347" s="16">
        <f>IF(COUNTIF(Dails!A:A,Data!$A347)=1,1,"N")</f>
        <v>1</v>
      </c>
      <c r="G347" s="16" t="str">
        <f>IF(COUNTIF(Dails!D:D,Data!$A347)=1,2,"N")</f>
        <v>N</v>
      </c>
      <c r="H347" s="16" t="str">
        <f>IF(COUNTIF(Dails!G:G,Data!$A347)=1,3,"N")</f>
        <v>N</v>
      </c>
      <c r="I347" s="16">
        <f t="shared" si="1"/>
        <v>1</v>
      </c>
    </row>
    <row r="348" ht="14.25" customHeight="1">
      <c r="A348" s="9" t="s">
        <v>1821</v>
      </c>
      <c r="B348" s="130" t="s">
        <v>18</v>
      </c>
      <c r="C348" s="119" t="s">
        <v>1822</v>
      </c>
      <c r="D348" s="120" t="s">
        <v>1419</v>
      </c>
      <c r="E348" s="16" t="str">
        <f>VLOOKUP(B348&amp;D348,'Bill Assignment'!C:D,2,0)</f>
        <v>√</v>
      </c>
      <c r="F348" s="16">
        <f>IF(COUNTIF(Dails!A:A,Data!$A348)=1,1,"N")</f>
        <v>1</v>
      </c>
      <c r="G348" s="16">
        <f>IF(COUNTIF(Dails!D:D,Data!$A348)=1,2,"N")</f>
        <v>2</v>
      </c>
      <c r="H348" s="16" t="str">
        <f>IF(COUNTIF(Dails!G:G,Data!$A348)=1,3,"N")</f>
        <v>N</v>
      </c>
      <c r="I348" s="16">
        <f t="shared" si="1"/>
        <v>1</v>
      </c>
    </row>
    <row r="349" ht="14.25" customHeight="1">
      <c r="A349" s="9" t="s">
        <v>332</v>
      </c>
      <c r="B349" s="130" t="s">
        <v>18</v>
      </c>
      <c r="C349" s="119" t="s">
        <v>1823</v>
      </c>
      <c r="D349" s="120" t="s">
        <v>1419</v>
      </c>
      <c r="E349" s="16" t="str">
        <f>VLOOKUP(B349&amp;D349,'Bill Assignment'!C:D,2,0)</f>
        <v>√</v>
      </c>
      <c r="F349" s="16">
        <f>IF(COUNTIF(Dails!A:A,Data!$A349)=1,1,"N")</f>
        <v>1</v>
      </c>
      <c r="G349" s="16" t="str">
        <f>IF(COUNTIF(Dails!D:D,Data!$A349)=1,2,"N")</f>
        <v>N</v>
      </c>
      <c r="H349" s="16" t="str">
        <f>IF(COUNTIF(Dails!G:G,Data!$A349)=1,3,"N")</f>
        <v>N</v>
      </c>
      <c r="I349" s="16">
        <f t="shared" si="1"/>
        <v>1</v>
      </c>
    </row>
    <row r="350" ht="14.25" customHeight="1">
      <c r="A350" s="9" t="s">
        <v>928</v>
      </c>
      <c r="B350" s="130" t="s">
        <v>18</v>
      </c>
      <c r="C350" s="119" t="s">
        <v>1824</v>
      </c>
      <c r="D350" s="120" t="s">
        <v>1419</v>
      </c>
      <c r="E350" s="16" t="str">
        <f>VLOOKUP(B350&amp;D350,'Bill Assignment'!C:D,2,0)</f>
        <v>√</v>
      </c>
      <c r="F350" s="16">
        <f>IF(COUNTIF(Dails!A:A,Data!$A350)=1,1,"N")</f>
        <v>1</v>
      </c>
      <c r="G350" s="16" t="str">
        <f>IF(COUNTIF(Dails!D:D,Data!$A350)=1,2,"N")</f>
        <v>N</v>
      </c>
      <c r="H350" s="16" t="str">
        <f>IF(COUNTIF(Dails!G:G,Data!$A350)=1,3,"N")</f>
        <v>N</v>
      </c>
      <c r="I350" s="16">
        <f t="shared" si="1"/>
        <v>1</v>
      </c>
    </row>
    <row r="351" ht="14.25" customHeight="1">
      <c r="A351" s="9" t="s">
        <v>1825</v>
      </c>
      <c r="B351" s="130" t="s">
        <v>18</v>
      </c>
      <c r="C351" s="119" t="s">
        <v>1826</v>
      </c>
      <c r="D351" s="120" t="s">
        <v>1419</v>
      </c>
      <c r="E351" s="16" t="str">
        <f>VLOOKUP(B351&amp;D351,'Bill Assignment'!C:D,2,0)</f>
        <v>√</v>
      </c>
      <c r="F351" s="16">
        <f>IF(COUNTIF(Dails!A:A,Data!$A351)=1,1,"N")</f>
        <v>1</v>
      </c>
      <c r="G351" s="16" t="str">
        <f>IF(COUNTIF(Dails!D:D,Data!$A351)=1,2,"N")</f>
        <v>N</v>
      </c>
      <c r="H351" s="16" t="str">
        <f>IF(COUNTIF(Dails!G:G,Data!$A351)=1,3,"N")</f>
        <v>N</v>
      </c>
      <c r="I351" s="16">
        <f t="shared" si="1"/>
        <v>1</v>
      </c>
    </row>
    <row r="352" ht="14.25" customHeight="1">
      <c r="A352" s="9" t="s">
        <v>1388</v>
      </c>
      <c r="B352" s="130" t="s">
        <v>18</v>
      </c>
      <c r="C352" s="119" t="s">
        <v>1827</v>
      </c>
      <c r="D352" s="120" t="s">
        <v>1419</v>
      </c>
      <c r="E352" s="16" t="str">
        <f>VLOOKUP(B352&amp;D352,'Bill Assignment'!C:D,2,0)</f>
        <v>√</v>
      </c>
      <c r="F352" s="16">
        <f>IF(COUNTIF(Dails!A:A,Data!$A352)=1,1,"N")</f>
        <v>1</v>
      </c>
      <c r="G352" s="16">
        <f>IF(COUNTIF(Dails!D:D,Data!$A352)=1,2,"N")</f>
        <v>2</v>
      </c>
      <c r="H352" s="16">
        <f>IF(COUNTIF(Dails!G:G,Data!$A352)=1,3,"N")</f>
        <v>3</v>
      </c>
      <c r="I352" s="16">
        <f t="shared" si="1"/>
        <v>1</v>
      </c>
    </row>
    <row r="353" ht="14.25" customHeight="1">
      <c r="A353" s="9" t="s">
        <v>1571</v>
      </c>
      <c r="B353" s="130" t="s">
        <v>18</v>
      </c>
      <c r="C353" s="119" t="s">
        <v>1828</v>
      </c>
      <c r="D353" s="120" t="s">
        <v>1419</v>
      </c>
      <c r="E353" s="16" t="str">
        <f>VLOOKUP(B353&amp;D353,'Bill Assignment'!C:D,2,0)</f>
        <v>√</v>
      </c>
      <c r="F353" s="16">
        <f>IF(COUNTIF(Dails!A:A,Data!$A353)=1,1,"N")</f>
        <v>1</v>
      </c>
      <c r="G353" s="16">
        <f>IF(COUNTIF(Dails!D:D,Data!$A353)=1,2,"N")</f>
        <v>2</v>
      </c>
      <c r="H353" s="16">
        <f>IF(COUNTIF(Dails!G:G,Data!$A353)=1,3,"N")</f>
        <v>3</v>
      </c>
      <c r="I353" s="16">
        <f t="shared" si="1"/>
        <v>1</v>
      </c>
    </row>
    <row r="354" ht="14.25" customHeight="1">
      <c r="A354" s="9" t="s">
        <v>1829</v>
      </c>
      <c r="B354" s="130" t="s">
        <v>18</v>
      </c>
      <c r="C354" s="119" t="s">
        <v>1830</v>
      </c>
      <c r="D354" s="120" t="s">
        <v>1419</v>
      </c>
      <c r="E354" s="16" t="str">
        <f>VLOOKUP(B354&amp;D354,'Bill Assignment'!C:D,2,0)</f>
        <v>√</v>
      </c>
      <c r="F354" s="16">
        <f>IF(COUNTIF(Dails!A:A,Data!$A354)=1,1,"N")</f>
        <v>1</v>
      </c>
      <c r="G354" s="16" t="str">
        <f>IF(COUNTIF(Dails!D:D,Data!$A354)=1,2,"N")</f>
        <v>N</v>
      </c>
      <c r="H354" s="16" t="str">
        <f>IF(COUNTIF(Dails!G:G,Data!$A354)=1,3,"N")</f>
        <v>N</v>
      </c>
      <c r="I354" s="16">
        <f t="shared" si="1"/>
        <v>1</v>
      </c>
    </row>
    <row r="355" ht="14.25" customHeight="1">
      <c r="A355" s="9" t="s">
        <v>1390</v>
      </c>
      <c r="B355" s="130" t="s">
        <v>18</v>
      </c>
      <c r="C355" s="119" t="s">
        <v>1831</v>
      </c>
      <c r="D355" s="120" t="s">
        <v>1419</v>
      </c>
      <c r="E355" s="16" t="str">
        <f>VLOOKUP(B355&amp;D355,'Bill Assignment'!C:D,2,0)</f>
        <v>√</v>
      </c>
      <c r="F355" s="16">
        <f>IF(COUNTIF(Dails!A:A,Data!$A355)=1,1,"N")</f>
        <v>1</v>
      </c>
      <c r="G355" s="16">
        <f>IF(COUNTIF(Dails!D:D,Data!$A355)=1,2,"N")</f>
        <v>2</v>
      </c>
      <c r="H355" s="16">
        <f>IF(COUNTIF(Dails!G:G,Data!$A355)=1,3,"N")</f>
        <v>3</v>
      </c>
      <c r="I355" s="16">
        <f t="shared" si="1"/>
        <v>1</v>
      </c>
    </row>
    <row r="356" ht="14.25" customHeight="1">
      <c r="A356" s="9" t="s">
        <v>493</v>
      </c>
      <c r="B356" s="130" t="s">
        <v>18</v>
      </c>
      <c r="C356" s="119" t="s">
        <v>1832</v>
      </c>
      <c r="D356" s="120" t="s">
        <v>1419</v>
      </c>
      <c r="E356" s="16" t="str">
        <f>VLOOKUP(B356&amp;D356,'Bill Assignment'!C:D,2,0)</f>
        <v>√</v>
      </c>
      <c r="F356" s="16">
        <f>IF(COUNTIF(Dails!A:A,Data!$A356)=1,1,"N")</f>
        <v>1</v>
      </c>
      <c r="G356" s="16" t="str">
        <f>IF(COUNTIF(Dails!D:D,Data!$A356)=1,2,"N")</f>
        <v>N</v>
      </c>
      <c r="H356" s="16" t="str">
        <f>IF(COUNTIF(Dails!G:G,Data!$A356)=1,3,"N")</f>
        <v>N</v>
      </c>
      <c r="I356" s="16">
        <f t="shared" si="1"/>
        <v>1</v>
      </c>
    </row>
    <row r="357" ht="14.25" customHeight="1">
      <c r="A357" s="9" t="s">
        <v>1575</v>
      </c>
      <c r="B357" s="130" t="s">
        <v>18</v>
      </c>
      <c r="C357" s="119" t="s">
        <v>1833</v>
      </c>
      <c r="D357" s="120" t="s">
        <v>1419</v>
      </c>
      <c r="E357" s="16" t="str">
        <f>VLOOKUP(B357&amp;D357,'Bill Assignment'!C:D,2,0)</f>
        <v>√</v>
      </c>
      <c r="F357" s="16">
        <f>IF(COUNTIF(Dails!A:A,Data!$A357)=1,1,"N")</f>
        <v>1</v>
      </c>
      <c r="G357" s="16">
        <f>IF(COUNTIF(Dails!D:D,Data!$A357)=1,2,"N")</f>
        <v>2</v>
      </c>
      <c r="H357" s="16" t="str">
        <f>IF(COUNTIF(Dails!G:G,Data!$A357)=1,3,"N")</f>
        <v>N</v>
      </c>
      <c r="I357" s="16">
        <f t="shared" si="1"/>
        <v>1</v>
      </c>
    </row>
    <row r="358" ht="14.25" customHeight="1">
      <c r="A358" s="9" t="s">
        <v>651</v>
      </c>
      <c r="B358" s="130" t="s">
        <v>18</v>
      </c>
      <c r="C358" s="119" t="s">
        <v>1834</v>
      </c>
      <c r="D358" s="120" t="s">
        <v>1419</v>
      </c>
      <c r="E358" s="16" t="str">
        <f>VLOOKUP(B358&amp;D358,'Bill Assignment'!C:D,2,0)</f>
        <v>√</v>
      </c>
      <c r="F358" s="16">
        <f>IF(COUNTIF(Dails!A:A,Data!$A358)=1,1,"N")</f>
        <v>1</v>
      </c>
      <c r="G358" s="16" t="str">
        <f>IF(COUNTIF(Dails!D:D,Data!$A358)=1,2,"N")</f>
        <v>N</v>
      </c>
      <c r="H358" s="16" t="str">
        <f>IF(COUNTIF(Dails!G:G,Data!$A358)=1,3,"N")</f>
        <v>N</v>
      </c>
      <c r="I358" s="16">
        <f t="shared" si="1"/>
        <v>1</v>
      </c>
    </row>
    <row r="359" ht="14.25" customHeight="1">
      <c r="A359" s="9" t="s">
        <v>943</v>
      </c>
      <c r="B359" s="130" t="s">
        <v>18</v>
      </c>
      <c r="C359" s="119" t="s">
        <v>1835</v>
      </c>
      <c r="D359" s="120" t="s">
        <v>1419</v>
      </c>
      <c r="E359" s="16" t="str">
        <f>VLOOKUP(B359&amp;D359,'Bill Assignment'!C:D,2,0)</f>
        <v>√</v>
      </c>
      <c r="F359" s="16">
        <f>IF(COUNTIF(Dails!A:A,Data!$A359)=1,1,"N")</f>
        <v>1</v>
      </c>
      <c r="G359" s="16">
        <f>IF(COUNTIF(Dails!D:D,Data!$A359)=1,2,"N")</f>
        <v>2</v>
      </c>
      <c r="H359" s="16">
        <f>IF(COUNTIF(Dails!G:G,Data!$A359)=1,3,"N")</f>
        <v>3</v>
      </c>
      <c r="I359" s="16">
        <f t="shared" si="1"/>
        <v>1</v>
      </c>
    </row>
    <row r="360" ht="14.25" customHeight="1">
      <c r="A360" s="9" t="s">
        <v>1836</v>
      </c>
      <c r="B360" s="130" t="s">
        <v>18</v>
      </c>
      <c r="C360" s="119" t="s">
        <v>1837</v>
      </c>
      <c r="D360" s="120" t="s">
        <v>1419</v>
      </c>
      <c r="E360" s="16" t="str">
        <f>VLOOKUP(B360&amp;D360,'Bill Assignment'!C:D,2,0)</f>
        <v>√</v>
      </c>
      <c r="F360" s="16">
        <f>IF(COUNTIF(Dails!A:A,Data!$A360)=1,1,"N")</f>
        <v>1</v>
      </c>
      <c r="G360" s="16" t="str">
        <f>IF(COUNTIF(Dails!D:D,Data!$A360)=1,2,"N")</f>
        <v>N</v>
      </c>
      <c r="H360" s="16" t="str">
        <f>IF(COUNTIF(Dails!G:G,Data!$A360)=1,3,"N")</f>
        <v>N</v>
      </c>
      <c r="I360" s="16">
        <f t="shared" si="1"/>
        <v>1</v>
      </c>
    </row>
    <row r="361" ht="14.25" customHeight="1">
      <c r="A361" s="9" t="s">
        <v>500</v>
      </c>
      <c r="B361" s="130" t="s">
        <v>18</v>
      </c>
      <c r="C361" s="119" t="s">
        <v>1838</v>
      </c>
      <c r="D361" s="120" t="s">
        <v>1419</v>
      </c>
      <c r="E361" s="16" t="str">
        <f>VLOOKUP(B361&amp;D361,'Bill Assignment'!C:D,2,0)</f>
        <v>√</v>
      </c>
      <c r="F361" s="16">
        <f>IF(COUNTIF(Dails!A:A,Data!$A361)=1,1,"N")</f>
        <v>1</v>
      </c>
      <c r="G361" s="16" t="str">
        <f>IF(COUNTIF(Dails!D:D,Data!$A361)=1,2,"N")</f>
        <v>N</v>
      </c>
      <c r="H361" s="16" t="str">
        <f>IF(COUNTIF(Dails!G:G,Data!$A361)=1,3,"N")</f>
        <v>N</v>
      </c>
      <c r="I361" s="16">
        <f t="shared" si="1"/>
        <v>1</v>
      </c>
    </row>
    <row r="362" ht="14.25" customHeight="1">
      <c r="A362" s="9" t="s">
        <v>867</v>
      </c>
      <c r="B362" s="130" t="s">
        <v>18</v>
      </c>
      <c r="C362" s="119" t="s">
        <v>1839</v>
      </c>
      <c r="D362" s="120" t="s">
        <v>1419</v>
      </c>
      <c r="E362" s="16" t="str">
        <f>VLOOKUP(B362&amp;D362,'Bill Assignment'!C:D,2,0)</f>
        <v>√</v>
      </c>
      <c r="F362" s="16">
        <f>IF(COUNTIF(Dails!A:A,Data!$A362)=1,1,"N")</f>
        <v>1</v>
      </c>
      <c r="G362" s="16" t="str">
        <f>IF(COUNTIF(Dails!D:D,Data!$A362)=1,2,"N")</f>
        <v>N</v>
      </c>
      <c r="H362" s="16" t="str">
        <f>IF(COUNTIF(Dails!G:G,Data!$A362)=1,3,"N")</f>
        <v>N</v>
      </c>
      <c r="I362" s="16">
        <f t="shared" si="1"/>
        <v>1</v>
      </c>
    </row>
    <row r="363" ht="14.25" customHeight="1">
      <c r="A363" s="9" t="s">
        <v>954</v>
      </c>
      <c r="B363" s="130" t="s">
        <v>18</v>
      </c>
      <c r="C363" s="119" t="s">
        <v>1840</v>
      </c>
      <c r="D363" s="120" t="s">
        <v>1419</v>
      </c>
      <c r="E363" s="16" t="str">
        <f>VLOOKUP(B363&amp;D363,'Bill Assignment'!C:D,2,0)</f>
        <v>√</v>
      </c>
      <c r="F363" s="16">
        <f>IF(COUNTIF(Dails!A:A,Data!$A363)=1,1,"N")</f>
        <v>1</v>
      </c>
      <c r="G363" s="16">
        <f>IF(COUNTIF(Dails!D:D,Data!$A363)=1,2,"N")</f>
        <v>2</v>
      </c>
      <c r="H363" s="16">
        <f>IF(COUNTIF(Dails!G:G,Data!$A363)=1,3,"N")</f>
        <v>3</v>
      </c>
      <c r="I363" s="16">
        <f t="shared" si="1"/>
        <v>1</v>
      </c>
    </row>
    <row r="364" ht="14.25" customHeight="1">
      <c r="A364" s="9" t="s">
        <v>1841</v>
      </c>
      <c r="B364" s="130" t="s">
        <v>18</v>
      </c>
      <c r="C364" s="119" t="s">
        <v>1842</v>
      </c>
      <c r="D364" s="120" t="s">
        <v>1419</v>
      </c>
      <c r="E364" s="16" t="str">
        <f>VLOOKUP(B364&amp;D364,'Bill Assignment'!C:D,2,0)</f>
        <v>√</v>
      </c>
      <c r="F364" s="16">
        <f>IF(COUNTIF(Dails!A:A,Data!$A364)=1,1,"N")</f>
        <v>1</v>
      </c>
      <c r="G364" s="16">
        <f>IF(COUNTIF(Dails!D:D,Data!$A364)=1,2,"N")</f>
        <v>2</v>
      </c>
      <c r="H364" s="16" t="str">
        <f>IF(COUNTIF(Dails!G:G,Data!$A364)=1,3,"N")</f>
        <v>N</v>
      </c>
      <c r="I364" s="16">
        <f t="shared" si="1"/>
        <v>1</v>
      </c>
    </row>
    <row r="365" ht="14.25" customHeight="1">
      <c r="A365" s="9" t="s">
        <v>1398</v>
      </c>
      <c r="B365" s="130" t="s">
        <v>18</v>
      </c>
      <c r="C365" s="119" t="s">
        <v>1843</v>
      </c>
      <c r="D365" s="120" t="s">
        <v>1419</v>
      </c>
      <c r="E365" s="16" t="str">
        <f>VLOOKUP(B365&amp;D365,'Bill Assignment'!C:D,2,0)</f>
        <v>√</v>
      </c>
      <c r="F365" s="16">
        <f>IF(COUNTIF(Dails!A:A,Data!$A365)=1,1,"N")</f>
        <v>1</v>
      </c>
      <c r="G365" s="16">
        <f>IF(COUNTIF(Dails!D:D,Data!$A365)=1,2,"N")</f>
        <v>2</v>
      </c>
      <c r="H365" s="16">
        <f>IF(COUNTIF(Dails!G:G,Data!$A365)=1,3,"N")</f>
        <v>3</v>
      </c>
      <c r="I365" s="16">
        <f t="shared" si="1"/>
        <v>1</v>
      </c>
    </row>
    <row r="366" ht="14.25" customHeight="1">
      <c r="A366" s="9" t="s">
        <v>387</v>
      </c>
      <c r="B366" s="130" t="s">
        <v>18</v>
      </c>
      <c r="C366" s="119" t="s">
        <v>1844</v>
      </c>
      <c r="D366" s="120" t="s">
        <v>1419</v>
      </c>
      <c r="E366" s="16" t="str">
        <f>VLOOKUP(B366&amp;D366,'Bill Assignment'!C:D,2,0)</f>
        <v>√</v>
      </c>
      <c r="F366" s="16">
        <f>IF(COUNTIF(Dails!A:A,Data!$A366)=1,1,"N")</f>
        <v>1</v>
      </c>
      <c r="G366" s="16">
        <f>IF(COUNTIF(Dails!D:D,Data!$A366)=1,2,"N")</f>
        <v>2</v>
      </c>
      <c r="H366" s="16" t="str">
        <f>IF(COUNTIF(Dails!G:G,Data!$A366)=1,3,"N")</f>
        <v>N</v>
      </c>
      <c r="I366" s="16">
        <f t="shared" si="1"/>
        <v>1</v>
      </c>
    </row>
    <row r="367" ht="14.25" customHeight="1">
      <c r="A367" s="9" t="s">
        <v>950</v>
      </c>
      <c r="B367" s="130" t="s">
        <v>18</v>
      </c>
      <c r="C367" s="119" t="s">
        <v>1845</v>
      </c>
      <c r="D367" s="120" t="s">
        <v>1419</v>
      </c>
      <c r="E367" s="16" t="str">
        <f>VLOOKUP(B367&amp;D367,'Bill Assignment'!C:D,2,0)</f>
        <v>√</v>
      </c>
      <c r="F367" s="16">
        <f>IF(COUNTIF(Dails!A:A,Data!$A367)=1,1,"N")</f>
        <v>1</v>
      </c>
      <c r="G367" s="16" t="str">
        <f>IF(COUNTIF(Dails!D:D,Data!$A367)=1,2,"N")</f>
        <v>N</v>
      </c>
      <c r="H367" s="16" t="str">
        <f>IF(COUNTIF(Dails!G:G,Data!$A367)=1,3,"N")</f>
        <v>N</v>
      </c>
      <c r="I367" s="16">
        <f t="shared" si="1"/>
        <v>1</v>
      </c>
    </row>
    <row r="368" ht="14.25" customHeight="1">
      <c r="A368" s="9" t="s">
        <v>762</v>
      </c>
      <c r="B368" s="130" t="s">
        <v>18</v>
      </c>
      <c r="C368" s="119" t="s">
        <v>1846</v>
      </c>
      <c r="D368" s="120" t="s">
        <v>1419</v>
      </c>
      <c r="E368" s="16" t="str">
        <f>VLOOKUP(B368&amp;D368,'Bill Assignment'!C:D,2,0)</f>
        <v>√</v>
      </c>
      <c r="F368" s="16">
        <f>IF(COUNTIF(Dails!A:A,Data!$A368)=1,1,"N")</f>
        <v>1</v>
      </c>
      <c r="G368" s="16" t="str">
        <f>IF(COUNTIF(Dails!D:D,Data!$A368)=1,2,"N")</f>
        <v>N</v>
      </c>
      <c r="H368" s="16" t="str">
        <f>IF(COUNTIF(Dails!G:G,Data!$A368)=1,3,"N")</f>
        <v>N</v>
      </c>
      <c r="I368" s="16">
        <f t="shared" si="1"/>
        <v>1</v>
      </c>
    </row>
    <row r="369" ht="14.25" customHeight="1">
      <c r="A369" s="9" t="s">
        <v>1686</v>
      </c>
      <c r="B369" s="130" t="s">
        <v>18</v>
      </c>
      <c r="C369" s="119" t="s">
        <v>1847</v>
      </c>
      <c r="D369" s="120" t="s">
        <v>1419</v>
      </c>
      <c r="E369" s="16" t="str">
        <f>VLOOKUP(B369&amp;D369,'Bill Assignment'!C:D,2,0)</f>
        <v>√</v>
      </c>
      <c r="F369" s="16">
        <f>IF(COUNTIF(Dails!A:A,Data!$A369)=1,1,"N")</f>
        <v>1</v>
      </c>
      <c r="G369" s="16">
        <f>IF(COUNTIF(Dails!D:D,Data!$A369)=1,2,"N")</f>
        <v>2</v>
      </c>
      <c r="H369" s="16" t="str">
        <f>IF(COUNTIF(Dails!G:G,Data!$A369)=1,3,"N")</f>
        <v>N</v>
      </c>
      <c r="I369" s="16">
        <f t="shared" si="1"/>
        <v>1</v>
      </c>
    </row>
    <row r="370" ht="14.25" customHeight="1">
      <c r="A370" s="9" t="s">
        <v>663</v>
      </c>
      <c r="B370" s="130" t="s">
        <v>18</v>
      </c>
      <c r="C370" s="119" t="s">
        <v>1848</v>
      </c>
      <c r="D370" s="120" t="s">
        <v>1419</v>
      </c>
      <c r="E370" s="16" t="str">
        <f>VLOOKUP(B370&amp;D370,'Bill Assignment'!C:D,2,0)</f>
        <v>√</v>
      </c>
      <c r="F370" s="16">
        <f>IF(COUNTIF(Dails!A:A,Data!$A370)=1,1,"N")</f>
        <v>1</v>
      </c>
      <c r="G370" s="16" t="str">
        <f>IF(COUNTIF(Dails!D:D,Data!$A370)=1,2,"N")</f>
        <v>N</v>
      </c>
      <c r="H370" s="16">
        <f>IF(COUNTIF(Dails!G:G,Data!$A370)=1,3,"N")</f>
        <v>3</v>
      </c>
      <c r="I370" s="16">
        <f t="shared" si="1"/>
        <v>1</v>
      </c>
    </row>
    <row r="371" ht="14.25" customHeight="1">
      <c r="A371" s="9" t="s">
        <v>1158</v>
      </c>
      <c r="B371" s="130" t="s">
        <v>18</v>
      </c>
      <c r="C371" s="119" t="s">
        <v>1849</v>
      </c>
      <c r="D371" s="120" t="s">
        <v>1419</v>
      </c>
      <c r="E371" s="16" t="str">
        <f>VLOOKUP(B371&amp;D371,'Bill Assignment'!C:D,2,0)</f>
        <v>√</v>
      </c>
      <c r="F371" s="16">
        <f>IF(COUNTIF(Dails!A:A,Data!$A371)=1,1,"N")</f>
        <v>1</v>
      </c>
      <c r="G371" s="16" t="str">
        <f>IF(COUNTIF(Dails!D:D,Data!$A371)=1,2,"N")</f>
        <v>N</v>
      </c>
      <c r="H371" s="16" t="str">
        <f>IF(COUNTIF(Dails!G:G,Data!$A371)=1,3,"N")</f>
        <v>N</v>
      </c>
      <c r="I371" s="16">
        <f t="shared" si="1"/>
        <v>1</v>
      </c>
    </row>
    <row r="372" ht="14.25" customHeight="1">
      <c r="A372" s="9" t="s">
        <v>1248</v>
      </c>
      <c r="B372" s="130" t="s">
        <v>18</v>
      </c>
      <c r="C372" s="119" t="s">
        <v>1850</v>
      </c>
      <c r="D372" s="120" t="s">
        <v>1419</v>
      </c>
      <c r="E372" s="16" t="str">
        <f>VLOOKUP(B372&amp;D372,'Bill Assignment'!C:D,2,0)</f>
        <v>√</v>
      </c>
      <c r="F372" s="16">
        <f>IF(COUNTIF(Dails!A:A,Data!$A372)=1,1,"N")</f>
        <v>1</v>
      </c>
      <c r="G372" s="16">
        <f>IF(COUNTIF(Dails!D:D,Data!$A372)=1,2,"N")</f>
        <v>2</v>
      </c>
      <c r="H372" s="16" t="str">
        <f>IF(COUNTIF(Dails!G:G,Data!$A372)=1,3,"N")</f>
        <v>N</v>
      </c>
      <c r="I372" s="16">
        <f t="shared" si="1"/>
        <v>1</v>
      </c>
    </row>
    <row r="373" ht="14.25" customHeight="1">
      <c r="A373" s="9" t="s">
        <v>1409</v>
      </c>
      <c r="B373" s="130" t="s">
        <v>18</v>
      </c>
      <c r="C373" s="119" t="s">
        <v>1851</v>
      </c>
      <c r="D373" s="120" t="s">
        <v>1419</v>
      </c>
      <c r="E373" s="16" t="str">
        <f>VLOOKUP(B373&amp;D373,'Bill Assignment'!C:D,2,0)</f>
        <v>√</v>
      </c>
      <c r="F373" s="16">
        <f>IF(COUNTIF(Dails!A:A,Data!$A373)=1,1,"N")</f>
        <v>1</v>
      </c>
      <c r="G373" s="16">
        <f>IF(COUNTIF(Dails!D:D,Data!$A373)=1,2,"N")</f>
        <v>2</v>
      </c>
      <c r="H373" s="16">
        <f>IF(COUNTIF(Dails!G:G,Data!$A373)=1,3,"N")</f>
        <v>3</v>
      </c>
      <c r="I373" s="16">
        <f t="shared" si="1"/>
        <v>1</v>
      </c>
    </row>
    <row r="374" ht="14.25" customHeight="1">
      <c r="A374" s="9" t="s">
        <v>110</v>
      </c>
      <c r="B374" s="130" t="s">
        <v>18</v>
      </c>
      <c r="C374" s="119" t="s">
        <v>1852</v>
      </c>
      <c r="D374" s="120" t="s">
        <v>1419</v>
      </c>
      <c r="E374" s="16" t="str">
        <f>VLOOKUP(B374&amp;D374,'Bill Assignment'!C:D,2,0)</f>
        <v>√</v>
      </c>
      <c r="F374" s="16">
        <f>IF(COUNTIF(Dails!A:A,Data!$A374)=1,1,"N")</f>
        <v>1</v>
      </c>
      <c r="G374" s="16">
        <f>IF(COUNTIF(Dails!D:D,Data!$A374)=1,2,"N")</f>
        <v>2</v>
      </c>
      <c r="H374" s="16">
        <f>IF(COUNTIF(Dails!G:G,Data!$A374)=1,3,"N")</f>
        <v>3</v>
      </c>
      <c r="I374" s="16">
        <f t="shared" si="1"/>
        <v>1</v>
      </c>
    </row>
    <row r="375" ht="14.25" customHeight="1">
      <c r="A375" s="9" t="s">
        <v>178</v>
      </c>
      <c r="B375" s="130" t="s">
        <v>18</v>
      </c>
      <c r="C375" s="119" t="s">
        <v>1853</v>
      </c>
      <c r="D375" s="120" t="s">
        <v>1419</v>
      </c>
      <c r="E375" s="16" t="str">
        <f>VLOOKUP(B375&amp;D375,'Bill Assignment'!C:D,2,0)</f>
        <v>√</v>
      </c>
      <c r="F375" s="16">
        <f>IF(COUNTIF(Dails!A:A,Data!$A375)=1,1,"N")</f>
        <v>1</v>
      </c>
      <c r="G375" s="16" t="str">
        <f>IF(COUNTIF(Dails!D:D,Data!$A375)=1,2,"N")</f>
        <v>N</v>
      </c>
      <c r="H375" s="16" t="str">
        <f>IF(COUNTIF(Dails!G:G,Data!$A375)=1,3,"N")</f>
        <v>N</v>
      </c>
      <c r="I375" s="16">
        <f t="shared" si="1"/>
        <v>1</v>
      </c>
    </row>
    <row r="376" ht="14.25" customHeight="1">
      <c r="A376" s="9" t="s">
        <v>114</v>
      </c>
      <c r="B376" s="130" t="s">
        <v>18</v>
      </c>
      <c r="C376" s="119" t="s">
        <v>1854</v>
      </c>
      <c r="D376" s="120" t="s">
        <v>1419</v>
      </c>
      <c r="E376" s="16" t="str">
        <f>VLOOKUP(B376&amp;D376,'Bill Assignment'!C:D,2,0)</f>
        <v>√</v>
      </c>
      <c r="F376" s="16">
        <f>IF(COUNTIF(Dails!A:A,Data!$A376)=1,1,"N")</f>
        <v>1</v>
      </c>
      <c r="G376" s="16" t="str">
        <f>IF(COUNTIF(Dails!D:D,Data!$A376)=1,2,"N")</f>
        <v>N</v>
      </c>
      <c r="H376" s="16" t="str">
        <f>IF(COUNTIF(Dails!G:G,Data!$A376)=1,3,"N")</f>
        <v>N</v>
      </c>
      <c r="I376" s="16">
        <f t="shared" si="1"/>
        <v>1</v>
      </c>
    </row>
    <row r="377" ht="14.25" customHeight="1">
      <c r="A377" s="9" t="s">
        <v>909</v>
      </c>
      <c r="B377" s="130" t="s">
        <v>18</v>
      </c>
      <c r="C377" s="119" t="s">
        <v>1855</v>
      </c>
      <c r="D377" s="120" t="s">
        <v>1419</v>
      </c>
      <c r="E377" s="16" t="str">
        <f>VLOOKUP(B377&amp;D377,'Bill Assignment'!C:D,2,0)</f>
        <v>√</v>
      </c>
      <c r="F377" s="16">
        <f>IF(COUNTIF(Dails!A:A,Data!$A377)=1,1,"N")</f>
        <v>1</v>
      </c>
      <c r="G377" s="16">
        <f>IF(COUNTIF(Dails!D:D,Data!$A377)=1,2,"N")</f>
        <v>2</v>
      </c>
      <c r="H377" s="16" t="str">
        <f>IF(COUNTIF(Dails!G:G,Data!$A377)=1,3,"N")</f>
        <v>N</v>
      </c>
      <c r="I377" s="16">
        <f t="shared" si="1"/>
        <v>1</v>
      </c>
    </row>
    <row r="378" ht="14.25" customHeight="1">
      <c r="A378" s="9" t="s">
        <v>1582</v>
      </c>
      <c r="B378" s="130" t="s">
        <v>18</v>
      </c>
      <c r="C378" s="119" t="s">
        <v>1856</v>
      </c>
      <c r="D378" s="120" t="s">
        <v>1419</v>
      </c>
      <c r="E378" s="16" t="str">
        <f>VLOOKUP(B378&amp;D378,'Bill Assignment'!C:D,2,0)</f>
        <v>√</v>
      </c>
      <c r="F378" s="16">
        <f>IF(COUNTIF(Dails!A:A,Data!$A378)=1,1,"N")</f>
        <v>1</v>
      </c>
      <c r="G378" s="16">
        <f>IF(COUNTIF(Dails!D:D,Data!$A378)=1,2,"N")</f>
        <v>2</v>
      </c>
      <c r="H378" s="16" t="str">
        <f>IF(COUNTIF(Dails!G:G,Data!$A378)=1,3,"N")</f>
        <v>N</v>
      </c>
      <c r="I378" s="16">
        <f t="shared" si="1"/>
        <v>1</v>
      </c>
    </row>
    <row r="379" ht="14.25" customHeight="1">
      <c r="A379" s="9" t="s">
        <v>1585</v>
      </c>
      <c r="B379" s="130" t="s">
        <v>18</v>
      </c>
      <c r="C379" s="119" t="s">
        <v>1857</v>
      </c>
      <c r="D379" s="120" t="s">
        <v>1419</v>
      </c>
      <c r="E379" s="16" t="str">
        <f>VLOOKUP(B379&amp;D379,'Bill Assignment'!C:D,2,0)</f>
        <v>√</v>
      </c>
      <c r="F379" s="16" t="str">
        <f>IF(COUNTIF(Dails!A:A,Data!$A379)=1,1,"N")</f>
        <v>N</v>
      </c>
      <c r="G379" s="16">
        <f>IF(COUNTIF(Dails!D:D,Data!$A379)=1,2,"N")</f>
        <v>2</v>
      </c>
      <c r="H379" s="16" t="str">
        <f>IF(COUNTIF(Dails!G:G,Data!$A379)=1,3,"N")</f>
        <v>N</v>
      </c>
      <c r="I379" s="16">
        <f t="shared" si="1"/>
        <v>1</v>
      </c>
    </row>
    <row r="380" ht="14.25" customHeight="1">
      <c r="A380" s="9" t="s">
        <v>52</v>
      </c>
      <c r="B380" s="105" t="s">
        <v>19</v>
      </c>
      <c r="C380" s="119" t="s">
        <v>1858</v>
      </c>
      <c r="D380" s="120" t="s">
        <v>1333</v>
      </c>
      <c r="E380" s="16" t="str">
        <f>VLOOKUP(B380&amp;D380,'Bill Assignment'!C:D,2,0)</f>
        <v>√</v>
      </c>
      <c r="F380" s="16">
        <f>IF(COUNTIF(Dails!A:A,Data!$A380)=1,1,"N")</f>
        <v>1</v>
      </c>
      <c r="G380" s="16">
        <f>IF(COUNTIF(Dails!D:D,Data!$A380)=1,2,"N")</f>
        <v>2</v>
      </c>
      <c r="H380" s="16" t="str">
        <f>IF(COUNTIF(Dails!G:G,Data!$A380)=1,3,"N")</f>
        <v>N</v>
      </c>
      <c r="I380" s="16">
        <f t="shared" si="1"/>
        <v>1</v>
      </c>
    </row>
    <row r="381" ht="14.25" customHeight="1">
      <c r="A381" s="9" t="s">
        <v>248</v>
      </c>
      <c r="B381" s="105" t="s">
        <v>19</v>
      </c>
      <c r="C381" s="119" t="s">
        <v>1859</v>
      </c>
      <c r="D381" s="120" t="s">
        <v>1333</v>
      </c>
      <c r="E381" s="16" t="str">
        <f>VLOOKUP(B381&amp;D381,'Bill Assignment'!C:D,2,0)</f>
        <v>√</v>
      </c>
      <c r="F381" s="16">
        <f>IF(COUNTIF(Dails!A:A,Data!$A381)=1,1,"N")</f>
        <v>1</v>
      </c>
      <c r="G381" s="16" t="str">
        <f>IF(COUNTIF(Dails!D:D,Data!$A381)=1,2,"N")</f>
        <v>N</v>
      </c>
      <c r="H381" s="16" t="str">
        <f>IF(COUNTIF(Dails!G:G,Data!$A381)=1,3,"N")</f>
        <v>N</v>
      </c>
      <c r="I381" s="16">
        <f t="shared" si="1"/>
        <v>1</v>
      </c>
    </row>
    <row r="382" ht="14.25" customHeight="1">
      <c r="A382" s="9" t="s">
        <v>745</v>
      </c>
      <c r="B382" s="105" t="s">
        <v>19</v>
      </c>
      <c r="C382" s="119" t="s">
        <v>1860</v>
      </c>
      <c r="D382" s="120" t="s">
        <v>1333</v>
      </c>
      <c r="E382" s="16" t="str">
        <f>VLOOKUP(B382&amp;D382,'Bill Assignment'!C:D,2,0)</f>
        <v>√</v>
      </c>
      <c r="F382" s="16">
        <f>IF(COUNTIF(Dails!A:A,Data!$A382)=1,1,"N")</f>
        <v>1</v>
      </c>
      <c r="G382" s="16">
        <f>IF(COUNTIF(Dails!D:D,Data!$A382)=1,2,"N")</f>
        <v>2</v>
      </c>
      <c r="H382" s="16" t="str">
        <f>IF(COUNTIF(Dails!G:G,Data!$A382)=1,3,"N")</f>
        <v>N</v>
      </c>
      <c r="I382" s="16">
        <f t="shared" si="1"/>
        <v>1</v>
      </c>
    </row>
    <row r="383" ht="14.25" customHeight="1">
      <c r="A383" s="9" t="s">
        <v>1146</v>
      </c>
      <c r="B383" s="105" t="s">
        <v>19</v>
      </c>
      <c r="C383" s="119" t="s">
        <v>1861</v>
      </c>
      <c r="D383" s="120" t="s">
        <v>1333</v>
      </c>
      <c r="E383" s="16" t="str">
        <f>VLOOKUP(B383&amp;D383,'Bill Assignment'!C:D,2,0)</f>
        <v>√</v>
      </c>
      <c r="F383" s="16">
        <f>IF(COUNTIF(Dails!A:A,Data!$A383)=1,1,"N")</f>
        <v>1</v>
      </c>
      <c r="G383" s="16" t="str">
        <f>IF(COUNTIF(Dails!D:D,Data!$A383)=1,2,"N")</f>
        <v>N</v>
      </c>
      <c r="H383" s="16" t="str">
        <f>IF(COUNTIF(Dails!G:G,Data!$A383)=1,3,"N")</f>
        <v>N</v>
      </c>
      <c r="I383" s="16">
        <f t="shared" si="1"/>
        <v>1</v>
      </c>
    </row>
    <row r="384" ht="14.25" customHeight="1">
      <c r="A384" s="9" t="s">
        <v>834</v>
      </c>
      <c r="B384" s="105" t="s">
        <v>19</v>
      </c>
      <c r="C384" s="119" t="s">
        <v>1862</v>
      </c>
      <c r="D384" s="120" t="s">
        <v>1333</v>
      </c>
      <c r="E384" s="16" t="str">
        <f>VLOOKUP(B384&amp;D384,'Bill Assignment'!C:D,2,0)</f>
        <v>√</v>
      </c>
      <c r="F384" s="16">
        <f>IF(COUNTIF(Dails!A:A,Data!$A384)=1,1,"N")</f>
        <v>1</v>
      </c>
      <c r="G384" s="16" t="str">
        <f>IF(COUNTIF(Dails!D:D,Data!$A384)=1,2,"N")</f>
        <v>N</v>
      </c>
      <c r="H384" s="16" t="str">
        <f>IF(COUNTIF(Dails!G:G,Data!$A384)=1,3,"N")</f>
        <v>N</v>
      </c>
      <c r="I384" s="16">
        <f t="shared" si="1"/>
        <v>1</v>
      </c>
    </row>
    <row r="385" ht="14.25" customHeight="1">
      <c r="A385" s="9" t="s">
        <v>1029</v>
      </c>
      <c r="B385" s="105" t="s">
        <v>19</v>
      </c>
      <c r="C385" s="119" t="s">
        <v>1863</v>
      </c>
      <c r="D385" s="120" t="s">
        <v>1333</v>
      </c>
      <c r="E385" s="16" t="str">
        <f>VLOOKUP(B385&amp;D385,'Bill Assignment'!C:D,2,0)</f>
        <v>√</v>
      </c>
      <c r="F385" s="16">
        <f>IF(COUNTIF(Dails!A:A,Data!$A385)=1,1,"N")</f>
        <v>1</v>
      </c>
      <c r="G385" s="16" t="str">
        <f>IF(COUNTIF(Dails!D:D,Data!$A385)=1,2,"N")</f>
        <v>N</v>
      </c>
      <c r="H385" s="16" t="str">
        <f>IF(COUNTIF(Dails!G:G,Data!$A385)=1,3,"N")</f>
        <v>N</v>
      </c>
      <c r="I385" s="16">
        <f t="shared" si="1"/>
        <v>1</v>
      </c>
    </row>
    <row r="386" ht="14.25" customHeight="1">
      <c r="A386" s="9" t="s">
        <v>1339</v>
      </c>
      <c r="B386" s="105" t="s">
        <v>19</v>
      </c>
      <c r="C386" s="119" t="s">
        <v>1864</v>
      </c>
      <c r="D386" s="120" t="s">
        <v>1333</v>
      </c>
      <c r="E386" s="16" t="str">
        <f>VLOOKUP(B386&amp;D386,'Bill Assignment'!C:D,2,0)</f>
        <v>√</v>
      </c>
      <c r="F386" s="16">
        <f>IF(COUNTIF(Dails!A:A,Data!$A386)=1,1,"N")</f>
        <v>1</v>
      </c>
      <c r="G386" s="16">
        <f>IF(COUNTIF(Dails!D:D,Data!$A386)=1,2,"N")</f>
        <v>2</v>
      </c>
      <c r="H386" s="16">
        <f>IF(COUNTIF(Dails!G:G,Data!$A386)=1,3,"N")</f>
        <v>3</v>
      </c>
      <c r="I386" s="16">
        <f t="shared" si="1"/>
        <v>1</v>
      </c>
    </row>
    <row r="387" ht="14.25" customHeight="1">
      <c r="A387" s="9" t="s">
        <v>1265</v>
      </c>
      <c r="B387" s="105" t="s">
        <v>19</v>
      </c>
      <c r="C387" s="119" t="s">
        <v>1865</v>
      </c>
      <c r="D387" s="120" t="s">
        <v>1333</v>
      </c>
      <c r="E387" s="16" t="str">
        <f>VLOOKUP(B387&amp;D387,'Bill Assignment'!C:D,2,0)</f>
        <v>√</v>
      </c>
      <c r="F387" s="16">
        <f>IF(COUNTIF(Dails!A:A,Data!$A387)=1,1,"N")</f>
        <v>1</v>
      </c>
      <c r="G387" s="16" t="str">
        <f>IF(COUNTIF(Dails!D:D,Data!$A387)=1,2,"N")</f>
        <v>N</v>
      </c>
      <c r="H387" s="16" t="str">
        <f>IF(COUNTIF(Dails!G:G,Data!$A387)=1,3,"N")</f>
        <v>N</v>
      </c>
      <c r="I387" s="16">
        <f t="shared" si="1"/>
        <v>1</v>
      </c>
    </row>
    <row r="388" ht="14.25" customHeight="1">
      <c r="A388" s="9" t="s">
        <v>214</v>
      </c>
      <c r="B388" s="105" t="s">
        <v>19</v>
      </c>
      <c r="C388" s="119" t="s">
        <v>1866</v>
      </c>
      <c r="D388" s="120" t="s">
        <v>1333</v>
      </c>
      <c r="E388" s="16" t="str">
        <f>VLOOKUP(B388&amp;D388,'Bill Assignment'!C:D,2,0)</f>
        <v>√</v>
      </c>
      <c r="F388" s="16">
        <f>IF(COUNTIF(Dails!A:A,Data!$A388)=1,1,"N")</f>
        <v>1</v>
      </c>
      <c r="G388" s="16" t="str">
        <f>IF(COUNTIF(Dails!D:D,Data!$A388)=1,2,"N")</f>
        <v>N</v>
      </c>
      <c r="H388" s="16" t="str">
        <f>IF(COUNTIF(Dails!G:G,Data!$A388)=1,3,"N")</f>
        <v>N</v>
      </c>
      <c r="I388" s="16">
        <f t="shared" si="1"/>
        <v>1</v>
      </c>
    </row>
    <row r="389" ht="14.25" customHeight="1">
      <c r="A389" s="9" t="s">
        <v>714</v>
      </c>
      <c r="B389" s="105" t="s">
        <v>19</v>
      </c>
      <c r="C389" s="119" t="s">
        <v>1867</v>
      </c>
      <c r="D389" s="120" t="s">
        <v>1333</v>
      </c>
      <c r="E389" s="16" t="str">
        <f>VLOOKUP(B389&amp;D389,'Bill Assignment'!C:D,2,0)</f>
        <v>√</v>
      </c>
      <c r="F389" s="16">
        <f>IF(COUNTIF(Dails!A:A,Data!$A389)=1,1,"N")</f>
        <v>1</v>
      </c>
      <c r="G389" s="16">
        <f>IF(COUNTIF(Dails!D:D,Data!$A389)=1,2,"N")</f>
        <v>2</v>
      </c>
      <c r="H389" s="16">
        <f>IF(COUNTIF(Dails!G:G,Data!$A389)=1,3,"N")</f>
        <v>3</v>
      </c>
      <c r="I389" s="16">
        <f t="shared" si="1"/>
        <v>1</v>
      </c>
    </row>
    <row r="390" ht="14.25" customHeight="1">
      <c r="A390" s="9" t="s">
        <v>1233</v>
      </c>
      <c r="B390" s="105" t="s">
        <v>19</v>
      </c>
      <c r="C390" s="119" t="s">
        <v>1868</v>
      </c>
      <c r="D390" s="120" t="s">
        <v>1333</v>
      </c>
      <c r="E390" s="16" t="str">
        <f>VLOOKUP(B390&amp;D390,'Bill Assignment'!C:D,2,0)</f>
        <v>√</v>
      </c>
      <c r="F390" s="16">
        <f>IF(COUNTIF(Dails!A:A,Data!$A390)=1,1,"N")</f>
        <v>1</v>
      </c>
      <c r="G390" s="16" t="str">
        <f>IF(COUNTIF(Dails!D:D,Data!$A390)=1,2,"N")</f>
        <v>N</v>
      </c>
      <c r="H390" s="16" t="str">
        <f>IF(COUNTIF(Dails!G:G,Data!$A390)=1,3,"N")</f>
        <v>N</v>
      </c>
      <c r="I390" s="16">
        <f t="shared" si="1"/>
        <v>1</v>
      </c>
    </row>
    <row r="391" ht="14.25" customHeight="1">
      <c r="A391" s="9" t="s">
        <v>1087</v>
      </c>
      <c r="B391" s="105" t="s">
        <v>19</v>
      </c>
      <c r="C391" s="119" t="s">
        <v>1869</v>
      </c>
      <c r="D391" s="120" t="s">
        <v>1333</v>
      </c>
      <c r="E391" s="16" t="str">
        <f>VLOOKUP(B391&amp;D391,'Bill Assignment'!C:D,2,0)</f>
        <v>√</v>
      </c>
      <c r="F391" s="16">
        <f>IF(COUNTIF(Dails!A:A,Data!$A391)=1,1,"N")</f>
        <v>1</v>
      </c>
      <c r="G391" s="16" t="str">
        <f>IF(COUNTIF(Dails!D:D,Data!$A391)=1,2,"N")</f>
        <v>N</v>
      </c>
      <c r="H391" s="16" t="str">
        <f>IF(COUNTIF(Dails!G:G,Data!$A391)=1,3,"N")</f>
        <v>N</v>
      </c>
      <c r="I391" s="16">
        <f t="shared" si="1"/>
        <v>1</v>
      </c>
    </row>
    <row r="392" ht="14.25" customHeight="1">
      <c r="A392" s="9" t="s">
        <v>1064</v>
      </c>
      <c r="B392" s="105" t="s">
        <v>19</v>
      </c>
      <c r="C392" s="119" t="s">
        <v>1870</v>
      </c>
      <c r="D392" s="120" t="s">
        <v>1333</v>
      </c>
      <c r="E392" s="16" t="str">
        <f>VLOOKUP(B392&amp;D392,'Bill Assignment'!C:D,2,0)</f>
        <v>√</v>
      </c>
      <c r="F392" s="16">
        <f>IF(COUNTIF(Dails!A:A,Data!$A392)=1,1,"N")</f>
        <v>1</v>
      </c>
      <c r="G392" s="16">
        <f>IF(COUNTIF(Dails!D:D,Data!$A392)=1,2,"N")</f>
        <v>2</v>
      </c>
      <c r="H392" s="16" t="str">
        <f>IF(COUNTIF(Dails!G:G,Data!$A392)=1,3,"N")</f>
        <v>N</v>
      </c>
      <c r="I392" s="16">
        <f t="shared" si="1"/>
        <v>1</v>
      </c>
    </row>
    <row r="393" ht="14.25" customHeight="1">
      <c r="A393" s="9" t="s">
        <v>706</v>
      </c>
      <c r="B393" s="105" t="s">
        <v>19</v>
      </c>
      <c r="C393" s="119" t="s">
        <v>1871</v>
      </c>
      <c r="D393" s="120" t="s">
        <v>1333</v>
      </c>
      <c r="E393" s="16" t="str">
        <f>VLOOKUP(B393&amp;D393,'Bill Assignment'!C:D,2,0)</f>
        <v>√</v>
      </c>
      <c r="F393" s="16">
        <f>IF(COUNTIF(Dails!A:A,Data!$A393)=1,1,"N")</f>
        <v>1</v>
      </c>
      <c r="G393" s="16" t="str">
        <f>IF(COUNTIF(Dails!D:D,Data!$A393)=1,2,"N")</f>
        <v>N</v>
      </c>
      <c r="H393" s="16" t="str">
        <f>IF(COUNTIF(Dails!G:G,Data!$A393)=1,3,"N")</f>
        <v>N</v>
      </c>
      <c r="I393" s="16">
        <f t="shared" si="1"/>
        <v>1</v>
      </c>
    </row>
    <row r="394" ht="14.25" customHeight="1">
      <c r="A394" s="9" t="s">
        <v>1543</v>
      </c>
      <c r="B394" s="105" t="s">
        <v>19</v>
      </c>
      <c r="C394" s="119" t="s">
        <v>1872</v>
      </c>
      <c r="D394" s="120" t="s">
        <v>1333</v>
      </c>
      <c r="E394" s="16" t="str">
        <f>VLOOKUP(B394&amp;D394,'Bill Assignment'!C:D,2,0)</f>
        <v>√</v>
      </c>
      <c r="F394" s="16">
        <f>IF(COUNTIF(Dails!A:A,Data!$A394)=1,1,"N")</f>
        <v>1</v>
      </c>
      <c r="G394" s="16">
        <f>IF(COUNTIF(Dails!D:D,Data!$A394)=1,2,"N")</f>
        <v>2</v>
      </c>
      <c r="H394" s="16" t="str">
        <f>IF(COUNTIF(Dails!G:G,Data!$A394)=1,3,"N")</f>
        <v>N</v>
      </c>
      <c r="I394" s="16">
        <f t="shared" si="1"/>
        <v>1</v>
      </c>
    </row>
    <row r="395" ht="14.25" customHeight="1">
      <c r="A395" s="9" t="s">
        <v>1777</v>
      </c>
      <c r="B395" s="105" t="s">
        <v>19</v>
      </c>
      <c r="C395" s="119" t="s">
        <v>1873</v>
      </c>
      <c r="D395" s="120" t="s">
        <v>1333</v>
      </c>
      <c r="E395" s="16" t="str">
        <f>VLOOKUP(B395&amp;D395,'Bill Assignment'!C:D,2,0)</f>
        <v>√</v>
      </c>
      <c r="F395" s="16">
        <f>IF(COUNTIF(Dails!A:A,Data!$A395)=1,1,"N")</f>
        <v>1</v>
      </c>
      <c r="G395" s="16" t="str">
        <f>IF(COUNTIF(Dails!D:D,Data!$A395)=1,2,"N")</f>
        <v>N</v>
      </c>
      <c r="H395" s="16" t="str">
        <f>IF(COUNTIF(Dails!G:G,Data!$A395)=1,3,"N")</f>
        <v>N</v>
      </c>
      <c r="I395" s="16">
        <f t="shared" si="1"/>
        <v>1</v>
      </c>
    </row>
    <row r="396" ht="14.25" customHeight="1">
      <c r="A396" s="9" t="s">
        <v>1779</v>
      </c>
      <c r="B396" s="105" t="s">
        <v>19</v>
      </c>
      <c r="C396" s="119" t="s">
        <v>1874</v>
      </c>
      <c r="D396" s="120" t="s">
        <v>1333</v>
      </c>
      <c r="E396" s="16" t="str">
        <f>VLOOKUP(B396&amp;D396,'Bill Assignment'!C:D,2,0)</f>
        <v>√</v>
      </c>
      <c r="F396" s="16">
        <f>IF(COUNTIF(Dails!A:A,Data!$A396)=1,1,"N")</f>
        <v>1</v>
      </c>
      <c r="G396" s="16">
        <f>IF(COUNTIF(Dails!D:D,Data!$A396)=1,2,"N")</f>
        <v>2</v>
      </c>
      <c r="H396" s="16" t="str">
        <f>IF(COUNTIF(Dails!G:G,Data!$A396)=1,3,"N")</f>
        <v>N</v>
      </c>
      <c r="I396" s="16">
        <f t="shared" si="1"/>
        <v>1</v>
      </c>
    </row>
    <row r="397" ht="14.25" customHeight="1">
      <c r="A397" s="9" t="s">
        <v>896</v>
      </c>
      <c r="B397" s="105" t="s">
        <v>19</v>
      </c>
      <c r="C397" s="119" t="s">
        <v>1875</v>
      </c>
      <c r="D397" s="120" t="s">
        <v>1333</v>
      </c>
      <c r="E397" s="16" t="str">
        <f>VLOOKUP(B397&amp;D397,'Bill Assignment'!C:D,2,0)</f>
        <v>√</v>
      </c>
      <c r="F397" s="16">
        <f>IF(COUNTIF(Dails!A:A,Data!$A397)=1,1,"N")</f>
        <v>1</v>
      </c>
      <c r="G397" s="16">
        <f>IF(COUNTIF(Dails!D:D,Data!$A397)=1,2,"N")</f>
        <v>2</v>
      </c>
      <c r="H397" s="16" t="str">
        <f>IF(COUNTIF(Dails!G:G,Data!$A397)=1,3,"N")</f>
        <v>N</v>
      </c>
      <c r="I397" s="16">
        <f t="shared" si="1"/>
        <v>1</v>
      </c>
    </row>
    <row r="398" ht="14.25" customHeight="1">
      <c r="A398" s="9" t="s">
        <v>683</v>
      </c>
      <c r="B398" s="105" t="s">
        <v>19</v>
      </c>
      <c r="C398" s="119" t="s">
        <v>1876</v>
      </c>
      <c r="D398" s="120" t="s">
        <v>1333</v>
      </c>
      <c r="E398" s="16" t="str">
        <f>VLOOKUP(B398&amp;D398,'Bill Assignment'!C:D,2,0)</f>
        <v>√</v>
      </c>
      <c r="F398" s="16">
        <f>IF(COUNTIF(Dails!A:A,Data!$A398)=1,1,"N")</f>
        <v>1</v>
      </c>
      <c r="G398" s="16">
        <f>IF(COUNTIF(Dails!D:D,Data!$A398)=1,2,"N")</f>
        <v>2</v>
      </c>
      <c r="H398" s="16">
        <f>IF(COUNTIF(Dails!G:G,Data!$A398)=1,3,"N")</f>
        <v>3</v>
      </c>
      <c r="I398" s="16">
        <f t="shared" si="1"/>
        <v>1</v>
      </c>
    </row>
    <row r="399" ht="14.25" customHeight="1">
      <c r="A399" s="9" t="s">
        <v>445</v>
      </c>
      <c r="B399" s="105" t="s">
        <v>19</v>
      </c>
      <c r="C399" s="119" t="s">
        <v>1877</v>
      </c>
      <c r="D399" s="120" t="s">
        <v>1333</v>
      </c>
      <c r="E399" s="16" t="str">
        <f>VLOOKUP(B399&amp;D399,'Bill Assignment'!C:D,2,0)</f>
        <v>√</v>
      </c>
      <c r="F399" s="16">
        <f>IF(COUNTIF(Dails!A:A,Data!$A399)=1,1,"N")</f>
        <v>1</v>
      </c>
      <c r="G399" s="16" t="str">
        <f>IF(COUNTIF(Dails!D:D,Data!$A399)=1,2,"N")</f>
        <v>N</v>
      </c>
      <c r="H399" s="16">
        <f>IF(COUNTIF(Dails!G:G,Data!$A399)=1,3,"N")</f>
        <v>3</v>
      </c>
      <c r="I399" s="16">
        <f t="shared" si="1"/>
        <v>1</v>
      </c>
    </row>
    <row r="400" ht="14.25" customHeight="1">
      <c r="A400" s="9" t="s">
        <v>1784</v>
      </c>
      <c r="B400" s="105" t="s">
        <v>19</v>
      </c>
      <c r="C400" s="119" t="s">
        <v>1878</v>
      </c>
      <c r="D400" s="120" t="s">
        <v>1333</v>
      </c>
      <c r="E400" s="16" t="str">
        <f>VLOOKUP(B400&amp;D400,'Bill Assignment'!C:D,2,0)</f>
        <v>√</v>
      </c>
      <c r="F400" s="16" t="str">
        <f>IF(COUNTIF(Dails!A:A,Data!$A400)=1,1,"N")</f>
        <v>N</v>
      </c>
      <c r="G400" s="16">
        <f>IF(COUNTIF(Dails!D:D,Data!$A400)=1,2,"N")</f>
        <v>2</v>
      </c>
      <c r="H400" s="16" t="str">
        <f>IF(COUNTIF(Dails!G:G,Data!$A400)=1,3,"N")</f>
        <v>N</v>
      </c>
      <c r="I400" s="16">
        <f t="shared" si="1"/>
        <v>1</v>
      </c>
    </row>
    <row r="401" ht="14.25" customHeight="1">
      <c r="A401" s="9" t="s">
        <v>368</v>
      </c>
      <c r="B401" s="105" t="s">
        <v>19</v>
      </c>
      <c r="C401" s="119" t="s">
        <v>1879</v>
      </c>
      <c r="D401" s="120" t="s">
        <v>1333</v>
      </c>
      <c r="E401" s="16" t="str">
        <f>VLOOKUP(B401&amp;D401,'Bill Assignment'!C:D,2,0)</f>
        <v>√</v>
      </c>
      <c r="F401" s="16">
        <f>IF(COUNTIF(Dails!A:A,Data!$A401)=1,1,"N")</f>
        <v>1</v>
      </c>
      <c r="G401" s="16">
        <f>IF(COUNTIF(Dails!D:D,Data!$A401)=1,2,"N")</f>
        <v>2</v>
      </c>
      <c r="H401" s="16" t="str">
        <f>IF(COUNTIF(Dails!G:G,Data!$A401)=1,3,"N")</f>
        <v>N</v>
      </c>
      <c r="I401" s="16">
        <f t="shared" si="1"/>
        <v>1</v>
      </c>
    </row>
    <row r="402" ht="14.25" customHeight="1">
      <c r="A402" s="9" t="s">
        <v>1309</v>
      </c>
      <c r="B402" s="105" t="s">
        <v>19</v>
      </c>
      <c r="C402" s="119" t="s">
        <v>1880</v>
      </c>
      <c r="D402" s="120" t="s">
        <v>1333</v>
      </c>
      <c r="E402" s="16" t="str">
        <f>VLOOKUP(B402&amp;D402,'Bill Assignment'!C:D,2,0)</f>
        <v>√</v>
      </c>
      <c r="F402" s="16">
        <f>IF(COUNTIF(Dails!A:A,Data!$A402)=1,1,"N")</f>
        <v>1</v>
      </c>
      <c r="G402" s="16">
        <f>IF(COUNTIF(Dails!D:D,Data!$A402)=1,2,"N")</f>
        <v>2</v>
      </c>
      <c r="H402" s="16" t="str">
        <f>IF(COUNTIF(Dails!G:G,Data!$A402)=1,3,"N")</f>
        <v>N</v>
      </c>
      <c r="I402" s="16">
        <f t="shared" si="1"/>
        <v>1</v>
      </c>
    </row>
    <row r="403" ht="14.25" customHeight="1">
      <c r="A403" s="9" t="s">
        <v>163</v>
      </c>
      <c r="B403" s="105" t="s">
        <v>19</v>
      </c>
      <c r="C403" s="119" t="s">
        <v>1881</v>
      </c>
      <c r="D403" s="120" t="s">
        <v>1333</v>
      </c>
      <c r="E403" s="16" t="str">
        <f>VLOOKUP(B403&amp;D403,'Bill Assignment'!C:D,2,0)</f>
        <v>√</v>
      </c>
      <c r="F403" s="16">
        <f>IF(COUNTIF(Dails!A:A,Data!$A403)=1,1,"N")</f>
        <v>1</v>
      </c>
      <c r="G403" s="16">
        <f>IF(COUNTIF(Dails!D:D,Data!$A403)=1,2,"N")</f>
        <v>2</v>
      </c>
      <c r="H403" s="16" t="str">
        <f>IF(COUNTIF(Dails!G:G,Data!$A403)=1,3,"N")</f>
        <v>N</v>
      </c>
      <c r="I403" s="16">
        <f t="shared" si="1"/>
        <v>1</v>
      </c>
    </row>
    <row r="404" ht="14.25" customHeight="1">
      <c r="A404" s="9" t="s">
        <v>558</v>
      </c>
      <c r="B404" s="105" t="s">
        <v>19</v>
      </c>
      <c r="C404" s="119" t="s">
        <v>1882</v>
      </c>
      <c r="D404" s="120" t="s">
        <v>1333</v>
      </c>
      <c r="E404" s="16" t="str">
        <f>VLOOKUP(B404&amp;D404,'Bill Assignment'!C:D,2,0)</f>
        <v>√</v>
      </c>
      <c r="F404" s="16">
        <f>IF(COUNTIF(Dails!A:A,Data!$A404)=1,1,"N")</f>
        <v>1</v>
      </c>
      <c r="G404" s="16">
        <f>IF(COUNTIF(Dails!D:D,Data!$A404)=1,2,"N")</f>
        <v>2</v>
      </c>
      <c r="H404" s="16" t="str">
        <f>IF(COUNTIF(Dails!G:G,Data!$A404)=1,3,"N")</f>
        <v>N</v>
      </c>
      <c r="I404" s="16">
        <f t="shared" si="1"/>
        <v>1</v>
      </c>
    </row>
    <row r="405" ht="14.25" customHeight="1">
      <c r="A405" s="9" t="s">
        <v>899</v>
      </c>
      <c r="B405" s="105" t="s">
        <v>19</v>
      </c>
      <c r="C405" s="119" t="s">
        <v>1883</v>
      </c>
      <c r="D405" s="120" t="s">
        <v>1333</v>
      </c>
      <c r="E405" s="16" t="str">
        <f>VLOOKUP(B405&amp;D405,'Bill Assignment'!C:D,2,0)</f>
        <v>√</v>
      </c>
      <c r="F405" s="16">
        <f>IF(COUNTIF(Dails!A:A,Data!$A405)=1,1,"N")</f>
        <v>1</v>
      </c>
      <c r="G405" s="16">
        <f>IF(COUNTIF(Dails!D:D,Data!$A405)=1,2,"N")</f>
        <v>2</v>
      </c>
      <c r="H405" s="16">
        <f>IF(COUNTIF(Dails!G:G,Data!$A405)=1,3,"N")</f>
        <v>3</v>
      </c>
      <c r="I405" s="16">
        <f t="shared" si="1"/>
        <v>1</v>
      </c>
    </row>
    <row r="406" ht="14.25" customHeight="1">
      <c r="A406" s="9" t="s">
        <v>524</v>
      </c>
      <c r="B406" s="105" t="s">
        <v>19</v>
      </c>
      <c r="C406" s="119" t="s">
        <v>1884</v>
      </c>
      <c r="D406" s="120" t="s">
        <v>1333</v>
      </c>
      <c r="E406" s="16" t="str">
        <f>VLOOKUP(B406&amp;D406,'Bill Assignment'!C:D,2,0)</f>
        <v>√</v>
      </c>
      <c r="F406" s="16">
        <f>IF(COUNTIF(Dails!A:A,Data!$A406)=1,1,"N")</f>
        <v>1</v>
      </c>
      <c r="G406" s="16" t="str">
        <f>IF(COUNTIF(Dails!D:D,Data!$A406)=1,2,"N")</f>
        <v>N</v>
      </c>
      <c r="H406" s="16">
        <f>IF(COUNTIF(Dails!G:G,Data!$A406)=1,3,"N")</f>
        <v>3</v>
      </c>
      <c r="I406" s="16">
        <f t="shared" si="1"/>
        <v>1</v>
      </c>
    </row>
    <row r="407" ht="14.25" customHeight="1">
      <c r="A407" s="9" t="s">
        <v>1281</v>
      </c>
      <c r="B407" s="105" t="s">
        <v>19</v>
      </c>
      <c r="C407" s="119" t="s">
        <v>1885</v>
      </c>
      <c r="D407" s="120" t="s">
        <v>1333</v>
      </c>
      <c r="E407" s="16" t="str">
        <f>VLOOKUP(B407&amp;D407,'Bill Assignment'!C:D,2,0)</f>
        <v>√</v>
      </c>
      <c r="F407" s="16">
        <f>IF(COUNTIF(Dails!A:A,Data!$A407)=1,1,"N")</f>
        <v>1</v>
      </c>
      <c r="G407" s="16">
        <f>IF(COUNTIF(Dails!D:D,Data!$A407)=1,2,"N")</f>
        <v>2</v>
      </c>
      <c r="H407" s="16">
        <f>IF(COUNTIF(Dails!G:G,Data!$A407)=1,3,"N")</f>
        <v>3</v>
      </c>
      <c r="I407" s="16">
        <f t="shared" si="1"/>
        <v>1</v>
      </c>
    </row>
    <row r="408" ht="14.25" customHeight="1">
      <c r="A408" s="9" t="s">
        <v>1474</v>
      </c>
      <c r="B408" s="105" t="s">
        <v>19</v>
      </c>
      <c r="C408" s="119" t="s">
        <v>1886</v>
      </c>
      <c r="D408" s="120" t="s">
        <v>1333</v>
      </c>
      <c r="E408" s="16" t="str">
        <f>VLOOKUP(B408&amp;D408,'Bill Assignment'!C:D,2,0)</f>
        <v>√</v>
      </c>
      <c r="F408" s="16" t="str">
        <f>IF(COUNTIF(Dails!A:A,Data!$A408)=1,1,"N")</f>
        <v>N</v>
      </c>
      <c r="G408" s="16">
        <f>IF(COUNTIF(Dails!D:D,Data!$A408)=1,2,"N")</f>
        <v>2</v>
      </c>
      <c r="H408" s="16">
        <f>IF(COUNTIF(Dails!G:G,Data!$A408)=1,3,"N")</f>
        <v>3</v>
      </c>
      <c r="I408" s="16">
        <f t="shared" si="1"/>
        <v>1</v>
      </c>
    </row>
    <row r="409" ht="14.25" customHeight="1">
      <c r="A409" s="9" t="s">
        <v>1802</v>
      </c>
      <c r="B409" s="105" t="s">
        <v>19</v>
      </c>
      <c r="C409" s="119" t="s">
        <v>1887</v>
      </c>
      <c r="D409" s="120" t="s">
        <v>1333</v>
      </c>
      <c r="E409" s="16" t="str">
        <f>VLOOKUP(B409&amp;D409,'Bill Assignment'!C:D,2,0)</f>
        <v>√</v>
      </c>
      <c r="F409" s="16">
        <f>IF(COUNTIF(Dails!A:A,Data!$A409)=1,1,"N")</f>
        <v>1</v>
      </c>
      <c r="G409" s="16">
        <f>IF(COUNTIF(Dails!D:D,Data!$A409)=1,2,"N")</f>
        <v>2</v>
      </c>
      <c r="H409" s="16" t="str">
        <f>IF(COUNTIF(Dails!G:G,Data!$A409)=1,3,"N")</f>
        <v>N</v>
      </c>
      <c r="I409" s="16">
        <f t="shared" si="1"/>
        <v>1</v>
      </c>
    </row>
    <row r="410" ht="14.25" customHeight="1">
      <c r="A410" s="9" t="s">
        <v>460</v>
      </c>
      <c r="B410" s="105" t="s">
        <v>19</v>
      </c>
      <c r="C410" s="119" t="s">
        <v>1888</v>
      </c>
      <c r="D410" s="120" t="s">
        <v>1333</v>
      </c>
      <c r="E410" s="16" t="str">
        <f>VLOOKUP(B410&amp;D410,'Bill Assignment'!C:D,2,0)</f>
        <v>√</v>
      </c>
      <c r="F410" s="16">
        <f>IF(COUNTIF(Dails!A:A,Data!$A410)=1,1,"N")</f>
        <v>1</v>
      </c>
      <c r="G410" s="16" t="str">
        <f>IF(COUNTIF(Dails!D:D,Data!$A410)=1,2,"N")</f>
        <v>N</v>
      </c>
      <c r="H410" s="16" t="str">
        <f>IF(COUNTIF(Dails!G:G,Data!$A410)=1,3,"N")</f>
        <v>N</v>
      </c>
      <c r="I410" s="16">
        <f t="shared" si="1"/>
        <v>1</v>
      </c>
    </row>
    <row r="411" ht="14.25" customHeight="1">
      <c r="A411" s="9" t="s">
        <v>1166</v>
      </c>
      <c r="B411" s="105" t="s">
        <v>19</v>
      </c>
      <c r="C411" s="119" t="s">
        <v>1889</v>
      </c>
      <c r="D411" s="120" t="s">
        <v>1333</v>
      </c>
      <c r="E411" s="16" t="str">
        <f>VLOOKUP(B411&amp;D411,'Bill Assignment'!C:D,2,0)</f>
        <v>√</v>
      </c>
      <c r="F411" s="16">
        <f>IF(COUNTIF(Dails!A:A,Data!$A411)=1,1,"N")</f>
        <v>1</v>
      </c>
      <c r="G411" s="16" t="str">
        <f>IF(COUNTIF(Dails!D:D,Data!$A411)=1,2,"N")</f>
        <v>N</v>
      </c>
      <c r="H411" s="16" t="str">
        <f>IF(COUNTIF(Dails!G:G,Data!$A411)=1,3,"N")</f>
        <v>N</v>
      </c>
      <c r="I411" s="16">
        <f t="shared" si="1"/>
        <v>1</v>
      </c>
    </row>
    <row r="412" ht="14.25" customHeight="1">
      <c r="A412" s="9" t="s">
        <v>675</v>
      </c>
      <c r="B412" s="105" t="s">
        <v>19</v>
      </c>
      <c r="C412" s="119" t="s">
        <v>1890</v>
      </c>
      <c r="D412" s="120" t="s">
        <v>1333</v>
      </c>
      <c r="E412" s="16" t="str">
        <f>VLOOKUP(B412&amp;D412,'Bill Assignment'!C:D,2,0)</f>
        <v>√</v>
      </c>
      <c r="F412" s="16">
        <f>IF(COUNTIF(Dails!A:A,Data!$A412)=1,1,"N")</f>
        <v>1</v>
      </c>
      <c r="G412" s="16" t="str">
        <f>IF(COUNTIF(Dails!D:D,Data!$A412)=1,2,"N")</f>
        <v>N</v>
      </c>
      <c r="H412" s="16" t="str">
        <f>IF(COUNTIF(Dails!G:G,Data!$A412)=1,3,"N")</f>
        <v>N</v>
      </c>
      <c r="I412" s="16">
        <f t="shared" si="1"/>
        <v>1</v>
      </c>
    </row>
    <row r="413" ht="14.25" customHeight="1">
      <c r="A413" s="9" t="s">
        <v>869</v>
      </c>
      <c r="B413" s="105" t="s">
        <v>19</v>
      </c>
      <c r="C413" s="119" t="s">
        <v>1891</v>
      </c>
      <c r="D413" s="120" t="s">
        <v>1333</v>
      </c>
      <c r="E413" s="16" t="str">
        <f>VLOOKUP(B413&amp;D413,'Bill Assignment'!C:D,2,0)</f>
        <v>√</v>
      </c>
      <c r="F413" s="16">
        <f>IF(COUNTIF(Dails!A:A,Data!$A413)=1,1,"N")</f>
        <v>1</v>
      </c>
      <c r="G413" s="16" t="str">
        <f>IF(COUNTIF(Dails!D:D,Data!$A413)=1,2,"N")</f>
        <v>N</v>
      </c>
      <c r="H413" s="16" t="str">
        <f>IF(COUNTIF(Dails!G:G,Data!$A413)=1,3,"N")</f>
        <v>N</v>
      </c>
      <c r="I413" s="16">
        <f t="shared" si="1"/>
        <v>1</v>
      </c>
    </row>
    <row r="414" ht="14.25" customHeight="1">
      <c r="A414" s="9" t="s">
        <v>1161</v>
      </c>
      <c r="B414" s="105" t="s">
        <v>19</v>
      </c>
      <c r="C414" s="119" t="s">
        <v>1892</v>
      </c>
      <c r="D414" s="120" t="s">
        <v>1333</v>
      </c>
      <c r="E414" s="16" t="str">
        <f>VLOOKUP(B414&amp;D414,'Bill Assignment'!C:D,2,0)</f>
        <v>√</v>
      </c>
      <c r="F414" s="16">
        <f>IF(COUNTIF(Dails!A:A,Data!$A414)=1,1,"N")</f>
        <v>1</v>
      </c>
      <c r="G414" s="16" t="str">
        <f>IF(COUNTIF(Dails!D:D,Data!$A414)=1,2,"N")</f>
        <v>N</v>
      </c>
      <c r="H414" s="16" t="str">
        <f>IF(COUNTIF(Dails!G:G,Data!$A414)=1,3,"N")</f>
        <v>N</v>
      </c>
      <c r="I414" s="16">
        <f t="shared" si="1"/>
        <v>1</v>
      </c>
    </row>
    <row r="415" ht="14.25" customHeight="1">
      <c r="A415" s="9" t="s">
        <v>599</v>
      </c>
      <c r="B415" s="105" t="s">
        <v>19</v>
      </c>
      <c r="C415" s="119" t="s">
        <v>1893</v>
      </c>
      <c r="D415" s="120" t="s">
        <v>1333</v>
      </c>
      <c r="E415" s="16" t="str">
        <f>VLOOKUP(B415&amp;D415,'Bill Assignment'!C:D,2,0)</f>
        <v>√</v>
      </c>
      <c r="F415" s="16">
        <f>IF(COUNTIF(Dails!A:A,Data!$A415)=1,1,"N")</f>
        <v>1</v>
      </c>
      <c r="G415" s="16" t="str">
        <f>IF(COUNTIF(Dails!D:D,Data!$A415)=1,2,"N")</f>
        <v>N</v>
      </c>
      <c r="H415" s="16" t="str">
        <f>IF(COUNTIF(Dails!G:G,Data!$A415)=1,3,"N")</f>
        <v>N</v>
      </c>
      <c r="I415" s="16">
        <f t="shared" si="1"/>
        <v>1</v>
      </c>
    </row>
    <row r="416" ht="14.25" customHeight="1">
      <c r="A416" s="9" t="s">
        <v>364</v>
      </c>
      <c r="B416" s="105" t="s">
        <v>19</v>
      </c>
      <c r="C416" s="119" t="s">
        <v>1894</v>
      </c>
      <c r="D416" s="120" t="s">
        <v>1333</v>
      </c>
      <c r="E416" s="16" t="str">
        <f>VLOOKUP(B416&amp;D416,'Bill Assignment'!C:D,2,0)</f>
        <v>√</v>
      </c>
      <c r="F416" s="16">
        <f>IF(COUNTIF(Dails!A:A,Data!$A416)=1,1,"N")</f>
        <v>1</v>
      </c>
      <c r="G416" s="16">
        <f>IF(COUNTIF(Dails!D:D,Data!$A416)=1,2,"N")</f>
        <v>2</v>
      </c>
      <c r="H416" s="16" t="str">
        <f>IF(COUNTIF(Dails!G:G,Data!$A416)=1,3,"N")</f>
        <v>N</v>
      </c>
      <c r="I416" s="16">
        <f t="shared" si="1"/>
        <v>1</v>
      </c>
    </row>
    <row r="417" ht="14.25" customHeight="1">
      <c r="A417" s="9" t="s">
        <v>1215</v>
      </c>
      <c r="B417" s="105" t="s">
        <v>19</v>
      </c>
      <c r="C417" s="119" t="s">
        <v>1895</v>
      </c>
      <c r="D417" s="120" t="s">
        <v>1333</v>
      </c>
      <c r="E417" s="16" t="str">
        <f>VLOOKUP(B417&amp;D417,'Bill Assignment'!C:D,2,0)</f>
        <v>√</v>
      </c>
      <c r="F417" s="16">
        <f>IF(COUNTIF(Dails!A:A,Data!$A417)=1,1,"N")</f>
        <v>1</v>
      </c>
      <c r="G417" s="16">
        <f>IF(COUNTIF(Dails!D:D,Data!$A417)=1,2,"N")</f>
        <v>2</v>
      </c>
      <c r="H417" s="16" t="str">
        <f>IF(COUNTIF(Dails!G:G,Data!$A417)=1,3,"N")</f>
        <v>N</v>
      </c>
      <c r="I417" s="16">
        <f t="shared" si="1"/>
        <v>1</v>
      </c>
    </row>
    <row r="418" ht="14.25" customHeight="1">
      <c r="A418" s="9" t="s">
        <v>300</v>
      </c>
      <c r="B418" s="105" t="s">
        <v>19</v>
      </c>
      <c r="C418" s="119" t="s">
        <v>1896</v>
      </c>
      <c r="D418" s="120" t="s">
        <v>1333</v>
      </c>
      <c r="E418" s="16" t="str">
        <f>VLOOKUP(B418&amp;D418,'Bill Assignment'!C:D,2,0)</f>
        <v>√</v>
      </c>
      <c r="F418" s="16">
        <f>IF(COUNTIF(Dails!A:A,Data!$A418)=1,1,"N")</f>
        <v>1</v>
      </c>
      <c r="G418" s="16">
        <f>IF(COUNTIF(Dails!D:D,Data!$A418)=1,2,"N")</f>
        <v>2</v>
      </c>
      <c r="H418" s="16" t="str">
        <f>IF(COUNTIF(Dails!G:G,Data!$A418)=1,3,"N")</f>
        <v>N</v>
      </c>
      <c r="I418" s="16">
        <f t="shared" si="1"/>
        <v>1</v>
      </c>
    </row>
    <row r="419" ht="14.25" customHeight="1">
      <c r="A419" s="9" t="s">
        <v>853</v>
      </c>
      <c r="B419" s="105" t="s">
        <v>19</v>
      </c>
      <c r="C419" s="119" t="s">
        <v>1897</v>
      </c>
      <c r="D419" s="120" t="s">
        <v>1333</v>
      </c>
      <c r="E419" s="16" t="str">
        <f>VLOOKUP(B419&amp;D419,'Bill Assignment'!C:D,2,0)</f>
        <v>√</v>
      </c>
      <c r="F419" s="16">
        <f>IF(COUNTIF(Dails!A:A,Data!$A419)=1,1,"N")</f>
        <v>1</v>
      </c>
      <c r="G419" s="16">
        <f>IF(COUNTIF(Dails!D:D,Data!$A419)=1,2,"N")</f>
        <v>2</v>
      </c>
      <c r="H419" s="16">
        <f>IF(COUNTIF(Dails!G:G,Data!$A419)=1,3,"N")</f>
        <v>3</v>
      </c>
      <c r="I419" s="16">
        <f t="shared" si="1"/>
        <v>1</v>
      </c>
    </row>
    <row r="420" ht="14.25" customHeight="1">
      <c r="A420" s="9" t="s">
        <v>532</v>
      </c>
      <c r="B420" s="105" t="s">
        <v>19</v>
      </c>
      <c r="C420" s="119" t="s">
        <v>1898</v>
      </c>
      <c r="D420" s="120" t="s">
        <v>1333</v>
      </c>
      <c r="E420" s="16" t="str">
        <f>VLOOKUP(B420&amp;D420,'Bill Assignment'!C:D,2,0)</f>
        <v>√</v>
      </c>
      <c r="F420" s="16">
        <f>IF(COUNTIF(Dails!A:A,Data!$A420)=1,1,"N")</f>
        <v>1</v>
      </c>
      <c r="G420" s="16" t="str">
        <f>IF(COUNTIF(Dails!D:D,Data!$A420)=1,2,"N")</f>
        <v>N</v>
      </c>
      <c r="H420" s="16" t="str">
        <f>IF(COUNTIF(Dails!G:G,Data!$A420)=1,3,"N")</f>
        <v>N</v>
      </c>
      <c r="I420" s="16">
        <f t="shared" si="1"/>
        <v>1</v>
      </c>
    </row>
    <row r="421" ht="14.25" customHeight="1">
      <c r="A421" s="9" t="s">
        <v>271</v>
      </c>
      <c r="B421" s="105" t="s">
        <v>19</v>
      </c>
      <c r="C421" s="119" t="s">
        <v>1899</v>
      </c>
      <c r="D421" s="120" t="s">
        <v>1333</v>
      </c>
      <c r="E421" s="16" t="str">
        <f>VLOOKUP(B421&amp;D421,'Bill Assignment'!C:D,2,0)</f>
        <v>√</v>
      </c>
      <c r="F421" s="16">
        <f>IF(COUNTIF(Dails!A:A,Data!$A421)=1,1,"N")</f>
        <v>1</v>
      </c>
      <c r="G421" s="16" t="str">
        <f>IF(COUNTIF(Dails!D:D,Data!$A421)=1,2,"N")</f>
        <v>N</v>
      </c>
      <c r="H421" s="16" t="str">
        <f>IF(COUNTIF(Dails!G:G,Data!$A421)=1,3,"N")</f>
        <v>N</v>
      </c>
      <c r="I421" s="16">
        <f t="shared" si="1"/>
        <v>1</v>
      </c>
    </row>
    <row r="422" ht="14.25" customHeight="1">
      <c r="A422" s="9" t="s">
        <v>268</v>
      </c>
      <c r="B422" s="105" t="s">
        <v>19</v>
      </c>
      <c r="C422" s="119" t="s">
        <v>1900</v>
      </c>
      <c r="D422" s="120" t="s">
        <v>1333</v>
      </c>
      <c r="E422" s="16" t="str">
        <f>VLOOKUP(B422&amp;D422,'Bill Assignment'!C:D,2,0)</f>
        <v>√</v>
      </c>
      <c r="F422" s="16">
        <f>IF(COUNTIF(Dails!A:A,Data!$A422)=1,1,"N")</f>
        <v>1</v>
      </c>
      <c r="G422" s="16">
        <f>IF(COUNTIF(Dails!D:D,Data!$A422)=1,2,"N")</f>
        <v>2</v>
      </c>
      <c r="H422" s="16">
        <f>IF(COUNTIF(Dails!G:G,Data!$A422)=1,3,"N")</f>
        <v>3</v>
      </c>
      <c r="I422" s="16">
        <f t="shared" si="1"/>
        <v>1</v>
      </c>
    </row>
    <row r="423" ht="14.25" customHeight="1">
      <c r="A423" s="9" t="s">
        <v>1035</v>
      </c>
      <c r="B423" s="105" t="s">
        <v>19</v>
      </c>
      <c r="C423" s="119" t="s">
        <v>1901</v>
      </c>
      <c r="D423" s="120" t="s">
        <v>1333</v>
      </c>
      <c r="E423" s="16" t="str">
        <f>VLOOKUP(B423&amp;D423,'Bill Assignment'!C:D,2,0)</f>
        <v>√</v>
      </c>
      <c r="F423" s="16">
        <f>IF(COUNTIF(Dails!A:A,Data!$A423)=1,1,"N")</f>
        <v>1</v>
      </c>
      <c r="G423" s="16" t="str">
        <f>IF(COUNTIF(Dails!D:D,Data!$A423)=1,2,"N")</f>
        <v>N</v>
      </c>
      <c r="H423" s="16" t="str">
        <f>IF(COUNTIF(Dails!G:G,Data!$A423)=1,3,"N")</f>
        <v>N</v>
      </c>
      <c r="I423" s="16">
        <f t="shared" si="1"/>
        <v>1</v>
      </c>
    </row>
    <row r="424" ht="14.25" customHeight="1">
      <c r="A424" s="9" t="s">
        <v>332</v>
      </c>
      <c r="B424" s="105" t="s">
        <v>19</v>
      </c>
      <c r="C424" s="119" t="s">
        <v>1902</v>
      </c>
      <c r="D424" s="120" t="s">
        <v>1333</v>
      </c>
      <c r="E424" s="16" t="str">
        <f>VLOOKUP(B424&amp;D424,'Bill Assignment'!C:D,2,0)</f>
        <v>√</v>
      </c>
      <c r="F424" s="16">
        <f>IF(COUNTIF(Dails!A:A,Data!$A424)=1,1,"N")</f>
        <v>1</v>
      </c>
      <c r="G424" s="16" t="str">
        <f>IF(COUNTIF(Dails!D:D,Data!$A424)=1,2,"N")</f>
        <v>N</v>
      </c>
      <c r="H424" s="16" t="str">
        <f>IF(COUNTIF(Dails!G:G,Data!$A424)=1,3,"N")</f>
        <v>N</v>
      </c>
      <c r="I424" s="16">
        <f t="shared" si="1"/>
        <v>1</v>
      </c>
    </row>
    <row r="425" ht="14.25" customHeight="1">
      <c r="A425" s="9" t="s">
        <v>879</v>
      </c>
      <c r="B425" s="105" t="s">
        <v>19</v>
      </c>
      <c r="C425" s="119" t="s">
        <v>1903</v>
      </c>
      <c r="D425" s="120" t="s">
        <v>1333</v>
      </c>
      <c r="E425" s="16" t="str">
        <f>VLOOKUP(B425&amp;D425,'Bill Assignment'!C:D,2,0)</f>
        <v>√</v>
      </c>
      <c r="F425" s="16">
        <f>IF(COUNTIF(Dails!A:A,Data!$A425)=1,1,"N")</f>
        <v>1</v>
      </c>
      <c r="G425" s="16">
        <f>IF(COUNTIF(Dails!D:D,Data!$A425)=1,2,"N")</f>
        <v>2</v>
      </c>
      <c r="H425" s="16">
        <f>IF(COUNTIF(Dails!G:G,Data!$A425)=1,3,"N")</f>
        <v>3</v>
      </c>
      <c r="I425" s="16">
        <f t="shared" si="1"/>
        <v>1</v>
      </c>
    </row>
    <row r="426" ht="14.25" customHeight="1">
      <c r="A426" s="9" t="s">
        <v>1139</v>
      </c>
      <c r="B426" s="105" t="s">
        <v>19</v>
      </c>
      <c r="C426" s="119" t="s">
        <v>1904</v>
      </c>
      <c r="D426" s="120" t="s">
        <v>1333</v>
      </c>
      <c r="E426" s="16" t="str">
        <f>VLOOKUP(B426&amp;D426,'Bill Assignment'!C:D,2,0)</f>
        <v>√</v>
      </c>
      <c r="F426" s="16">
        <f>IF(COUNTIF(Dails!A:A,Data!$A426)=1,1,"N")</f>
        <v>1</v>
      </c>
      <c r="G426" s="16" t="str">
        <f>IF(COUNTIF(Dails!D:D,Data!$A426)=1,2,"N")</f>
        <v>N</v>
      </c>
      <c r="H426" s="16" t="str">
        <f>IF(COUNTIF(Dails!G:G,Data!$A426)=1,3,"N")</f>
        <v>N</v>
      </c>
      <c r="I426" s="16">
        <f t="shared" si="1"/>
        <v>1</v>
      </c>
    </row>
    <row r="427" ht="14.25" customHeight="1">
      <c r="A427" s="9" t="s">
        <v>1821</v>
      </c>
      <c r="B427" s="105" t="s">
        <v>19</v>
      </c>
      <c r="C427" s="119" t="s">
        <v>1905</v>
      </c>
      <c r="D427" s="120" t="s">
        <v>1333</v>
      </c>
      <c r="E427" s="16" t="str">
        <f>VLOOKUP(B427&amp;D427,'Bill Assignment'!C:D,2,0)</f>
        <v>√</v>
      </c>
      <c r="F427" s="16">
        <f>IF(COUNTIF(Dails!A:A,Data!$A427)=1,1,"N")</f>
        <v>1</v>
      </c>
      <c r="G427" s="16">
        <f>IF(COUNTIF(Dails!D:D,Data!$A427)=1,2,"N")</f>
        <v>2</v>
      </c>
      <c r="H427" s="16" t="str">
        <f>IF(COUNTIF(Dails!G:G,Data!$A427)=1,3,"N")</f>
        <v>N</v>
      </c>
      <c r="I427" s="16">
        <f t="shared" si="1"/>
        <v>1</v>
      </c>
    </row>
    <row r="428" ht="14.25" customHeight="1">
      <c r="A428" s="9" t="s">
        <v>928</v>
      </c>
      <c r="B428" s="105" t="s">
        <v>19</v>
      </c>
      <c r="C428" s="119" t="s">
        <v>1906</v>
      </c>
      <c r="D428" s="120" t="s">
        <v>1333</v>
      </c>
      <c r="E428" s="16" t="str">
        <f>VLOOKUP(B428&amp;D428,'Bill Assignment'!C:D,2,0)</f>
        <v>√</v>
      </c>
      <c r="F428" s="16">
        <f>IF(COUNTIF(Dails!A:A,Data!$A428)=1,1,"N")</f>
        <v>1</v>
      </c>
      <c r="G428" s="16" t="str">
        <f>IF(COUNTIF(Dails!D:D,Data!$A428)=1,2,"N")</f>
        <v>N</v>
      </c>
      <c r="H428" s="16" t="str">
        <f>IF(COUNTIF(Dails!G:G,Data!$A428)=1,3,"N")</f>
        <v>N</v>
      </c>
      <c r="I428" s="16">
        <f t="shared" si="1"/>
        <v>1</v>
      </c>
    </row>
    <row r="429" ht="14.25" customHeight="1">
      <c r="A429" s="9" t="s">
        <v>493</v>
      </c>
      <c r="B429" s="105" t="s">
        <v>19</v>
      </c>
      <c r="C429" s="119" t="s">
        <v>1907</v>
      </c>
      <c r="D429" s="120" t="s">
        <v>1333</v>
      </c>
      <c r="E429" s="16" t="str">
        <f>VLOOKUP(B429&amp;D429,'Bill Assignment'!C:D,2,0)</f>
        <v>√</v>
      </c>
      <c r="F429" s="16">
        <f>IF(COUNTIF(Dails!A:A,Data!$A429)=1,1,"N")</f>
        <v>1</v>
      </c>
      <c r="G429" s="16" t="str">
        <f>IF(COUNTIF(Dails!D:D,Data!$A429)=1,2,"N")</f>
        <v>N</v>
      </c>
      <c r="H429" s="16" t="str">
        <f>IF(COUNTIF(Dails!G:G,Data!$A429)=1,3,"N")</f>
        <v>N</v>
      </c>
      <c r="I429" s="16">
        <f t="shared" si="1"/>
        <v>1</v>
      </c>
    </row>
    <row r="430" ht="14.25" customHeight="1">
      <c r="A430" s="9" t="s">
        <v>1575</v>
      </c>
      <c r="B430" s="105" t="s">
        <v>19</v>
      </c>
      <c r="C430" s="119" t="s">
        <v>1908</v>
      </c>
      <c r="D430" s="120" t="s">
        <v>1333</v>
      </c>
      <c r="E430" s="16" t="str">
        <f>VLOOKUP(B430&amp;D430,'Bill Assignment'!C:D,2,0)</f>
        <v>√</v>
      </c>
      <c r="F430" s="16">
        <f>IF(COUNTIF(Dails!A:A,Data!$A430)=1,1,"N")</f>
        <v>1</v>
      </c>
      <c r="G430" s="16">
        <f>IF(COUNTIF(Dails!D:D,Data!$A430)=1,2,"N")</f>
        <v>2</v>
      </c>
      <c r="H430" s="16" t="str">
        <f>IF(COUNTIF(Dails!G:G,Data!$A430)=1,3,"N")</f>
        <v>N</v>
      </c>
      <c r="I430" s="16">
        <f t="shared" si="1"/>
        <v>1</v>
      </c>
    </row>
    <row r="431" ht="14.25" customHeight="1">
      <c r="A431" s="9" t="s">
        <v>651</v>
      </c>
      <c r="B431" s="105" t="s">
        <v>19</v>
      </c>
      <c r="C431" s="119" t="s">
        <v>1909</v>
      </c>
      <c r="D431" s="120" t="s">
        <v>1333</v>
      </c>
      <c r="E431" s="16" t="str">
        <f>VLOOKUP(B431&amp;D431,'Bill Assignment'!C:D,2,0)</f>
        <v>√</v>
      </c>
      <c r="F431" s="16">
        <f>IF(COUNTIF(Dails!A:A,Data!$A431)=1,1,"N")</f>
        <v>1</v>
      </c>
      <c r="G431" s="16" t="str">
        <f>IF(COUNTIF(Dails!D:D,Data!$A431)=1,2,"N")</f>
        <v>N</v>
      </c>
      <c r="H431" s="16" t="str">
        <f>IF(COUNTIF(Dails!G:G,Data!$A431)=1,3,"N")</f>
        <v>N</v>
      </c>
      <c r="I431" s="16">
        <f t="shared" si="1"/>
        <v>1</v>
      </c>
    </row>
    <row r="432" ht="14.25" customHeight="1">
      <c r="A432" s="9" t="s">
        <v>207</v>
      </c>
      <c r="B432" s="105" t="s">
        <v>19</v>
      </c>
      <c r="C432" s="119" t="s">
        <v>1910</v>
      </c>
      <c r="D432" s="120" t="s">
        <v>1333</v>
      </c>
      <c r="E432" s="16" t="str">
        <f>VLOOKUP(B432&amp;D432,'Bill Assignment'!C:D,2,0)</f>
        <v>√</v>
      </c>
      <c r="F432" s="16">
        <f>IF(COUNTIF(Dails!A:A,Data!$A432)=1,1,"N")</f>
        <v>1</v>
      </c>
      <c r="G432" s="16" t="str">
        <f>IF(COUNTIF(Dails!D:D,Data!$A432)=1,2,"N")</f>
        <v>N</v>
      </c>
      <c r="H432" s="16" t="str">
        <f>IF(COUNTIF(Dails!G:G,Data!$A432)=1,3,"N")</f>
        <v>N</v>
      </c>
      <c r="I432" s="16">
        <f t="shared" si="1"/>
        <v>1</v>
      </c>
    </row>
    <row r="433" ht="14.25" customHeight="1">
      <c r="A433" s="9" t="s">
        <v>1836</v>
      </c>
      <c r="B433" s="105" t="s">
        <v>19</v>
      </c>
      <c r="C433" s="119" t="s">
        <v>1911</v>
      </c>
      <c r="D433" s="120" t="s">
        <v>1333</v>
      </c>
      <c r="E433" s="16" t="str">
        <f>VLOOKUP(B433&amp;D433,'Bill Assignment'!C:D,2,0)</f>
        <v>√</v>
      </c>
      <c r="F433" s="16">
        <f>IF(COUNTIF(Dails!A:A,Data!$A433)=1,1,"N")</f>
        <v>1</v>
      </c>
      <c r="G433" s="16" t="str">
        <f>IF(COUNTIF(Dails!D:D,Data!$A433)=1,2,"N")</f>
        <v>N</v>
      </c>
      <c r="H433" s="16" t="str">
        <f>IF(COUNTIF(Dails!G:G,Data!$A433)=1,3,"N")</f>
        <v>N</v>
      </c>
      <c r="I433" s="16">
        <f t="shared" si="1"/>
        <v>1</v>
      </c>
    </row>
    <row r="434" ht="14.25" customHeight="1">
      <c r="A434" s="9" t="s">
        <v>500</v>
      </c>
      <c r="B434" s="105" t="s">
        <v>19</v>
      </c>
      <c r="C434" s="119" t="s">
        <v>1912</v>
      </c>
      <c r="D434" s="120" t="s">
        <v>1333</v>
      </c>
      <c r="E434" s="16" t="str">
        <f>VLOOKUP(B434&amp;D434,'Bill Assignment'!C:D,2,0)</f>
        <v>√</v>
      </c>
      <c r="F434" s="16">
        <f>IF(COUNTIF(Dails!A:A,Data!$A434)=1,1,"N")</f>
        <v>1</v>
      </c>
      <c r="G434" s="16" t="str">
        <f>IF(COUNTIF(Dails!D:D,Data!$A434)=1,2,"N")</f>
        <v>N</v>
      </c>
      <c r="H434" s="16" t="str">
        <f>IF(COUNTIF(Dails!G:G,Data!$A434)=1,3,"N")</f>
        <v>N</v>
      </c>
      <c r="I434" s="16">
        <f t="shared" si="1"/>
        <v>1</v>
      </c>
    </row>
    <row r="435" ht="14.25" customHeight="1">
      <c r="A435" s="9" t="s">
        <v>867</v>
      </c>
      <c r="B435" s="105" t="s">
        <v>19</v>
      </c>
      <c r="C435" s="119" t="s">
        <v>1913</v>
      </c>
      <c r="D435" s="120" t="s">
        <v>1333</v>
      </c>
      <c r="E435" s="16" t="str">
        <f>VLOOKUP(B435&amp;D435,'Bill Assignment'!C:D,2,0)</f>
        <v>√</v>
      </c>
      <c r="F435" s="16">
        <f>IF(COUNTIF(Dails!A:A,Data!$A435)=1,1,"N")</f>
        <v>1</v>
      </c>
      <c r="G435" s="16" t="str">
        <f>IF(COUNTIF(Dails!D:D,Data!$A435)=1,2,"N")</f>
        <v>N</v>
      </c>
      <c r="H435" s="16" t="str">
        <f>IF(COUNTIF(Dails!G:G,Data!$A435)=1,3,"N")</f>
        <v>N</v>
      </c>
      <c r="I435" s="16">
        <f t="shared" si="1"/>
        <v>1</v>
      </c>
    </row>
    <row r="436" ht="14.25" customHeight="1">
      <c r="A436" s="9" t="s">
        <v>954</v>
      </c>
      <c r="B436" s="105" t="s">
        <v>19</v>
      </c>
      <c r="C436" s="119" t="s">
        <v>1914</v>
      </c>
      <c r="D436" s="120" t="s">
        <v>1333</v>
      </c>
      <c r="E436" s="16" t="str">
        <f>VLOOKUP(B436&amp;D436,'Bill Assignment'!C:D,2,0)</f>
        <v>√</v>
      </c>
      <c r="F436" s="16">
        <f>IF(COUNTIF(Dails!A:A,Data!$A436)=1,1,"N")</f>
        <v>1</v>
      </c>
      <c r="G436" s="16">
        <f>IF(COUNTIF(Dails!D:D,Data!$A436)=1,2,"N")</f>
        <v>2</v>
      </c>
      <c r="H436" s="16">
        <f>IF(COUNTIF(Dails!G:G,Data!$A436)=1,3,"N")</f>
        <v>3</v>
      </c>
      <c r="I436" s="16">
        <f t="shared" si="1"/>
        <v>1</v>
      </c>
    </row>
    <row r="437" ht="14.25" customHeight="1">
      <c r="A437" s="9" t="s">
        <v>1841</v>
      </c>
      <c r="B437" s="105" t="s">
        <v>19</v>
      </c>
      <c r="C437" s="119" t="s">
        <v>1915</v>
      </c>
      <c r="D437" s="120" t="s">
        <v>1333</v>
      </c>
      <c r="E437" s="16" t="str">
        <f>VLOOKUP(B437&amp;D437,'Bill Assignment'!C:D,2,0)</f>
        <v>√</v>
      </c>
      <c r="F437" s="16">
        <f>IF(COUNTIF(Dails!A:A,Data!$A437)=1,1,"N")</f>
        <v>1</v>
      </c>
      <c r="G437" s="16">
        <f>IF(COUNTIF(Dails!D:D,Data!$A437)=1,2,"N")</f>
        <v>2</v>
      </c>
      <c r="H437" s="16" t="str">
        <f>IF(COUNTIF(Dails!G:G,Data!$A437)=1,3,"N")</f>
        <v>N</v>
      </c>
      <c r="I437" s="16">
        <f t="shared" si="1"/>
        <v>1</v>
      </c>
    </row>
    <row r="438" ht="14.25" customHeight="1">
      <c r="A438" s="9" t="s">
        <v>1825</v>
      </c>
      <c r="B438" s="105" t="s">
        <v>19</v>
      </c>
      <c r="C438" s="119" t="s">
        <v>1916</v>
      </c>
      <c r="D438" s="120" t="s">
        <v>1333</v>
      </c>
      <c r="E438" s="16" t="str">
        <f>VLOOKUP(B438&amp;D438,'Bill Assignment'!C:D,2,0)</f>
        <v>√</v>
      </c>
      <c r="F438" s="16">
        <f>IF(COUNTIF(Dails!A:A,Data!$A438)=1,1,"N")</f>
        <v>1</v>
      </c>
      <c r="G438" s="16" t="str">
        <f>IF(COUNTIF(Dails!D:D,Data!$A438)=1,2,"N")</f>
        <v>N</v>
      </c>
      <c r="H438" s="16" t="str">
        <f>IF(COUNTIF(Dails!G:G,Data!$A438)=1,3,"N")</f>
        <v>N</v>
      </c>
      <c r="I438" s="16">
        <f t="shared" si="1"/>
        <v>1</v>
      </c>
    </row>
    <row r="439" ht="14.25" customHeight="1">
      <c r="A439" s="9" t="s">
        <v>1388</v>
      </c>
      <c r="B439" s="105" t="s">
        <v>19</v>
      </c>
      <c r="C439" s="119" t="s">
        <v>1917</v>
      </c>
      <c r="D439" s="120" t="s">
        <v>1333</v>
      </c>
      <c r="E439" s="16" t="str">
        <f>VLOOKUP(B439&amp;D439,'Bill Assignment'!C:D,2,0)</f>
        <v>√</v>
      </c>
      <c r="F439" s="16">
        <f>IF(COUNTIF(Dails!A:A,Data!$A439)=1,1,"N")</f>
        <v>1</v>
      </c>
      <c r="G439" s="16">
        <f>IF(COUNTIF(Dails!D:D,Data!$A439)=1,2,"N")</f>
        <v>2</v>
      </c>
      <c r="H439" s="16">
        <f>IF(COUNTIF(Dails!G:G,Data!$A439)=1,3,"N")</f>
        <v>3</v>
      </c>
      <c r="I439" s="16">
        <f t="shared" si="1"/>
        <v>1</v>
      </c>
    </row>
    <row r="440" ht="14.25" customHeight="1">
      <c r="A440" s="9" t="s">
        <v>1571</v>
      </c>
      <c r="B440" s="105" t="s">
        <v>19</v>
      </c>
      <c r="C440" s="119" t="s">
        <v>1918</v>
      </c>
      <c r="D440" s="120" t="s">
        <v>1333</v>
      </c>
      <c r="E440" s="16" t="str">
        <f>VLOOKUP(B440&amp;D440,'Bill Assignment'!C:D,2,0)</f>
        <v>√</v>
      </c>
      <c r="F440" s="16">
        <f>IF(COUNTIF(Dails!A:A,Data!$A440)=1,1,"N")</f>
        <v>1</v>
      </c>
      <c r="G440" s="16">
        <f>IF(COUNTIF(Dails!D:D,Data!$A440)=1,2,"N")</f>
        <v>2</v>
      </c>
      <c r="H440" s="16">
        <f>IF(COUNTIF(Dails!G:G,Data!$A440)=1,3,"N")</f>
        <v>3</v>
      </c>
      <c r="I440" s="16">
        <f t="shared" si="1"/>
        <v>1</v>
      </c>
    </row>
    <row r="441" ht="14.25" customHeight="1">
      <c r="A441" s="9" t="s">
        <v>1829</v>
      </c>
      <c r="B441" s="105" t="s">
        <v>19</v>
      </c>
      <c r="C441" s="119" t="s">
        <v>1919</v>
      </c>
      <c r="D441" s="120" t="s">
        <v>1333</v>
      </c>
      <c r="E441" s="16" t="str">
        <f>VLOOKUP(B441&amp;D441,'Bill Assignment'!C:D,2,0)</f>
        <v>√</v>
      </c>
      <c r="F441" s="16">
        <f>IF(COUNTIF(Dails!A:A,Data!$A441)=1,1,"N")</f>
        <v>1</v>
      </c>
      <c r="G441" s="16" t="str">
        <f>IF(COUNTIF(Dails!D:D,Data!$A441)=1,2,"N")</f>
        <v>N</v>
      </c>
      <c r="H441" s="16" t="str">
        <f>IF(COUNTIF(Dails!G:G,Data!$A441)=1,3,"N")</f>
        <v>N</v>
      </c>
      <c r="I441" s="16">
        <f t="shared" si="1"/>
        <v>1</v>
      </c>
    </row>
    <row r="442" ht="14.25" customHeight="1">
      <c r="A442" s="9" t="s">
        <v>1390</v>
      </c>
      <c r="B442" s="105" t="s">
        <v>19</v>
      </c>
      <c r="C442" s="119" t="s">
        <v>1920</v>
      </c>
      <c r="D442" s="120" t="s">
        <v>1333</v>
      </c>
      <c r="E442" s="16" t="str">
        <f>VLOOKUP(B442&amp;D442,'Bill Assignment'!C:D,2,0)</f>
        <v>√</v>
      </c>
      <c r="F442" s="16">
        <f>IF(COUNTIF(Dails!A:A,Data!$A442)=1,1,"N")</f>
        <v>1</v>
      </c>
      <c r="G442" s="16">
        <f>IF(COUNTIF(Dails!D:D,Data!$A442)=1,2,"N")</f>
        <v>2</v>
      </c>
      <c r="H442" s="16">
        <f>IF(COUNTIF(Dails!G:G,Data!$A442)=1,3,"N")</f>
        <v>3</v>
      </c>
      <c r="I442" s="16">
        <f t="shared" si="1"/>
        <v>1</v>
      </c>
    </row>
    <row r="443" ht="14.25" customHeight="1">
      <c r="A443" s="9" t="s">
        <v>1398</v>
      </c>
      <c r="B443" s="105" t="s">
        <v>19</v>
      </c>
      <c r="C443" s="119" t="s">
        <v>1921</v>
      </c>
      <c r="D443" s="120" t="s">
        <v>1333</v>
      </c>
      <c r="E443" s="16" t="str">
        <f>VLOOKUP(B443&amp;D443,'Bill Assignment'!C:D,2,0)</f>
        <v>√</v>
      </c>
      <c r="F443" s="16">
        <f>IF(COUNTIF(Dails!A:A,Data!$A443)=1,1,"N")</f>
        <v>1</v>
      </c>
      <c r="G443" s="16">
        <f>IF(COUNTIF(Dails!D:D,Data!$A443)=1,2,"N")</f>
        <v>2</v>
      </c>
      <c r="H443" s="16">
        <f>IF(COUNTIF(Dails!G:G,Data!$A443)=1,3,"N")</f>
        <v>3</v>
      </c>
      <c r="I443" s="16">
        <f t="shared" si="1"/>
        <v>1</v>
      </c>
    </row>
    <row r="444" ht="14.25" customHeight="1">
      <c r="A444" s="9" t="s">
        <v>387</v>
      </c>
      <c r="B444" s="105" t="s">
        <v>19</v>
      </c>
      <c r="C444" s="119" t="s">
        <v>1922</v>
      </c>
      <c r="D444" s="120" t="s">
        <v>1333</v>
      </c>
      <c r="E444" s="16" t="str">
        <f>VLOOKUP(B444&amp;D444,'Bill Assignment'!C:D,2,0)</f>
        <v>√</v>
      </c>
      <c r="F444" s="16">
        <f>IF(COUNTIF(Dails!A:A,Data!$A444)=1,1,"N")</f>
        <v>1</v>
      </c>
      <c r="G444" s="16">
        <f>IF(COUNTIF(Dails!D:D,Data!$A444)=1,2,"N")</f>
        <v>2</v>
      </c>
      <c r="H444" s="16" t="str">
        <f>IF(COUNTIF(Dails!G:G,Data!$A444)=1,3,"N")</f>
        <v>N</v>
      </c>
      <c r="I444" s="16">
        <f t="shared" si="1"/>
        <v>1</v>
      </c>
    </row>
    <row r="445" ht="14.25" customHeight="1">
      <c r="A445" s="9" t="s">
        <v>950</v>
      </c>
      <c r="B445" s="105" t="s">
        <v>19</v>
      </c>
      <c r="C445" s="119" t="s">
        <v>1923</v>
      </c>
      <c r="D445" s="120" t="s">
        <v>1333</v>
      </c>
      <c r="E445" s="16" t="str">
        <f>VLOOKUP(B445&amp;D445,'Bill Assignment'!C:D,2,0)</f>
        <v>√</v>
      </c>
      <c r="F445" s="16">
        <f>IF(COUNTIF(Dails!A:A,Data!$A445)=1,1,"N")</f>
        <v>1</v>
      </c>
      <c r="G445" s="16" t="str">
        <f>IF(COUNTIF(Dails!D:D,Data!$A445)=1,2,"N")</f>
        <v>N</v>
      </c>
      <c r="H445" s="16" t="str">
        <f>IF(COUNTIF(Dails!G:G,Data!$A445)=1,3,"N")</f>
        <v>N</v>
      </c>
      <c r="I445" s="16">
        <f t="shared" si="1"/>
        <v>1</v>
      </c>
    </row>
    <row r="446" ht="14.25" customHeight="1">
      <c r="A446" s="9" t="s">
        <v>762</v>
      </c>
      <c r="B446" s="105" t="s">
        <v>19</v>
      </c>
      <c r="C446" s="119" t="s">
        <v>1924</v>
      </c>
      <c r="D446" s="120" t="s">
        <v>1333</v>
      </c>
      <c r="E446" s="16" t="str">
        <f>VLOOKUP(B446&amp;D446,'Bill Assignment'!C:D,2,0)</f>
        <v>√</v>
      </c>
      <c r="F446" s="16">
        <f>IF(COUNTIF(Dails!A:A,Data!$A446)=1,1,"N")</f>
        <v>1</v>
      </c>
      <c r="G446" s="16" t="str">
        <f>IF(COUNTIF(Dails!D:D,Data!$A446)=1,2,"N")</f>
        <v>N</v>
      </c>
      <c r="H446" s="16" t="str">
        <f>IF(COUNTIF(Dails!G:G,Data!$A446)=1,3,"N")</f>
        <v>N</v>
      </c>
      <c r="I446" s="16">
        <f t="shared" si="1"/>
        <v>1</v>
      </c>
    </row>
    <row r="447" ht="14.25" customHeight="1">
      <c r="A447" s="9" t="s">
        <v>1686</v>
      </c>
      <c r="B447" s="105" t="s">
        <v>19</v>
      </c>
      <c r="C447" s="119" t="s">
        <v>1925</v>
      </c>
      <c r="D447" s="120" t="s">
        <v>1333</v>
      </c>
      <c r="E447" s="16" t="str">
        <f>VLOOKUP(B447&amp;D447,'Bill Assignment'!C:D,2,0)</f>
        <v>√</v>
      </c>
      <c r="F447" s="16">
        <f>IF(COUNTIF(Dails!A:A,Data!$A447)=1,1,"N")</f>
        <v>1</v>
      </c>
      <c r="G447" s="16">
        <f>IF(COUNTIF(Dails!D:D,Data!$A447)=1,2,"N")</f>
        <v>2</v>
      </c>
      <c r="H447" s="16" t="str">
        <f>IF(COUNTIF(Dails!G:G,Data!$A447)=1,3,"N")</f>
        <v>N</v>
      </c>
      <c r="I447" s="16">
        <f t="shared" si="1"/>
        <v>1</v>
      </c>
    </row>
    <row r="448" ht="14.25" customHeight="1">
      <c r="A448" s="9" t="s">
        <v>1158</v>
      </c>
      <c r="B448" s="105" t="s">
        <v>19</v>
      </c>
      <c r="C448" s="119" t="s">
        <v>1926</v>
      </c>
      <c r="D448" s="120" t="s">
        <v>1333</v>
      </c>
      <c r="E448" s="16" t="str">
        <f>VLOOKUP(B448&amp;D448,'Bill Assignment'!C:D,2,0)</f>
        <v>√</v>
      </c>
      <c r="F448" s="16">
        <f>IF(COUNTIF(Dails!A:A,Data!$A448)=1,1,"N")</f>
        <v>1</v>
      </c>
      <c r="G448" s="16" t="str">
        <f>IF(COUNTIF(Dails!D:D,Data!$A448)=1,2,"N")</f>
        <v>N</v>
      </c>
      <c r="H448" s="16" t="str">
        <f>IF(COUNTIF(Dails!G:G,Data!$A448)=1,3,"N")</f>
        <v>N</v>
      </c>
      <c r="I448" s="16">
        <f t="shared" si="1"/>
        <v>1</v>
      </c>
    </row>
    <row r="449" ht="14.25" customHeight="1">
      <c r="A449" s="9" t="s">
        <v>1248</v>
      </c>
      <c r="B449" s="105" t="s">
        <v>19</v>
      </c>
      <c r="C449" s="119" t="s">
        <v>1927</v>
      </c>
      <c r="D449" s="120" t="s">
        <v>1333</v>
      </c>
      <c r="E449" s="16" t="str">
        <f>VLOOKUP(B449&amp;D449,'Bill Assignment'!C:D,2,0)</f>
        <v>√</v>
      </c>
      <c r="F449" s="16">
        <f>IF(COUNTIF(Dails!A:A,Data!$A449)=1,1,"N")</f>
        <v>1</v>
      </c>
      <c r="G449" s="16">
        <f>IF(COUNTIF(Dails!D:D,Data!$A449)=1,2,"N")</f>
        <v>2</v>
      </c>
      <c r="H449" s="16" t="str">
        <f>IF(COUNTIF(Dails!G:G,Data!$A449)=1,3,"N")</f>
        <v>N</v>
      </c>
      <c r="I449" s="16">
        <f t="shared" si="1"/>
        <v>1</v>
      </c>
    </row>
    <row r="450" ht="14.25" customHeight="1">
      <c r="A450" s="9" t="s">
        <v>1409</v>
      </c>
      <c r="B450" s="105" t="s">
        <v>19</v>
      </c>
      <c r="C450" s="119" t="s">
        <v>1928</v>
      </c>
      <c r="D450" s="120" t="s">
        <v>1333</v>
      </c>
      <c r="E450" s="16" t="str">
        <f>VLOOKUP(B450&amp;D450,'Bill Assignment'!C:D,2,0)</f>
        <v>√</v>
      </c>
      <c r="F450" s="16">
        <f>IF(COUNTIF(Dails!A:A,Data!$A450)=1,1,"N")</f>
        <v>1</v>
      </c>
      <c r="G450" s="16">
        <f>IF(COUNTIF(Dails!D:D,Data!$A450)=1,2,"N")</f>
        <v>2</v>
      </c>
      <c r="H450" s="16">
        <f>IF(COUNTIF(Dails!G:G,Data!$A450)=1,3,"N")</f>
        <v>3</v>
      </c>
      <c r="I450" s="16">
        <f t="shared" si="1"/>
        <v>1</v>
      </c>
    </row>
    <row r="451" ht="14.25" customHeight="1">
      <c r="A451" s="9" t="s">
        <v>110</v>
      </c>
      <c r="B451" s="105" t="s">
        <v>19</v>
      </c>
      <c r="C451" s="119" t="s">
        <v>1929</v>
      </c>
      <c r="D451" s="120" t="s">
        <v>1333</v>
      </c>
      <c r="E451" s="16" t="str">
        <f>VLOOKUP(B451&amp;D451,'Bill Assignment'!C:D,2,0)</f>
        <v>√</v>
      </c>
      <c r="F451" s="16">
        <f>IF(COUNTIF(Dails!A:A,Data!$A451)=1,1,"N")</f>
        <v>1</v>
      </c>
      <c r="G451" s="16">
        <f>IF(COUNTIF(Dails!D:D,Data!$A451)=1,2,"N")</f>
        <v>2</v>
      </c>
      <c r="H451" s="16">
        <f>IF(COUNTIF(Dails!G:G,Data!$A451)=1,3,"N")</f>
        <v>3</v>
      </c>
      <c r="I451" s="16">
        <f t="shared" si="1"/>
        <v>1</v>
      </c>
    </row>
    <row r="452" ht="14.25" customHeight="1">
      <c r="A452" s="9" t="s">
        <v>178</v>
      </c>
      <c r="B452" s="105" t="s">
        <v>19</v>
      </c>
      <c r="C452" s="119" t="s">
        <v>1930</v>
      </c>
      <c r="D452" s="120" t="s">
        <v>1333</v>
      </c>
      <c r="E452" s="16" t="str">
        <f>VLOOKUP(B452&amp;D452,'Bill Assignment'!C:D,2,0)</f>
        <v>√</v>
      </c>
      <c r="F452" s="16">
        <f>IF(COUNTIF(Dails!A:A,Data!$A452)=1,1,"N")</f>
        <v>1</v>
      </c>
      <c r="G452" s="16" t="str">
        <f>IF(COUNTIF(Dails!D:D,Data!$A452)=1,2,"N")</f>
        <v>N</v>
      </c>
      <c r="H452" s="16" t="str">
        <f>IF(COUNTIF(Dails!G:G,Data!$A452)=1,3,"N")</f>
        <v>N</v>
      </c>
      <c r="I452" s="16">
        <f t="shared" si="1"/>
        <v>1</v>
      </c>
    </row>
    <row r="453" ht="14.25" customHeight="1">
      <c r="A453" s="9" t="s">
        <v>114</v>
      </c>
      <c r="B453" s="105" t="s">
        <v>19</v>
      </c>
      <c r="C453" s="119" t="s">
        <v>1931</v>
      </c>
      <c r="D453" s="120" t="s">
        <v>1333</v>
      </c>
      <c r="E453" s="16" t="str">
        <f>VLOOKUP(B453&amp;D453,'Bill Assignment'!C:D,2,0)</f>
        <v>√</v>
      </c>
      <c r="F453" s="16">
        <f>IF(COUNTIF(Dails!A:A,Data!$A453)=1,1,"N")</f>
        <v>1</v>
      </c>
      <c r="G453" s="16" t="str">
        <f>IF(COUNTIF(Dails!D:D,Data!$A453)=1,2,"N")</f>
        <v>N</v>
      </c>
      <c r="H453" s="16" t="str">
        <f>IF(COUNTIF(Dails!G:G,Data!$A453)=1,3,"N")</f>
        <v>N</v>
      </c>
      <c r="I453" s="16">
        <f t="shared" si="1"/>
        <v>1</v>
      </c>
    </row>
    <row r="454" ht="14.25" customHeight="1">
      <c r="A454" s="9" t="s">
        <v>909</v>
      </c>
      <c r="B454" s="105" t="s">
        <v>19</v>
      </c>
      <c r="C454" s="119" t="s">
        <v>1932</v>
      </c>
      <c r="D454" s="120" t="s">
        <v>1333</v>
      </c>
      <c r="E454" s="16" t="str">
        <f>VLOOKUP(B454&amp;D454,'Bill Assignment'!C:D,2,0)</f>
        <v>√</v>
      </c>
      <c r="F454" s="16">
        <f>IF(COUNTIF(Dails!A:A,Data!$A454)=1,1,"N")</f>
        <v>1</v>
      </c>
      <c r="G454" s="16">
        <f>IF(COUNTIF(Dails!D:D,Data!$A454)=1,2,"N")</f>
        <v>2</v>
      </c>
      <c r="H454" s="16" t="str">
        <f>IF(COUNTIF(Dails!G:G,Data!$A454)=1,3,"N")</f>
        <v>N</v>
      </c>
      <c r="I454" s="16">
        <f t="shared" si="1"/>
        <v>1</v>
      </c>
    </row>
    <row r="455" ht="14.25" customHeight="1">
      <c r="A455" s="9" t="s">
        <v>1582</v>
      </c>
      <c r="B455" s="105" t="s">
        <v>19</v>
      </c>
      <c r="C455" s="119" t="s">
        <v>1933</v>
      </c>
      <c r="D455" s="120" t="s">
        <v>1333</v>
      </c>
      <c r="E455" s="16" t="str">
        <f>VLOOKUP(B455&amp;D455,'Bill Assignment'!C:D,2,0)</f>
        <v>√</v>
      </c>
      <c r="F455" s="16">
        <f>IF(COUNTIF(Dails!A:A,Data!$A455)=1,1,"N")</f>
        <v>1</v>
      </c>
      <c r="G455" s="16">
        <f>IF(COUNTIF(Dails!D:D,Data!$A455)=1,2,"N")</f>
        <v>2</v>
      </c>
      <c r="H455" s="16" t="str">
        <f>IF(COUNTIF(Dails!G:G,Data!$A455)=1,3,"N")</f>
        <v>N</v>
      </c>
      <c r="I455" s="16">
        <f t="shared" si="1"/>
        <v>1</v>
      </c>
    </row>
    <row r="456" ht="14.25" customHeight="1">
      <c r="A456" s="9" t="s">
        <v>995</v>
      </c>
      <c r="B456" s="105" t="s">
        <v>19</v>
      </c>
      <c r="C456" s="119" t="s">
        <v>1934</v>
      </c>
      <c r="D456" s="120" t="s">
        <v>1333</v>
      </c>
      <c r="E456" s="16" t="str">
        <f>VLOOKUP(B456&amp;D456,'Bill Assignment'!C:D,2,0)</f>
        <v>√</v>
      </c>
      <c r="F456" s="16">
        <f>IF(COUNTIF(Dails!A:A,Data!$A456)=1,1,"N")</f>
        <v>1</v>
      </c>
      <c r="G456" s="16">
        <f>IF(COUNTIF(Dails!D:D,Data!$A456)=1,2,"N")</f>
        <v>2</v>
      </c>
      <c r="H456" s="16" t="str">
        <f>IF(COUNTIF(Dails!G:G,Data!$A456)=1,3,"N")</f>
        <v>N</v>
      </c>
      <c r="I456" s="16">
        <f t="shared" si="1"/>
        <v>1</v>
      </c>
    </row>
    <row r="457" ht="14.25" customHeight="1">
      <c r="A457" s="9" t="s">
        <v>1585</v>
      </c>
      <c r="B457" s="105" t="s">
        <v>19</v>
      </c>
      <c r="C457" s="119" t="s">
        <v>1935</v>
      </c>
      <c r="D457" s="120" t="s">
        <v>1333</v>
      </c>
      <c r="E457" s="16" t="str">
        <f>VLOOKUP(B457&amp;D457,'Bill Assignment'!C:D,2,0)</f>
        <v>√</v>
      </c>
      <c r="F457" s="16" t="str">
        <f>IF(COUNTIF(Dails!A:A,Data!$A457)=1,1,"N")</f>
        <v>N</v>
      </c>
      <c r="G457" s="16">
        <f>IF(COUNTIF(Dails!D:D,Data!$A457)=1,2,"N")</f>
        <v>2</v>
      </c>
      <c r="H457" s="16" t="str">
        <f>IF(COUNTIF(Dails!G:G,Data!$A457)=1,3,"N")</f>
        <v>N</v>
      </c>
      <c r="I457" s="16">
        <f t="shared" si="1"/>
        <v>1</v>
      </c>
    </row>
    <row r="458" ht="14.25" customHeight="1">
      <c r="A458" s="9" t="s">
        <v>1700</v>
      </c>
      <c r="B458" s="105" t="s">
        <v>19</v>
      </c>
      <c r="C458" s="119" t="s">
        <v>1936</v>
      </c>
      <c r="D458" s="120" t="s">
        <v>1419</v>
      </c>
      <c r="E458" s="16" t="str">
        <f>VLOOKUP(B458&amp;D458,'Bill Assignment'!C:D,2,0)</f>
        <v>×</v>
      </c>
      <c r="F458" s="16">
        <f>IF(COUNTIF(Dails!A:A,Data!$A458)=1,1,"N")</f>
        <v>1</v>
      </c>
      <c r="G458" s="16" t="str">
        <f>IF(COUNTIF(Dails!D:D,Data!$A458)=1,2,"N")</f>
        <v>N</v>
      </c>
      <c r="H458" s="16" t="str">
        <f>IF(COUNTIF(Dails!G:G,Data!$A458)=1,3,"N")</f>
        <v>N</v>
      </c>
      <c r="I458" s="16">
        <f t="shared" si="1"/>
        <v>1</v>
      </c>
    </row>
    <row r="459" ht="14.25" customHeight="1">
      <c r="A459" s="9" t="s">
        <v>1702</v>
      </c>
      <c r="B459" s="105" t="s">
        <v>19</v>
      </c>
      <c r="C459" s="119" t="s">
        <v>1937</v>
      </c>
      <c r="D459" s="120" t="s">
        <v>1419</v>
      </c>
      <c r="E459" s="16" t="str">
        <f>VLOOKUP(B459&amp;D459,'Bill Assignment'!C:D,2,0)</f>
        <v>×</v>
      </c>
      <c r="F459" s="16">
        <f>IF(COUNTIF(Dails!A:A,Data!$A459)=1,1,"N")</f>
        <v>1</v>
      </c>
      <c r="G459" s="16">
        <f>IF(COUNTIF(Dails!D:D,Data!$A459)=1,2,"N")</f>
        <v>2</v>
      </c>
      <c r="H459" s="16" t="str">
        <f>IF(COUNTIF(Dails!G:G,Data!$A459)=1,3,"N")</f>
        <v>N</v>
      </c>
      <c r="I459" s="16">
        <f t="shared" si="1"/>
        <v>1</v>
      </c>
    </row>
    <row r="460" ht="14.25" customHeight="1">
      <c r="A460" s="9" t="s">
        <v>310</v>
      </c>
      <c r="B460" s="105" t="s">
        <v>19</v>
      </c>
      <c r="C460" s="119" t="s">
        <v>1938</v>
      </c>
      <c r="D460" s="120" t="s">
        <v>1419</v>
      </c>
      <c r="E460" s="16" t="str">
        <f>VLOOKUP(B460&amp;D460,'Bill Assignment'!C:D,2,0)</f>
        <v>×</v>
      </c>
      <c r="F460" s="16">
        <f>IF(COUNTIF(Dails!A:A,Data!$A460)=1,1,"N")</f>
        <v>1</v>
      </c>
      <c r="G460" s="16">
        <f>IF(COUNTIF(Dails!D:D,Data!$A460)=1,2,"N")</f>
        <v>2</v>
      </c>
      <c r="H460" s="16">
        <f>IF(COUNTIF(Dails!G:G,Data!$A460)=1,3,"N")</f>
        <v>3</v>
      </c>
      <c r="I460" s="16">
        <f t="shared" si="1"/>
        <v>1</v>
      </c>
    </row>
    <row r="461" ht="14.25" customHeight="1">
      <c r="A461" s="9" t="s">
        <v>985</v>
      </c>
      <c r="B461" s="105" t="s">
        <v>19</v>
      </c>
      <c r="C461" s="119" t="s">
        <v>1939</v>
      </c>
      <c r="D461" s="120" t="s">
        <v>1419</v>
      </c>
      <c r="E461" s="16" t="str">
        <f>VLOOKUP(B461&amp;D461,'Bill Assignment'!C:D,2,0)</f>
        <v>×</v>
      </c>
      <c r="F461" s="16">
        <f>IF(COUNTIF(Dails!A:A,Data!$A461)=1,1,"N")</f>
        <v>1</v>
      </c>
      <c r="G461" s="16" t="str">
        <f>IF(COUNTIF(Dails!D:D,Data!$A461)=1,2,"N")</f>
        <v>N</v>
      </c>
      <c r="H461" s="16" t="str">
        <f>IF(COUNTIF(Dails!G:G,Data!$A461)=1,3,"N")</f>
        <v>N</v>
      </c>
      <c r="I461" s="16">
        <f t="shared" si="1"/>
        <v>1</v>
      </c>
    </row>
    <row r="462" ht="14.25" customHeight="1">
      <c r="A462" s="9" t="s">
        <v>781</v>
      </c>
      <c r="B462" s="105" t="s">
        <v>19</v>
      </c>
      <c r="C462" s="119" t="s">
        <v>1940</v>
      </c>
      <c r="D462" s="120" t="s">
        <v>1419</v>
      </c>
      <c r="E462" s="16" t="str">
        <f>VLOOKUP(B462&amp;D462,'Bill Assignment'!C:D,2,0)</f>
        <v>×</v>
      </c>
      <c r="F462" s="16">
        <f>IF(COUNTIF(Dails!A:A,Data!$A462)=1,1,"N")</f>
        <v>1</v>
      </c>
      <c r="G462" s="16" t="str">
        <f>IF(COUNTIF(Dails!D:D,Data!$A462)=1,2,"N")</f>
        <v>N</v>
      </c>
      <c r="H462" s="16" t="str">
        <f>IF(COUNTIF(Dails!G:G,Data!$A462)=1,3,"N")</f>
        <v>N</v>
      </c>
      <c r="I462" s="16">
        <f t="shared" si="1"/>
        <v>1</v>
      </c>
    </row>
    <row r="463" ht="14.25" customHeight="1">
      <c r="A463" s="9" t="s">
        <v>154</v>
      </c>
      <c r="B463" s="105" t="s">
        <v>19</v>
      </c>
      <c r="C463" s="119" t="s">
        <v>1941</v>
      </c>
      <c r="D463" s="120" t="s">
        <v>1419</v>
      </c>
      <c r="E463" s="16" t="str">
        <f>VLOOKUP(B463&amp;D463,'Bill Assignment'!C:D,2,0)</f>
        <v>×</v>
      </c>
      <c r="F463" s="16">
        <f>IF(COUNTIF(Dails!A:A,Data!$A463)=1,1,"N")</f>
        <v>1</v>
      </c>
      <c r="G463" s="16">
        <f>IF(COUNTIF(Dails!D:D,Data!$A463)=1,2,"N")</f>
        <v>2</v>
      </c>
      <c r="H463" s="16" t="str">
        <f>IF(COUNTIF(Dails!G:G,Data!$A463)=1,3,"N")</f>
        <v>N</v>
      </c>
      <c r="I463" s="16">
        <f t="shared" si="1"/>
        <v>1</v>
      </c>
    </row>
    <row r="464" ht="14.25" customHeight="1">
      <c r="A464" s="9" t="s">
        <v>347</v>
      </c>
      <c r="B464" s="105" t="s">
        <v>19</v>
      </c>
      <c r="C464" s="119" t="s">
        <v>1942</v>
      </c>
      <c r="D464" s="120" t="s">
        <v>1419</v>
      </c>
      <c r="E464" s="16" t="str">
        <f>VLOOKUP(B464&amp;D464,'Bill Assignment'!C:D,2,0)</f>
        <v>×</v>
      </c>
      <c r="F464" s="16">
        <f>IF(COUNTIF(Dails!A:A,Data!$A464)=1,1,"N")</f>
        <v>1</v>
      </c>
      <c r="G464" s="16" t="str">
        <f>IF(COUNTIF(Dails!D:D,Data!$A464)=1,2,"N")</f>
        <v>N</v>
      </c>
      <c r="H464" s="16">
        <f>IF(COUNTIF(Dails!G:G,Data!$A464)=1,3,"N")</f>
        <v>3</v>
      </c>
      <c r="I464" s="16">
        <f t="shared" si="1"/>
        <v>1</v>
      </c>
    </row>
    <row r="465" ht="14.25" customHeight="1">
      <c r="A465" s="9" t="s">
        <v>890</v>
      </c>
      <c r="B465" s="105" t="s">
        <v>19</v>
      </c>
      <c r="C465" s="119" t="s">
        <v>1943</v>
      </c>
      <c r="D465" s="120" t="s">
        <v>1419</v>
      </c>
      <c r="E465" s="16" t="str">
        <f>VLOOKUP(B465&amp;D465,'Bill Assignment'!C:D,2,0)</f>
        <v>×</v>
      </c>
      <c r="F465" s="16">
        <f>IF(COUNTIF(Dails!A:A,Data!$A465)=1,1,"N")</f>
        <v>1</v>
      </c>
      <c r="G465" s="16">
        <f>IF(COUNTIF(Dails!D:D,Data!$A465)=1,2,"N")</f>
        <v>2</v>
      </c>
      <c r="H465" s="16" t="str">
        <f>IF(COUNTIF(Dails!G:G,Data!$A465)=1,3,"N")</f>
        <v>N</v>
      </c>
      <c r="I465" s="16">
        <f t="shared" si="1"/>
        <v>1</v>
      </c>
    </row>
    <row r="466" ht="14.25" customHeight="1">
      <c r="A466" s="9" t="s">
        <v>290</v>
      </c>
      <c r="B466" s="105" t="s">
        <v>19</v>
      </c>
      <c r="C466" s="119" t="s">
        <v>1944</v>
      </c>
      <c r="D466" s="120" t="s">
        <v>1419</v>
      </c>
      <c r="E466" s="16" t="str">
        <f>VLOOKUP(B466&amp;D466,'Bill Assignment'!C:D,2,0)</f>
        <v>×</v>
      </c>
      <c r="F466" s="16">
        <f>IF(COUNTIF(Dails!A:A,Data!$A466)=1,1,"N")</f>
        <v>1</v>
      </c>
      <c r="G466" s="16">
        <f>IF(COUNTIF(Dails!D:D,Data!$A466)=1,2,"N")</f>
        <v>2</v>
      </c>
      <c r="H466" s="16">
        <f>IF(COUNTIF(Dails!G:G,Data!$A466)=1,3,"N")</f>
        <v>3</v>
      </c>
      <c r="I466" s="16">
        <f t="shared" si="1"/>
        <v>1</v>
      </c>
    </row>
    <row r="467" ht="14.25" customHeight="1">
      <c r="A467" s="9" t="s">
        <v>260</v>
      </c>
      <c r="B467" s="105" t="s">
        <v>19</v>
      </c>
      <c r="C467" s="119" t="s">
        <v>1945</v>
      </c>
      <c r="D467" s="120" t="s">
        <v>1419</v>
      </c>
      <c r="E467" s="16" t="str">
        <f>VLOOKUP(B467&amp;D467,'Bill Assignment'!C:D,2,0)</f>
        <v>×</v>
      </c>
      <c r="F467" s="16">
        <f>IF(COUNTIF(Dails!A:A,Data!$A467)=1,1,"N")</f>
        <v>1</v>
      </c>
      <c r="G467" s="16">
        <f>IF(COUNTIF(Dails!D:D,Data!$A467)=1,2,"N")</f>
        <v>2</v>
      </c>
      <c r="H467" s="16" t="str">
        <f>IF(COUNTIF(Dails!G:G,Data!$A467)=1,3,"N")</f>
        <v>N</v>
      </c>
      <c r="I467" s="16">
        <f t="shared" si="1"/>
        <v>1</v>
      </c>
    </row>
    <row r="468" ht="14.25" customHeight="1">
      <c r="A468" s="9" t="s">
        <v>1260</v>
      </c>
      <c r="B468" s="105" t="s">
        <v>19</v>
      </c>
      <c r="C468" s="119" t="s">
        <v>1946</v>
      </c>
      <c r="D468" s="120" t="s">
        <v>1419</v>
      </c>
      <c r="E468" s="16" t="str">
        <f>VLOOKUP(B468&amp;D468,'Bill Assignment'!C:D,2,0)</f>
        <v>×</v>
      </c>
      <c r="F468" s="16">
        <f>IF(COUNTIF(Dails!A:A,Data!$A468)=1,1,"N")</f>
        <v>1</v>
      </c>
      <c r="G468" s="16" t="str">
        <f>IF(COUNTIF(Dails!D:D,Data!$A468)=1,2,"N")</f>
        <v>N</v>
      </c>
      <c r="H468" s="16" t="str">
        <f>IF(COUNTIF(Dails!G:G,Data!$A468)=1,3,"N")</f>
        <v>N</v>
      </c>
      <c r="I468" s="16">
        <f t="shared" si="1"/>
        <v>1</v>
      </c>
    </row>
    <row r="469" ht="14.25" customHeight="1">
      <c r="A469" s="9" t="s">
        <v>1609</v>
      </c>
      <c r="B469" s="105" t="s">
        <v>19</v>
      </c>
      <c r="C469" s="119" t="s">
        <v>1947</v>
      </c>
      <c r="D469" s="120" t="s">
        <v>1419</v>
      </c>
      <c r="E469" s="16" t="str">
        <f>VLOOKUP(B469&amp;D469,'Bill Assignment'!C:D,2,0)</f>
        <v>×</v>
      </c>
      <c r="F469" s="16">
        <f>IF(COUNTIF(Dails!A:A,Data!$A469)=1,1,"N")</f>
        <v>1</v>
      </c>
      <c r="G469" s="16">
        <f>IF(COUNTIF(Dails!D:D,Data!$A469)=1,2,"N")</f>
        <v>2</v>
      </c>
      <c r="H469" s="16" t="str">
        <f>IF(COUNTIF(Dails!G:G,Data!$A469)=1,3,"N")</f>
        <v>N</v>
      </c>
      <c r="I469" s="16">
        <f t="shared" si="1"/>
        <v>1</v>
      </c>
    </row>
    <row r="470" ht="14.25" customHeight="1">
      <c r="A470" s="9" t="s">
        <v>32</v>
      </c>
      <c r="B470" s="105" t="s">
        <v>19</v>
      </c>
      <c r="C470" s="119" t="s">
        <v>1948</v>
      </c>
      <c r="D470" s="120" t="s">
        <v>1419</v>
      </c>
      <c r="E470" s="16" t="str">
        <f>VLOOKUP(B470&amp;D470,'Bill Assignment'!C:D,2,0)</f>
        <v>×</v>
      </c>
      <c r="F470" s="16">
        <f>IF(COUNTIF(Dails!A:A,Data!$A470)=1,1,"N")</f>
        <v>1</v>
      </c>
      <c r="G470" s="16">
        <f>IF(COUNTIF(Dails!D:D,Data!$A470)=1,2,"N")</f>
        <v>2</v>
      </c>
      <c r="H470" s="16" t="str">
        <f>IF(COUNTIF(Dails!G:G,Data!$A470)=1,3,"N")</f>
        <v>N</v>
      </c>
      <c r="I470" s="16">
        <f t="shared" si="1"/>
        <v>1</v>
      </c>
    </row>
    <row r="471" ht="14.25" customHeight="1">
      <c r="A471" s="9" t="s">
        <v>1081</v>
      </c>
      <c r="B471" s="105" t="s">
        <v>19</v>
      </c>
      <c r="C471" s="119" t="s">
        <v>1949</v>
      </c>
      <c r="D471" s="120" t="s">
        <v>1419</v>
      </c>
      <c r="E471" s="16" t="str">
        <f>VLOOKUP(B471&amp;D471,'Bill Assignment'!C:D,2,0)</f>
        <v>×</v>
      </c>
      <c r="F471" s="16">
        <f>IF(COUNTIF(Dails!A:A,Data!$A471)=1,1,"N")</f>
        <v>1</v>
      </c>
      <c r="G471" s="16">
        <f>IF(COUNTIF(Dails!D:D,Data!$A471)=1,2,"N")</f>
        <v>2</v>
      </c>
      <c r="H471" s="16" t="str">
        <f>IF(COUNTIF(Dails!G:G,Data!$A471)=1,3,"N")</f>
        <v>N</v>
      </c>
      <c r="I471" s="16">
        <f t="shared" si="1"/>
        <v>1</v>
      </c>
    </row>
    <row r="472" ht="14.25" customHeight="1">
      <c r="A472" s="9" t="s">
        <v>395</v>
      </c>
      <c r="B472" s="105" t="s">
        <v>19</v>
      </c>
      <c r="C472" s="119" t="s">
        <v>1950</v>
      </c>
      <c r="D472" s="120" t="s">
        <v>1419</v>
      </c>
      <c r="E472" s="16" t="str">
        <f>VLOOKUP(B472&amp;D472,'Bill Assignment'!C:D,2,0)</f>
        <v>×</v>
      </c>
      <c r="F472" s="16">
        <f>IF(COUNTIF(Dails!A:A,Data!$A472)=1,1,"N")</f>
        <v>1</v>
      </c>
      <c r="G472" s="16">
        <f>IF(COUNTIF(Dails!D:D,Data!$A472)=1,2,"N")</f>
        <v>2</v>
      </c>
      <c r="H472" s="16" t="str">
        <f>IF(COUNTIF(Dails!G:G,Data!$A472)=1,3,"N")</f>
        <v>N</v>
      </c>
      <c r="I472" s="16">
        <f t="shared" si="1"/>
        <v>1</v>
      </c>
    </row>
    <row r="473" ht="14.25" customHeight="1">
      <c r="A473" s="9" t="s">
        <v>1300</v>
      </c>
      <c r="B473" s="105" t="s">
        <v>19</v>
      </c>
      <c r="C473" s="119" t="s">
        <v>1951</v>
      </c>
      <c r="D473" s="120" t="s">
        <v>1419</v>
      </c>
      <c r="E473" s="16" t="str">
        <f>VLOOKUP(B473&amp;D473,'Bill Assignment'!C:D,2,0)</f>
        <v>×</v>
      </c>
      <c r="F473" s="16">
        <f>IF(COUNTIF(Dails!A:A,Data!$A473)=1,1,"N")</f>
        <v>1</v>
      </c>
      <c r="G473" s="16">
        <f>IF(COUNTIF(Dails!D:D,Data!$A473)=1,2,"N")</f>
        <v>2</v>
      </c>
      <c r="H473" s="16" t="str">
        <f>IF(COUNTIF(Dails!G:G,Data!$A473)=1,3,"N")</f>
        <v>N</v>
      </c>
      <c r="I473" s="16">
        <f t="shared" si="1"/>
        <v>1</v>
      </c>
    </row>
    <row r="474" ht="14.25" customHeight="1">
      <c r="A474" s="9" t="s">
        <v>470</v>
      </c>
      <c r="B474" s="105" t="s">
        <v>19</v>
      </c>
      <c r="C474" s="119" t="s">
        <v>1952</v>
      </c>
      <c r="D474" s="120" t="s">
        <v>1419</v>
      </c>
      <c r="E474" s="16" t="str">
        <f>VLOOKUP(B474&amp;D474,'Bill Assignment'!C:D,2,0)</f>
        <v>×</v>
      </c>
      <c r="F474" s="16">
        <f>IF(COUNTIF(Dails!A:A,Data!$A474)=1,1,"N")</f>
        <v>1</v>
      </c>
      <c r="G474" s="16">
        <f>IF(COUNTIF(Dails!D:D,Data!$A474)=1,2,"N")</f>
        <v>2</v>
      </c>
      <c r="H474" s="16">
        <f>IF(COUNTIF(Dails!G:G,Data!$A474)=1,3,"N")</f>
        <v>3</v>
      </c>
      <c r="I474" s="16">
        <f t="shared" si="1"/>
        <v>1</v>
      </c>
    </row>
    <row r="475" ht="14.25" customHeight="1">
      <c r="A475" s="9" t="s">
        <v>1102</v>
      </c>
      <c r="B475" s="105" t="s">
        <v>19</v>
      </c>
      <c r="C475" s="119" t="s">
        <v>1953</v>
      </c>
      <c r="D475" s="120" t="s">
        <v>1419</v>
      </c>
      <c r="E475" s="16" t="str">
        <f>VLOOKUP(B475&amp;D475,'Bill Assignment'!C:D,2,0)</f>
        <v>×</v>
      </c>
      <c r="F475" s="16">
        <f>IF(COUNTIF(Dails!A:A,Data!$A475)=1,1,"N")</f>
        <v>1</v>
      </c>
      <c r="G475" s="16">
        <f>IF(COUNTIF(Dails!D:D,Data!$A475)=1,2,"N")</f>
        <v>2</v>
      </c>
      <c r="H475" s="16">
        <f>IF(COUNTIF(Dails!G:G,Data!$A475)=1,3,"N")</f>
        <v>3</v>
      </c>
      <c r="I475" s="16">
        <f t="shared" si="1"/>
        <v>1</v>
      </c>
    </row>
    <row r="476" ht="14.25" customHeight="1">
      <c r="A476" s="9" t="s">
        <v>486</v>
      </c>
      <c r="B476" s="105" t="s">
        <v>19</v>
      </c>
      <c r="C476" s="119" t="s">
        <v>1954</v>
      </c>
      <c r="D476" s="120" t="s">
        <v>1419</v>
      </c>
      <c r="E476" s="16" t="str">
        <f>VLOOKUP(B476&amp;D476,'Bill Assignment'!C:D,2,0)</f>
        <v>×</v>
      </c>
      <c r="F476" s="16">
        <f>IF(COUNTIF(Dails!A:A,Data!$A476)=1,1,"N")</f>
        <v>1</v>
      </c>
      <c r="G476" s="16">
        <f>IF(COUNTIF(Dails!D:D,Data!$A476)=1,2,"N")</f>
        <v>2</v>
      </c>
      <c r="H476" s="16" t="str">
        <f>IF(COUNTIF(Dails!G:G,Data!$A476)=1,3,"N")</f>
        <v>N</v>
      </c>
      <c r="I476" s="16">
        <f t="shared" si="1"/>
        <v>1</v>
      </c>
    </row>
    <row r="477" ht="14.25" customHeight="1">
      <c r="A477" s="9" t="s">
        <v>1790</v>
      </c>
      <c r="B477" s="105" t="s">
        <v>19</v>
      </c>
      <c r="C477" s="119" t="s">
        <v>1955</v>
      </c>
      <c r="D477" s="120" t="s">
        <v>1419</v>
      </c>
      <c r="E477" s="16" t="str">
        <f>VLOOKUP(B477&amp;D477,'Bill Assignment'!C:D,2,0)</f>
        <v>×</v>
      </c>
      <c r="F477" s="16">
        <f>IF(COUNTIF(Dails!A:A,Data!$A477)=1,1,"N")</f>
        <v>1</v>
      </c>
      <c r="G477" s="16">
        <f>IF(COUNTIF(Dails!D:D,Data!$A477)=1,2,"N")</f>
        <v>2</v>
      </c>
      <c r="H477" s="16" t="str">
        <f>IF(COUNTIF(Dails!G:G,Data!$A477)=1,3,"N")</f>
        <v>N</v>
      </c>
      <c r="I477" s="16">
        <f t="shared" si="1"/>
        <v>1</v>
      </c>
    </row>
    <row r="478" ht="14.25" customHeight="1">
      <c r="A478" s="9" t="s">
        <v>1051</v>
      </c>
      <c r="B478" s="105" t="s">
        <v>19</v>
      </c>
      <c r="C478" s="119" t="s">
        <v>1956</v>
      </c>
      <c r="D478" s="120" t="s">
        <v>1419</v>
      </c>
      <c r="E478" s="16" t="str">
        <f>VLOOKUP(B478&amp;D478,'Bill Assignment'!C:D,2,0)</f>
        <v>×</v>
      </c>
      <c r="F478" s="16">
        <f>IF(COUNTIF(Dails!A:A,Data!$A478)=1,1,"N")</f>
        <v>1</v>
      </c>
      <c r="G478" s="16">
        <f>IF(COUNTIF(Dails!D:D,Data!$A478)=1,2,"N")</f>
        <v>2</v>
      </c>
      <c r="H478" s="16" t="str">
        <f>IF(COUNTIF(Dails!G:G,Data!$A478)=1,3,"N")</f>
        <v>N</v>
      </c>
      <c r="I478" s="16">
        <f t="shared" si="1"/>
        <v>1</v>
      </c>
    </row>
    <row r="479" ht="14.25" customHeight="1">
      <c r="A479" s="9" t="s">
        <v>1794</v>
      </c>
      <c r="B479" s="105" t="s">
        <v>19</v>
      </c>
      <c r="C479" s="119" t="s">
        <v>1957</v>
      </c>
      <c r="D479" s="120" t="s">
        <v>1419</v>
      </c>
      <c r="E479" s="16" t="str">
        <f>VLOOKUP(B479&amp;D479,'Bill Assignment'!C:D,2,0)</f>
        <v>×</v>
      </c>
      <c r="F479" s="16">
        <f>IF(COUNTIF(Dails!A:A,Data!$A479)=1,1,"N")</f>
        <v>1</v>
      </c>
      <c r="G479" s="16">
        <f>IF(COUNTIF(Dails!D:D,Data!$A479)=1,2,"N")</f>
        <v>2</v>
      </c>
      <c r="H479" s="16">
        <f>IF(COUNTIF(Dails!G:G,Data!$A479)=1,3,"N")</f>
        <v>3</v>
      </c>
      <c r="I479" s="16">
        <f t="shared" si="1"/>
        <v>1</v>
      </c>
    </row>
    <row r="480" ht="14.25" customHeight="1">
      <c r="A480" s="9" t="s">
        <v>828</v>
      </c>
      <c r="B480" s="105" t="s">
        <v>19</v>
      </c>
      <c r="C480" s="119" t="s">
        <v>1958</v>
      </c>
      <c r="D480" s="120" t="s">
        <v>1419</v>
      </c>
      <c r="E480" s="16" t="str">
        <f>VLOOKUP(B480&amp;D480,'Bill Assignment'!C:D,2,0)</f>
        <v>×</v>
      </c>
      <c r="F480" s="16">
        <f>IF(COUNTIF(Dails!A:A,Data!$A480)=1,1,"N")</f>
        <v>1</v>
      </c>
      <c r="G480" s="16">
        <f>IF(COUNTIF(Dails!D:D,Data!$A480)=1,2,"N")</f>
        <v>2</v>
      </c>
      <c r="H480" s="16" t="str">
        <f>IF(COUNTIF(Dails!G:G,Data!$A480)=1,3,"N")</f>
        <v>N</v>
      </c>
      <c r="I480" s="16">
        <f t="shared" si="1"/>
        <v>1</v>
      </c>
    </row>
    <row r="481" ht="14.25" customHeight="1">
      <c r="A481" s="9" t="s">
        <v>1254</v>
      </c>
      <c r="B481" s="105" t="s">
        <v>19</v>
      </c>
      <c r="C481" s="119" t="s">
        <v>1959</v>
      </c>
      <c r="D481" s="120" t="s">
        <v>1419</v>
      </c>
      <c r="E481" s="16" t="str">
        <f>VLOOKUP(B481&amp;D481,'Bill Assignment'!C:D,2,0)</f>
        <v>×</v>
      </c>
      <c r="F481" s="16">
        <f>IF(COUNTIF(Dails!A:A,Data!$A481)=1,1,"N")</f>
        <v>1</v>
      </c>
      <c r="G481" s="16">
        <f>IF(COUNTIF(Dails!D:D,Data!$A481)=1,2,"N")</f>
        <v>2</v>
      </c>
      <c r="H481" s="16" t="str">
        <f>IF(COUNTIF(Dails!G:G,Data!$A481)=1,3,"N")</f>
        <v>N</v>
      </c>
      <c r="I481" s="16">
        <f t="shared" si="1"/>
        <v>1</v>
      </c>
    </row>
    <row r="482" ht="14.25" customHeight="1">
      <c r="A482" s="9" t="s">
        <v>1297</v>
      </c>
      <c r="B482" s="105" t="s">
        <v>19</v>
      </c>
      <c r="C482" s="119" t="s">
        <v>1960</v>
      </c>
      <c r="D482" s="120" t="s">
        <v>1419</v>
      </c>
      <c r="E482" s="16" t="str">
        <f>VLOOKUP(B482&amp;D482,'Bill Assignment'!C:D,2,0)</f>
        <v>×</v>
      </c>
      <c r="F482" s="16">
        <f>IF(COUNTIF(Dails!A:A,Data!$A482)=1,1,"N")</f>
        <v>1</v>
      </c>
      <c r="G482" s="16">
        <f>IF(COUNTIF(Dails!D:D,Data!$A482)=1,2,"N")</f>
        <v>2</v>
      </c>
      <c r="H482" s="16" t="str">
        <f>IF(COUNTIF(Dails!G:G,Data!$A482)=1,3,"N")</f>
        <v>N</v>
      </c>
      <c r="I482" s="16">
        <f t="shared" si="1"/>
        <v>1</v>
      </c>
    </row>
    <row r="483" ht="14.25" customHeight="1">
      <c r="A483" s="9" t="s">
        <v>185</v>
      </c>
      <c r="B483" s="105" t="s">
        <v>19</v>
      </c>
      <c r="C483" s="119" t="s">
        <v>1961</v>
      </c>
      <c r="D483" s="120" t="s">
        <v>1419</v>
      </c>
      <c r="E483" s="16" t="str">
        <f>VLOOKUP(B483&amp;D483,'Bill Assignment'!C:D,2,0)</f>
        <v>×</v>
      </c>
      <c r="F483" s="16">
        <f>IF(COUNTIF(Dails!A:A,Data!$A483)=1,1,"N")</f>
        <v>1</v>
      </c>
      <c r="G483" s="16" t="str">
        <f>IF(COUNTIF(Dails!D:D,Data!$A483)=1,2,"N")</f>
        <v>N</v>
      </c>
      <c r="H483" s="16" t="str">
        <f>IF(COUNTIF(Dails!G:G,Data!$A483)=1,3,"N")</f>
        <v>N</v>
      </c>
      <c r="I483" s="16">
        <f t="shared" si="1"/>
        <v>1</v>
      </c>
    </row>
    <row r="484" ht="14.25" customHeight="1">
      <c r="A484" s="9" t="s">
        <v>1635</v>
      </c>
      <c r="B484" s="105" t="s">
        <v>19</v>
      </c>
      <c r="C484" s="119" t="s">
        <v>1962</v>
      </c>
      <c r="D484" s="120" t="s">
        <v>1419</v>
      </c>
      <c r="E484" s="16" t="str">
        <f>VLOOKUP(B484&amp;D484,'Bill Assignment'!C:D,2,0)</f>
        <v>×</v>
      </c>
      <c r="F484" s="16">
        <f>IF(COUNTIF(Dails!A:A,Data!$A484)=1,1,"N")</f>
        <v>1</v>
      </c>
      <c r="G484" s="16">
        <f>IF(COUNTIF(Dails!D:D,Data!$A484)=1,2,"N")</f>
        <v>2</v>
      </c>
      <c r="H484" s="16" t="str">
        <f>IF(COUNTIF(Dails!G:G,Data!$A484)=1,3,"N")</f>
        <v>N</v>
      </c>
      <c r="I484" s="16">
        <f t="shared" si="1"/>
        <v>1</v>
      </c>
    </row>
    <row r="485" ht="14.25" customHeight="1">
      <c r="A485" s="9" t="s">
        <v>96</v>
      </c>
      <c r="B485" s="105" t="s">
        <v>19</v>
      </c>
      <c r="C485" s="119" t="s">
        <v>1963</v>
      </c>
      <c r="D485" s="120" t="s">
        <v>1419</v>
      </c>
      <c r="E485" s="16" t="str">
        <f>VLOOKUP(B485&amp;D485,'Bill Assignment'!C:D,2,0)</f>
        <v>×</v>
      </c>
      <c r="F485" s="16">
        <f>IF(COUNTIF(Dails!A:A,Data!$A485)=1,1,"N")</f>
        <v>1</v>
      </c>
      <c r="G485" s="16">
        <f>IF(COUNTIF(Dails!D:D,Data!$A485)=1,2,"N")</f>
        <v>2</v>
      </c>
      <c r="H485" s="16" t="str">
        <f>IF(COUNTIF(Dails!G:G,Data!$A485)=1,3,"N")</f>
        <v>N</v>
      </c>
      <c r="I485" s="16">
        <f t="shared" si="1"/>
        <v>1</v>
      </c>
    </row>
    <row r="486" ht="14.25" customHeight="1">
      <c r="A486" s="9" t="s">
        <v>1263</v>
      </c>
      <c r="B486" s="105" t="s">
        <v>19</v>
      </c>
      <c r="C486" s="119" t="s">
        <v>1964</v>
      </c>
      <c r="D486" s="120" t="s">
        <v>1419</v>
      </c>
      <c r="E486" s="16" t="str">
        <f>VLOOKUP(B486&amp;D486,'Bill Assignment'!C:D,2,0)</f>
        <v>×</v>
      </c>
      <c r="F486" s="16">
        <f>IF(COUNTIF(Dails!A:A,Data!$A486)=1,1,"N")</f>
        <v>1</v>
      </c>
      <c r="G486" s="16">
        <f>IF(COUNTIF(Dails!D:D,Data!$A486)=1,2,"N")</f>
        <v>2</v>
      </c>
      <c r="H486" s="16">
        <f>IF(COUNTIF(Dails!G:G,Data!$A486)=1,3,"N")</f>
        <v>3</v>
      </c>
      <c r="I486" s="16">
        <f t="shared" si="1"/>
        <v>1</v>
      </c>
    </row>
    <row r="487" ht="14.25" customHeight="1">
      <c r="A487" s="9" t="s">
        <v>789</v>
      </c>
      <c r="B487" s="105" t="s">
        <v>19</v>
      </c>
      <c r="C487" s="119" t="s">
        <v>1965</v>
      </c>
      <c r="D487" s="120" t="s">
        <v>1419</v>
      </c>
      <c r="E487" s="16" t="str">
        <f>VLOOKUP(B487&amp;D487,'Bill Assignment'!C:D,2,0)</f>
        <v>×</v>
      </c>
      <c r="F487" s="16">
        <f>IF(COUNTIF(Dails!A:A,Data!$A487)=1,1,"N")</f>
        <v>1</v>
      </c>
      <c r="G487" s="16">
        <f>IF(COUNTIF(Dails!D:D,Data!$A487)=1,2,"N")</f>
        <v>2</v>
      </c>
      <c r="H487" s="16" t="str">
        <f>IF(COUNTIF(Dails!G:G,Data!$A487)=1,3,"N")</f>
        <v>N</v>
      </c>
      <c r="I487" s="16">
        <f t="shared" si="1"/>
        <v>1</v>
      </c>
    </row>
    <row r="488" ht="14.25" customHeight="1">
      <c r="A488" s="9" t="s">
        <v>1212</v>
      </c>
      <c r="B488" s="105" t="s">
        <v>19</v>
      </c>
      <c r="C488" s="119" t="s">
        <v>1966</v>
      </c>
      <c r="D488" s="120" t="s">
        <v>1419</v>
      </c>
      <c r="E488" s="16" t="str">
        <f>VLOOKUP(B488&amp;D488,'Bill Assignment'!C:D,2,0)</f>
        <v>×</v>
      </c>
      <c r="F488" s="16">
        <f>IF(COUNTIF(Dails!A:A,Data!$A488)=1,1,"N")</f>
        <v>1</v>
      </c>
      <c r="G488" s="16">
        <f>IF(COUNTIF(Dails!D:D,Data!$A488)=1,2,"N")</f>
        <v>2</v>
      </c>
      <c r="H488" s="16">
        <f>IF(COUNTIF(Dails!G:G,Data!$A488)=1,3,"N")</f>
        <v>3</v>
      </c>
      <c r="I488" s="16">
        <f t="shared" si="1"/>
        <v>1</v>
      </c>
    </row>
    <row r="489" ht="14.25" customHeight="1">
      <c r="A489" s="9" t="s">
        <v>580</v>
      </c>
      <c r="B489" s="105" t="s">
        <v>19</v>
      </c>
      <c r="C489" s="119" t="s">
        <v>1967</v>
      </c>
      <c r="D489" s="120" t="s">
        <v>1419</v>
      </c>
      <c r="E489" s="16" t="str">
        <f>VLOOKUP(B489&amp;D489,'Bill Assignment'!C:D,2,0)</f>
        <v>×</v>
      </c>
      <c r="F489" s="16">
        <f>IF(COUNTIF(Dails!A:A,Data!$A489)=1,1,"N")</f>
        <v>1</v>
      </c>
      <c r="G489" s="16" t="str">
        <f>IF(COUNTIF(Dails!D:D,Data!$A489)=1,2,"N")</f>
        <v>N</v>
      </c>
      <c r="H489" s="16" t="str">
        <f>IF(COUNTIF(Dails!G:G,Data!$A489)=1,3,"N")</f>
        <v>N</v>
      </c>
      <c r="I489" s="16">
        <f t="shared" si="1"/>
        <v>1</v>
      </c>
    </row>
    <row r="490" ht="14.25" customHeight="1">
      <c r="A490" s="9" t="s">
        <v>1085</v>
      </c>
      <c r="B490" s="105" t="s">
        <v>19</v>
      </c>
      <c r="C490" s="119" t="s">
        <v>1968</v>
      </c>
      <c r="D490" s="120" t="s">
        <v>1419</v>
      </c>
      <c r="E490" s="16" t="str">
        <f>VLOOKUP(B490&amp;D490,'Bill Assignment'!C:D,2,0)</f>
        <v>×</v>
      </c>
      <c r="F490" s="16">
        <f>IF(COUNTIF(Dails!A:A,Data!$A490)=1,1,"N")</f>
        <v>1</v>
      </c>
      <c r="G490" s="16">
        <f>IF(COUNTIF(Dails!D:D,Data!$A490)=1,2,"N")</f>
        <v>2</v>
      </c>
      <c r="H490" s="16" t="str">
        <f>IF(COUNTIF(Dails!G:G,Data!$A490)=1,3,"N")</f>
        <v>N</v>
      </c>
      <c r="I490" s="16">
        <f t="shared" si="1"/>
        <v>1</v>
      </c>
    </row>
    <row r="491" ht="14.25" customHeight="1">
      <c r="A491" s="9" t="s">
        <v>1374</v>
      </c>
      <c r="B491" s="105" t="s">
        <v>19</v>
      </c>
      <c r="C491" s="119" t="s">
        <v>1969</v>
      </c>
      <c r="D491" s="120" t="s">
        <v>1419</v>
      </c>
      <c r="E491" s="16" t="str">
        <f>VLOOKUP(B491&amp;D491,'Bill Assignment'!C:D,2,0)</f>
        <v>×</v>
      </c>
      <c r="F491" s="16">
        <f>IF(COUNTIF(Dails!A:A,Data!$A491)=1,1,"N")</f>
        <v>1</v>
      </c>
      <c r="G491" s="16">
        <f>IF(COUNTIF(Dails!D:D,Data!$A491)=1,2,"N")</f>
        <v>2</v>
      </c>
      <c r="H491" s="16">
        <f>IF(COUNTIF(Dails!G:G,Data!$A491)=1,3,"N")</f>
        <v>3</v>
      </c>
      <c r="I491" s="16">
        <f t="shared" si="1"/>
        <v>1</v>
      </c>
    </row>
    <row r="492" ht="14.25" customHeight="1">
      <c r="A492" s="9" t="s">
        <v>350</v>
      </c>
      <c r="B492" s="105" t="s">
        <v>19</v>
      </c>
      <c r="C492" s="119" t="s">
        <v>1970</v>
      </c>
      <c r="D492" s="120" t="s">
        <v>1419</v>
      </c>
      <c r="E492" s="16" t="str">
        <f>VLOOKUP(B492&amp;D492,'Bill Assignment'!C:D,2,0)</f>
        <v>×</v>
      </c>
      <c r="F492" s="16">
        <f>IF(COUNTIF(Dails!A:A,Data!$A492)=1,1,"N")</f>
        <v>1</v>
      </c>
      <c r="G492" s="16">
        <f>IF(COUNTIF(Dails!D:D,Data!$A492)=1,2,"N")</f>
        <v>2</v>
      </c>
      <c r="H492" s="16" t="str">
        <f>IF(COUNTIF(Dails!G:G,Data!$A492)=1,3,"N")</f>
        <v>N</v>
      </c>
      <c r="I492" s="16">
        <f t="shared" si="1"/>
        <v>1</v>
      </c>
    </row>
    <row r="493" ht="14.25" customHeight="1">
      <c r="A493" s="9" t="s">
        <v>1657</v>
      </c>
      <c r="B493" s="105" t="s">
        <v>19</v>
      </c>
      <c r="C493" s="119" t="s">
        <v>1971</v>
      </c>
      <c r="D493" s="120" t="s">
        <v>1419</v>
      </c>
      <c r="E493" s="16" t="str">
        <f>VLOOKUP(B493&amp;D493,'Bill Assignment'!C:D,2,0)</f>
        <v>×</v>
      </c>
      <c r="F493" s="16">
        <f>IF(COUNTIF(Dails!A:A,Data!$A493)=1,1,"N")</f>
        <v>1</v>
      </c>
      <c r="G493" s="16">
        <f>IF(COUNTIF(Dails!D:D,Data!$A493)=1,2,"N")</f>
        <v>2</v>
      </c>
      <c r="H493" s="16" t="str">
        <f>IF(COUNTIF(Dails!G:G,Data!$A493)=1,3,"N")</f>
        <v>N</v>
      </c>
      <c r="I493" s="16">
        <f t="shared" si="1"/>
        <v>1</v>
      </c>
    </row>
    <row r="494" ht="14.25" customHeight="1">
      <c r="A494" s="9" t="s">
        <v>725</v>
      </c>
      <c r="B494" s="105" t="s">
        <v>19</v>
      </c>
      <c r="C494" s="119" t="s">
        <v>1972</v>
      </c>
      <c r="D494" s="120" t="s">
        <v>1419</v>
      </c>
      <c r="E494" s="16" t="str">
        <f>VLOOKUP(B494&amp;D494,'Bill Assignment'!C:D,2,0)</f>
        <v>×</v>
      </c>
      <c r="F494" s="16">
        <f>IF(COUNTIF(Dails!A:A,Data!$A494)=1,1,"N")</f>
        <v>1</v>
      </c>
      <c r="G494" s="16">
        <f>IF(COUNTIF(Dails!D:D,Data!$A494)=1,2,"N")</f>
        <v>2</v>
      </c>
      <c r="H494" s="16" t="str">
        <f>IF(COUNTIF(Dails!G:G,Data!$A494)=1,3,"N")</f>
        <v>N</v>
      </c>
      <c r="I494" s="16">
        <f t="shared" si="1"/>
        <v>1</v>
      </c>
    </row>
    <row r="495" ht="14.25" customHeight="1">
      <c r="A495" s="9" t="s">
        <v>643</v>
      </c>
      <c r="B495" s="105" t="s">
        <v>19</v>
      </c>
      <c r="C495" s="119" t="s">
        <v>1973</v>
      </c>
      <c r="D495" s="120" t="s">
        <v>1419</v>
      </c>
      <c r="E495" s="16" t="str">
        <f>VLOOKUP(B495&amp;D495,'Bill Assignment'!C:D,2,0)</f>
        <v>×</v>
      </c>
      <c r="F495" s="16">
        <f>IF(COUNTIF(Dails!A:A,Data!$A495)=1,1,"N")</f>
        <v>1</v>
      </c>
      <c r="G495" s="16">
        <f>IF(COUNTIF(Dails!D:D,Data!$A495)=1,2,"N")</f>
        <v>2</v>
      </c>
      <c r="H495" s="16" t="str">
        <f>IF(COUNTIF(Dails!G:G,Data!$A495)=1,3,"N")</f>
        <v>N</v>
      </c>
      <c r="I495" s="16">
        <f t="shared" si="1"/>
        <v>1</v>
      </c>
    </row>
    <row r="496" ht="14.25" customHeight="1">
      <c r="A496" s="9" t="s">
        <v>1150</v>
      </c>
      <c r="B496" s="105" t="s">
        <v>19</v>
      </c>
      <c r="C496" s="119" t="s">
        <v>1974</v>
      </c>
      <c r="D496" s="120" t="s">
        <v>1419</v>
      </c>
      <c r="E496" s="16" t="str">
        <f>VLOOKUP(B496&amp;D496,'Bill Assignment'!C:D,2,0)</f>
        <v>×</v>
      </c>
      <c r="F496" s="16">
        <f>IF(COUNTIF(Dails!A:A,Data!$A496)=1,1,"N")</f>
        <v>1</v>
      </c>
      <c r="G496" s="16">
        <f>IF(COUNTIF(Dails!D:D,Data!$A496)=1,2,"N")</f>
        <v>2</v>
      </c>
      <c r="H496" s="16">
        <f>IF(COUNTIF(Dails!G:G,Data!$A496)=1,3,"N")</f>
        <v>3</v>
      </c>
      <c r="I496" s="16">
        <f t="shared" si="1"/>
        <v>1</v>
      </c>
    </row>
    <row r="497" ht="14.25" customHeight="1">
      <c r="A497" s="9" t="s">
        <v>785</v>
      </c>
      <c r="B497" s="105" t="s">
        <v>19</v>
      </c>
      <c r="C497" s="119" t="s">
        <v>1975</v>
      </c>
      <c r="D497" s="120" t="s">
        <v>1419</v>
      </c>
      <c r="E497" s="16" t="str">
        <f>VLOOKUP(B497&amp;D497,'Bill Assignment'!C:D,2,0)</f>
        <v>×</v>
      </c>
      <c r="F497" s="16">
        <f>IF(COUNTIF(Dails!A:A,Data!$A497)=1,1,"N")</f>
        <v>1</v>
      </c>
      <c r="G497" s="16" t="str">
        <f>IF(COUNTIF(Dails!D:D,Data!$A497)=1,2,"N")</f>
        <v>N</v>
      </c>
      <c r="H497" s="16" t="str">
        <f>IF(COUNTIF(Dails!G:G,Data!$A497)=1,3,"N")</f>
        <v>N</v>
      </c>
      <c r="I497" s="16">
        <f t="shared" si="1"/>
        <v>1</v>
      </c>
    </row>
    <row r="498" ht="14.25" customHeight="1">
      <c r="A498" s="9" t="s">
        <v>968</v>
      </c>
      <c r="B498" s="105" t="s">
        <v>19</v>
      </c>
      <c r="C498" s="119" t="s">
        <v>1976</v>
      </c>
      <c r="D498" s="120" t="s">
        <v>1419</v>
      </c>
      <c r="E498" s="16" t="str">
        <f>VLOOKUP(B498&amp;D498,'Bill Assignment'!C:D,2,0)</f>
        <v>×</v>
      </c>
      <c r="F498" s="16">
        <f>IF(COUNTIF(Dails!A:A,Data!$A498)=1,1,"N")</f>
        <v>1</v>
      </c>
      <c r="G498" s="16" t="str">
        <f>IF(COUNTIF(Dails!D:D,Data!$A498)=1,2,"N")</f>
        <v>N</v>
      </c>
      <c r="H498" s="16" t="str">
        <f>IF(COUNTIF(Dails!G:G,Data!$A498)=1,3,"N")</f>
        <v>N</v>
      </c>
      <c r="I498" s="16">
        <f t="shared" si="1"/>
        <v>1</v>
      </c>
    </row>
    <row r="499" ht="14.25" customHeight="1">
      <c r="A499" s="9" t="s">
        <v>1977</v>
      </c>
      <c r="B499" s="105" t="s">
        <v>19</v>
      </c>
      <c r="C499" s="119" t="s">
        <v>1978</v>
      </c>
      <c r="D499" s="120" t="s">
        <v>1419</v>
      </c>
      <c r="E499" s="16" t="str">
        <f>VLOOKUP(B499&amp;D499,'Bill Assignment'!C:D,2,0)</f>
        <v>×</v>
      </c>
      <c r="F499" s="16">
        <f>IF(COUNTIF(Dails!A:A,Data!$A499)=1,1,"N")</f>
        <v>1</v>
      </c>
      <c r="G499" s="16">
        <f>IF(COUNTIF(Dails!D:D,Data!$A499)=1,2,"N")</f>
        <v>2</v>
      </c>
      <c r="H499" s="16">
        <f>IF(COUNTIF(Dails!G:G,Data!$A499)=1,3,"N")</f>
        <v>3</v>
      </c>
      <c r="I499" s="16">
        <f t="shared" si="1"/>
        <v>1</v>
      </c>
    </row>
    <row r="500" ht="14.25" customHeight="1">
      <c r="A500" s="9" t="s">
        <v>647</v>
      </c>
      <c r="B500" s="105" t="s">
        <v>19</v>
      </c>
      <c r="C500" s="119" t="s">
        <v>1979</v>
      </c>
      <c r="D500" s="120" t="s">
        <v>1419</v>
      </c>
      <c r="E500" s="16" t="str">
        <f>VLOOKUP(B500&amp;D500,'Bill Assignment'!C:D,2,0)</f>
        <v>×</v>
      </c>
      <c r="F500" s="16">
        <f>IF(COUNTIF(Dails!A:A,Data!$A500)=1,1,"N")</f>
        <v>1</v>
      </c>
      <c r="G500" s="16" t="str">
        <f>IF(COUNTIF(Dails!D:D,Data!$A500)=1,2,"N")</f>
        <v>N</v>
      </c>
      <c r="H500" s="16" t="str">
        <f>IF(COUNTIF(Dails!G:G,Data!$A500)=1,3,"N")</f>
        <v>N</v>
      </c>
      <c r="I500" s="16">
        <f t="shared" si="1"/>
        <v>1</v>
      </c>
    </row>
    <row r="501" ht="14.25" customHeight="1">
      <c r="A501" s="9" t="s">
        <v>1021</v>
      </c>
      <c r="B501" s="105" t="s">
        <v>19</v>
      </c>
      <c r="C501" s="119" t="s">
        <v>1980</v>
      </c>
      <c r="D501" s="120" t="s">
        <v>1419</v>
      </c>
      <c r="E501" s="16" t="str">
        <f>VLOOKUP(B501&amp;D501,'Bill Assignment'!C:D,2,0)</f>
        <v>×</v>
      </c>
      <c r="F501" s="16">
        <f>IF(COUNTIF(Dails!A:A,Data!$A501)=1,1,"N")</f>
        <v>1</v>
      </c>
      <c r="G501" s="16">
        <f>IF(COUNTIF(Dails!D:D,Data!$A501)=1,2,"N")</f>
        <v>2</v>
      </c>
      <c r="H501" s="16">
        <f>IF(COUNTIF(Dails!G:G,Data!$A501)=1,3,"N")</f>
        <v>3</v>
      </c>
      <c r="I501" s="16">
        <f t="shared" si="1"/>
        <v>1</v>
      </c>
    </row>
    <row r="502" ht="14.25" customHeight="1">
      <c r="A502" s="9" t="s">
        <v>551</v>
      </c>
      <c r="B502" s="105" t="s">
        <v>19</v>
      </c>
      <c r="C502" s="119" t="s">
        <v>1981</v>
      </c>
      <c r="D502" s="120" t="s">
        <v>1419</v>
      </c>
      <c r="E502" s="16" t="str">
        <f>VLOOKUP(B502&amp;D502,'Bill Assignment'!C:D,2,0)</f>
        <v>×</v>
      </c>
      <c r="F502" s="16">
        <f>IF(COUNTIF(Dails!A:A,Data!$A502)=1,1,"N")</f>
        <v>1</v>
      </c>
      <c r="G502" s="16" t="str">
        <f>IF(COUNTIF(Dails!D:D,Data!$A502)=1,2,"N")</f>
        <v>N</v>
      </c>
      <c r="H502" s="16" t="str">
        <f>IF(COUNTIF(Dails!G:G,Data!$A502)=1,3,"N")</f>
        <v>N</v>
      </c>
      <c r="I502" s="16">
        <f t="shared" si="1"/>
        <v>1</v>
      </c>
    </row>
    <row r="503" ht="14.25" customHeight="1">
      <c r="A503" s="9" t="s">
        <v>115</v>
      </c>
      <c r="B503" s="105" t="s">
        <v>19</v>
      </c>
      <c r="C503" s="119" t="s">
        <v>1982</v>
      </c>
      <c r="D503" s="120" t="s">
        <v>1419</v>
      </c>
      <c r="E503" s="16" t="str">
        <f>VLOOKUP(B503&amp;D503,'Bill Assignment'!C:D,2,0)</f>
        <v>×</v>
      </c>
      <c r="F503" s="16">
        <f>IF(COUNTIF(Dails!A:A,Data!$A503)=1,1,"N")</f>
        <v>1</v>
      </c>
      <c r="G503" s="16">
        <f>IF(COUNTIF(Dails!D:D,Data!$A503)=1,2,"N")</f>
        <v>2</v>
      </c>
      <c r="H503" s="16" t="str">
        <f>IF(COUNTIF(Dails!G:G,Data!$A503)=1,3,"N")</f>
        <v>N</v>
      </c>
      <c r="I503" s="16">
        <f t="shared" si="1"/>
        <v>1</v>
      </c>
    </row>
    <row r="504" ht="14.25" customHeight="1">
      <c r="A504" s="9" t="s">
        <v>198</v>
      </c>
      <c r="B504" s="105" t="s">
        <v>19</v>
      </c>
      <c r="C504" s="119" t="s">
        <v>1983</v>
      </c>
      <c r="D504" s="120" t="s">
        <v>1419</v>
      </c>
      <c r="E504" s="16" t="str">
        <f>VLOOKUP(B504&amp;D504,'Bill Assignment'!C:D,2,0)</f>
        <v>×</v>
      </c>
      <c r="F504" s="16">
        <f>IF(COUNTIF(Dails!A:A,Data!$A504)=1,1,"N")</f>
        <v>1</v>
      </c>
      <c r="G504" s="16">
        <f>IF(COUNTIF(Dails!D:D,Data!$A504)=1,2,"N")</f>
        <v>2</v>
      </c>
      <c r="H504" s="16">
        <f>IF(COUNTIF(Dails!G:G,Data!$A504)=1,3,"N")</f>
        <v>3</v>
      </c>
      <c r="I504" s="16">
        <f t="shared" si="1"/>
        <v>1</v>
      </c>
    </row>
    <row r="505" ht="14.25" customHeight="1">
      <c r="A505" s="9" t="s">
        <v>1755</v>
      </c>
      <c r="B505" s="105" t="s">
        <v>19</v>
      </c>
      <c r="C505" s="119" t="s">
        <v>1984</v>
      </c>
      <c r="D505" s="120" t="s">
        <v>1419</v>
      </c>
      <c r="E505" s="16" t="str">
        <f>VLOOKUP(B505&amp;D505,'Bill Assignment'!C:D,2,0)</f>
        <v>×</v>
      </c>
      <c r="F505" s="16">
        <f>IF(COUNTIF(Dails!A:A,Data!$A505)=1,1,"N")</f>
        <v>1</v>
      </c>
      <c r="G505" s="16" t="str">
        <f>IF(COUNTIF(Dails!D:D,Data!$A505)=1,2,"N")</f>
        <v>N</v>
      </c>
      <c r="H505" s="16" t="str">
        <f>IF(COUNTIF(Dails!G:G,Data!$A505)=1,3,"N")</f>
        <v>N</v>
      </c>
      <c r="I505" s="16">
        <f t="shared" si="1"/>
        <v>1</v>
      </c>
    </row>
    <row r="506" ht="14.25" customHeight="1">
      <c r="A506" s="9" t="s">
        <v>1700</v>
      </c>
      <c r="B506" s="106" t="s">
        <v>26</v>
      </c>
      <c r="C506" s="119" t="s">
        <v>1985</v>
      </c>
      <c r="D506" s="120" t="s">
        <v>1333</v>
      </c>
      <c r="E506" s="16" t="str">
        <f>VLOOKUP(B506&amp;D506,'Bill Assignment'!C:D,2,0)</f>
        <v>×</v>
      </c>
      <c r="F506" s="16">
        <f>IF(COUNTIF(Dails!A:A,Data!$A506)=1,1,"N")</f>
        <v>1</v>
      </c>
      <c r="G506" s="16" t="str">
        <f>IF(COUNTIF(Dails!D:D,Data!$A506)=1,2,"N")</f>
        <v>N</v>
      </c>
      <c r="H506" s="16" t="str">
        <f>IF(COUNTIF(Dails!G:G,Data!$A506)=1,3,"N")</f>
        <v>N</v>
      </c>
      <c r="I506" s="16">
        <f t="shared" si="1"/>
        <v>1</v>
      </c>
    </row>
    <row r="507" ht="14.25" customHeight="1">
      <c r="A507" s="9" t="s">
        <v>1702</v>
      </c>
      <c r="B507" s="106" t="s">
        <v>26</v>
      </c>
      <c r="C507" s="119" t="s">
        <v>1986</v>
      </c>
      <c r="D507" s="120" t="s">
        <v>1333</v>
      </c>
      <c r="E507" s="16" t="str">
        <f>VLOOKUP(B507&amp;D507,'Bill Assignment'!C:D,2,0)</f>
        <v>×</v>
      </c>
      <c r="F507" s="16">
        <f>IF(COUNTIF(Dails!A:A,Data!$A507)=1,1,"N")</f>
        <v>1</v>
      </c>
      <c r="G507" s="16">
        <f>IF(COUNTIF(Dails!D:D,Data!$A507)=1,2,"N")</f>
        <v>2</v>
      </c>
      <c r="H507" s="16" t="str">
        <f>IF(COUNTIF(Dails!G:G,Data!$A507)=1,3,"N")</f>
        <v>N</v>
      </c>
      <c r="I507" s="16">
        <f t="shared" si="1"/>
        <v>1</v>
      </c>
    </row>
    <row r="508" ht="14.25" customHeight="1">
      <c r="A508" s="9" t="s">
        <v>150</v>
      </c>
      <c r="B508" s="106" t="s">
        <v>26</v>
      </c>
      <c r="C508" s="119" t="s">
        <v>1987</v>
      </c>
      <c r="D508" s="120" t="s">
        <v>1333</v>
      </c>
      <c r="E508" s="16" t="str">
        <f>VLOOKUP(B508&amp;D508,'Bill Assignment'!C:D,2,0)</f>
        <v>×</v>
      </c>
      <c r="F508" s="16">
        <f>IF(COUNTIF(Dails!A:A,Data!$A508)=1,1,"N")</f>
        <v>1</v>
      </c>
      <c r="G508" s="16">
        <f>IF(COUNTIF(Dails!D:D,Data!$A508)=1,2,"N")</f>
        <v>2</v>
      </c>
      <c r="H508" s="16">
        <f>IF(COUNTIF(Dails!G:G,Data!$A508)=1,3,"N")</f>
        <v>3</v>
      </c>
      <c r="I508" s="16">
        <f t="shared" si="1"/>
        <v>1</v>
      </c>
    </row>
    <row r="509" ht="14.25" customHeight="1">
      <c r="A509" s="9" t="s">
        <v>669</v>
      </c>
      <c r="B509" s="106" t="s">
        <v>26</v>
      </c>
      <c r="C509" s="119" t="s">
        <v>1988</v>
      </c>
      <c r="D509" s="120" t="s">
        <v>1333</v>
      </c>
      <c r="E509" s="16" t="str">
        <f>VLOOKUP(B509&amp;D509,'Bill Assignment'!C:D,2,0)</f>
        <v>×</v>
      </c>
      <c r="F509" s="16">
        <f>IF(COUNTIF(Dails!A:A,Data!$A509)=1,1,"N")</f>
        <v>1</v>
      </c>
      <c r="G509" s="16" t="str">
        <f>IF(COUNTIF(Dails!D:D,Data!$A509)=1,2,"N")</f>
        <v>N</v>
      </c>
      <c r="H509" s="16" t="str">
        <f>IF(COUNTIF(Dails!G:G,Data!$A509)=1,3,"N")</f>
        <v>N</v>
      </c>
      <c r="I509" s="16">
        <f t="shared" si="1"/>
        <v>1</v>
      </c>
    </row>
    <row r="510" ht="14.25" customHeight="1">
      <c r="A510" s="9" t="s">
        <v>310</v>
      </c>
      <c r="B510" s="106" t="s">
        <v>26</v>
      </c>
      <c r="C510" s="119" t="s">
        <v>1989</v>
      </c>
      <c r="D510" s="120" t="s">
        <v>1333</v>
      </c>
      <c r="E510" s="16" t="str">
        <f>VLOOKUP(B510&amp;D510,'Bill Assignment'!C:D,2,0)</f>
        <v>×</v>
      </c>
      <c r="F510" s="16">
        <f>IF(COUNTIF(Dails!A:A,Data!$A510)=1,1,"N")</f>
        <v>1</v>
      </c>
      <c r="G510" s="16">
        <f>IF(COUNTIF(Dails!D:D,Data!$A510)=1,2,"N")</f>
        <v>2</v>
      </c>
      <c r="H510" s="16">
        <f>IF(COUNTIF(Dails!G:G,Data!$A510)=1,3,"N")</f>
        <v>3</v>
      </c>
      <c r="I510" s="16">
        <f t="shared" si="1"/>
        <v>1</v>
      </c>
    </row>
    <row r="511" ht="14.25" customHeight="1">
      <c r="A511" s="9" t="s">
        <v>985</v>
      </c>
      <c r="B511" s="106" t="s">
        <v>26</v>
      </c>
      <c r="C511" s="119" t="s">
        <v>1990</v>
      </c>
      <c r="D511" s="120" t="s">
        <v>1333</v>
      </c>
      <c r="E511" s="16" t="str">
        <f>VLOOKUP(B511&amp;D511,'Bill Assignment'!C:D,2,0)</f>
        <v>×</v>
      </c>
      <c r="F511" s="16">
        <f>IF(COUNTIF(Dails!A:A,Data!$A511)=1,1,"N")</f>
        <v>1</v>
      </c>
      <c r="G511" s="16" t="str">
        <f>IF(COUNTIF(Dails!D:D,Data!$A511)=1,2,"N")</f>
        <v>N</v>
      </c>
      <c r="H511" s="16" t="str">
        <f>IF(COUNTIF(Dails!G:G,Data!$A511)=1,3,"N")</f>
        <v>N</v>
      </c>
      <c r="I511" s="16">
        <f t="shared" si="1"/>
        <v>1</v>
      </c>
    </row>
    <row r="512" ht="14.25" customHeight="1">
      <c r="A512" s="9" t="s">
        <v>603</v>
      </c>
      <c r="B512" s="106" t="s">
        <v>26</v>
      </c>
      <c r="C512" s="119" t="s">
        <v>1991</v>
      </c>
      <c r="D512" s="120" t="s">
        <v>1333</v>
      </c>
      <c r="E512" s="16" t="str">
        <f>VLOOKUP(B512&amp;D512,'Bill Assignment'!C:D,2,0)</f>
        <v>×</v>
      </c>
      <c r="F512" s="16">
        <f>IF(COUNTIF(Dails!A:A,Data!$A512)=1,1,"N")</f>
        <v>1</v>
      </c>
      <c r="G512" s="16">
        <f>IF(COUNTIF(Dails!D:D,Data!$A512)=1,2,"N")</f>
        <v>2</v>
      </c>
      <c r="H512" s="16" t="str">
        <f>IF(COUNTIF(Dails!G:G,Data!$A512)=1,3,"N")</f>
        <v>N</v>
      </c>
      <c r="I512" s="16">
        <f t="shared" si="1"/>
        <v>1</v>
      </c>
    </row>
    <row r="513" ht="14.25" customHeight="1">
      <c r="A513" s="9" t="s">
        <v>781</v>
      </c>
      <c r="B513" s="106" t="s">
        <v>26</v>
      </c>
      <c r="C513" s="119" t="s">
        <v>1992</v>
      </c>
      <c r="D513" s="120" t="s">
        <v>1333</v>
      </c>
      <c r="E513" s="16" t="str">
        <f>VLOOKUP(B513&amp;D513,'Bill Assignment'!C:D,2,0)</f>
        <v>×</v>
      </c>
      <c r="F513" s="16">
        <f>IF(COUNTIF(Dails!A:A,Data!$A513)=1,1,"N")</f>
        <v>1</v>
      </c>
      <c r="G513" s="16" t="str">
        <f>IF(COUNTIF(Dails!D:D,Data!$A513)=1,2,"N")</f>
        <v>N</v>
      </c>
      <c r="H513" s="16" t="str">
        <f>IF(COUNTIF(Dails!G:G,Data!$A513)=1,3,"N")</f>
        <v>N</v>
      </c>
      <c r="I513" s="16">
        <f t="shared" si="1"/>
        <v>1</v>
      </c>
    </row>
    <row r="514" ht="14.25" customHeight="1">
      <c r="A514" s="9" t="s">
        <v>181</v>
      </c>
      <c r="B514" s="106" t="s">
        <v>26</v>
      </c>
      <c r="C514" s="119" t="s">
        <v>1993</v>
      </c>
      <c r="D514" s="120" t="s">
        <v>1333</v>
      </c>
      <c r="E514" s="16" t="str">
        <f>VLOOKUP(B514&amp;D514,'Bill Assignment'!C:D,2,0)</f>
        <v>×</v>
      </c>
      <c r="F514" s="16">
        <f>IF(COUNTIF(Dails!A:A,Data!$A514)=1,1,"N")</f>
        <v>1</v>
      </c>
      <c r="G514" s="16">
        <f>IF(COUNTIF(Dails!D:D,Data!$A514)=1,2,"N")</f>
        <v>2</v>
      </c>
      <c r="H514" s="16" t="str">
        <f>IF(COUNTIF(Dails!G:G,Data!$A514)=1,3,"N")</f>
        <v>N</v>
      </c>
      <c r="I514" s="16">
        <f t="shared" si="1"/>
        <v>1</v>
      </c>
    </row>
    <row r="515" ht="14.25" customHeight="1">
      <c r="A515" s="9" t="s">
        <v>154</v>
      </c>
      <c r="B515" s="106" t="s">
        <v>26</v>
      </c>
      <c r="C515" s="119" t="s">
        <v>1994</v>
      </c>
      <c r="D515" s="120" t="s">
        <v>1333</v>
      </c>
      <c r="E515" s="16" t="str">
        <f>VLOOKUP(B515&amp;D515,'Bill Assignment'!C:D,2,0)</f>
        <v>×</v>
      </c>
      <c r="F515" s="16">
        <f>IF(COUNTIF(Dails!A:A,Data!$A515)=1,1,"N")</f>
        <v>1</v>
      </c>
      <c r="G515" s="16">
        <f>IF(COUNTIF(Dails!D:D,Data!$A515)=1,2,"N")</f>
        <v>2</v>
      </c>
      <c r="H515" s="16" t="str">
        <f>IF(COUNTIF(Dails!G:G,Data!$A515)=1,3,"N")</f>
        <v>N</v>
      </c>
      <c r="I515" s="16">
        <f t="shared" si="1"/>
        <v>1</v>
      </c>
    </row>
    <row r="516" ht="14.25" customHeight="1">
      <c r="A516" s="9" t="s">
        <v>890</v>
      </c>
      <c r="B516" s="106" t="s">
        <v>26</v>
      </c>
      <c r="C516" s="119" t="s">
        <v>1995</v>
      </c>
      <c r="D516" s="120" t="s">
        <v>1333</v>
      </c>
      <c r="E516" s="16" t="str">
        <f>VLOOKUP(B516&amp;D516,'Bill Assignment'!C:D,2,0)</f>
        <v>×</v>
      </c>
      <c r="F516" s="16">
        <f>IF(COUNTIF(Dails!A:A,Data!$A516)=1,1,"N")</f>
        <v>1</v>
      </c>
      <c r="G516" s="16">
        <f>IF(COUNTIF(Dails!D:D,Data!$A516)=1,2,"N")</f>
        <v>2</v>
      </c>
      <c r="H516" s="16" t="str">
        <f>IF(COUNTIF(Dails!G:G,Data!$A516)=1,3,"N")</f>
        <v>N</v>
      </c>
      <c r="I516" s="16">
        <f t="shared" si="1"/>
        <v>1</v>
      </c>
    </row>
    <row r="517" ht="14.25" customHeight="1">
      <c r="A517" s="9" t="s">
        <v>290</v>
      </c>
      <c r="B517" s="106" t="s">
        <v>26</v>
      </c>
      <c r="C517" s="119" t="s">
        <v>1996</v>
      </c>
      <c r="D517" s="120" t="s">
        <v>1333</v>
      </c>
      <c r="E517" s="16" t="str">
        <f>VLOOKUP(B517&amp;D517,'Bill Assignment'!C:D,2,0)</f>
        <v>×</v>
      </c>
      <c r="F517" s="16">
        <f>IF(COUNTIF(Dails!A:A,Data!$A517)=1,1,"N")</f>
        <v>1</v>
      </c>
      <c r="G517" s="16">
        <f>IF(COUNTIF(Dails!D:D,Data!$A517)=1,2,"N")</f>
        <v>2</v>
      </c>
      <c r="H517" s="16">
        <f>IF(COUNTIF(Dails!G:G,Data!$A517)=1,3,"N")</f>
        <v>3</v>
      </c>
      <c r="I517" s="16">
        <f t="shared" si="1"/>
        <v>1</v>
      </c>
    </row>
    <row r="518" ht="14.25" customHeight="1">
      <c r="A518" s="9" t="s">
        <v>260</v>
      </c>
      <c r="B518" s="106" t="s">
        <v>26</v>
      </c>
      <c r="C518" s="119" t="s">
        <v>1997</v>
      </c>
      <c r="D518" s="120" t="s">
        <v>1333</v>
      </c>
      <c r="E518" s="16" t="str">
        <f>VLOOKUP(B518&amp;D518,'Bill Assignment'!C:D,2,0)</f>
        <v>×</v>
      </c>
      <c r="F518" s="16">
        <f>IF(COUNTIF(Dails!A:A,Data!$A518)=1,1,"N")</f>
        <v>1</v>
      </c>
      <c r="G518" s="16">
        <f>IF(COUNTIF(Dails!D:D,Data!$A518)=1,2,"N")</f>
        <v>2</v>
      </c>
      <c r="H518" s="16" t="str">
        <f>IF(COUNTIF(Dails!G:G,Data!$A518)=1,3,"N")</f>
        <v>N</v>
      </c>
      <c r="I518" s="16">
        <f t="shared" si="1"/>
        <v>1</v>
      </c>
    </row>
    <row r="519" ht="14.25" customHeight="1">
      <c r="A519" s="9" t="s">
        <v>1260</v>
      </c>
      <c r="B519" s="106" t="s">
        <v>26</v>
      </c>
      <c r="C519" s="119" t="s">
        <v>1998</v>
      </c>
      <c r="D519" s="120" t="s">
        <v>1333</v>
      </c>
      <c r="E519" s="16" t="str">
        <f>VLOOKUP(B519&amp;D519,'Bill Assignment'!C:D,2,0)</f>
        <v>×</v>
      </c>
      <c r="F519" s="16">
        <f>IF(COUNTIF(Dails!A:A,Data!$A519)=1,1,"N")</f>
        <v>1</v>
      </c>
      <c r="G519" s="16" t="str">
        <f>IF(COUNTIF(Dails!D:D,Data!$A519)=1,2,"N")</f>
        <v>N</v>
      </c>
      <c r="H519" s="16" t="str">
        <f>IF(COUNTIF(Dails!G:G,Data!$A519)=1,3,"N")</f>
        <v>N</v>
      </c>
      <c r="I519" s="16">
        <f t="shared" si="1"/>
        <v>1</v>
      </c>
    </row>
    <row r="520" ht="14.25" customHeight="1">
      <c r="A520" s="9" t="s">
        <v>1609</v>
      </c>
      <c r="B520" s="106" t="s">
        <v>26</v>
      </c>
      <c r="C520" s="119" t="s">
        <v>1999</v>
      </c>
      <c r="D520" s="120" t="s">
        <v>1333</v>
      </c>
      <c r="E520" s="16" t="str">
        <f>VLOOKUP(B520&amp;D520,'Bill Assignment'!C:D,2,0)</f>
        <v>×</v>
      </c>
      <c r="F520" s="16">
        <f>IF(COUNTIF(Dails!A:A,Data!$A520)=1,1,"N")</f>
        <v>1</v>
      </c>
      <c r="G520" s="16">
        <f>IF(COUNTIF(Dails!D:D,Data!$A520)=1,2,"N")</f>
        <v>2</v>
      </c>
      <c r="H520" s="16" t="str">
        <f>IF(COUNTIF(Dails!G:G,Data!$A520)=1,3,"N")</f>
        <v>N</v>
      </c>
      <c r="I520" s="16">
        <f t="shared" si="1"/>
        <v>1</v>
      </c>
    </row>
    <row r="521" ht="14.25" customHeight="1">
      <c r="A521" s="9" t="s">
        <v>2000</v>
      </c>
      <c r="B521" s="106" t="s">
        <v>26</v>
      </c>
      <c r="C521" s="119" t="s">
        <v>2001</v>
      </c>
      <c r="D521" s="120" t="s">
        <v>1333</v>
      </c>
      <c r="E521" s="16" t="str">
        <f>VLOOKUP(B521&amp;D521,'Bill Assignment'!C:D,2,0)</f>
        <v>×</v>
      </c>
      <c r="F521" s="16">
        <f>IF(COUNTIF(Dails!A:A,Data!$A521)=1,1,"N")</f>
        <v>1</v>
      </c>
      <c r="G521" s="16">
        <f>IF(COUNTIF(Dails!D:D,Data!$A521)=1,2,"N")</f>
        <v>2</v>
      </c>
      <c r="H521" s="16">
        <f>IF(COUNTIF(Dails!G:G,Data!$A521)=1,3,"N")</f>
        <v>3</v>
      </c>
      <c r="I521" s="16">
        <f t="shared" si="1"/>
        <v>1</v>
      </c>
    </row>
    <row r="522" ht="14.25" customHeight="1">
      <c r="A522" s="9" t="s">
        <v>32</v>
      </c>
      <c r="B522" s="106" t="s">
        <v>26</v>
      </c>
      <c r="C522" s="119" t="s">
        <v>2002</v>
      </c>
      <c r="D522" s="120" t="s">
        <v>1333</v>
      </c>
      <c r="E522" s="16" t="str">
        <f>VLOOKUP(B522&amp;D522,'Bill Assignment'!C:D,2,0)</f>
        <v>×</v>
      </c>
      <c r="F522" s="16">
        <f>IF(COUNTIF(Dails!A:A,Data!$A522)=1,1,"N")</f>
        <v>1</v>
      </c>
      <c r="G522" s="16">
        <f>IF(COUNTIF(Dails!D:D,Data!$A522)=1,2,"N")</f>
        <v>2</v>
      </c>
      <c r="H522" s="16" t="str">
        <f>IF(COUNTIF(Dails!G:G,Data!$A522)=1,3,"N")</f>
        <v>N</v>
      </c>
      <c r="I522" s="16">
        <f t="shared" si="1"/>
        <v>1</v>
      </c>
    </row>
    <row r="523" ht="14.25" customHeight="1">
      <c r="A523" s="9" t="s">
        <v>1081</v>
      </c>
      <c r="B523" s="106" t="s">
        <v>26</v>
      </c>
      <c r="C523" s="119" t="s">
        <v>2003</v>
      </c>
      <c r="D523" s="120" t="s">
        <v>1333</v>
      </c>
      <c r="E523" s="16" t="str">
        <f>VLOOKUP(B523&amp;D523,'Bill Assignment'!C:D,2,0)</f>
        <v>×</v>
      </c>
      <c r="F523" s="16">
        <f>IF(COUNTIF(Dails!A:A,Data!$A523)=1,1,"N")</f>
        <v>1</v>
      </c>
      <c r="G523" s="16">
        <f>IF(COUNTIF(Dails!D:D,Data!$A523)=1,2,"N")</f>
        <v>2</v>
      </c>
      <c r="H523" s="16" t="str">
        <f>IF(COUNTIF(Dails!G:G,Data!$A523)=1,3,"N")</f>
        <v>N</v>
      </c>
      <c r="I523" s="16">
        <f t="shared" si="1"/>
        <v>1</v>
      </c>
    </row>
    <row r="524" ht="14.25" customHeight="1">
      <c r="A524" s="9" t="s">
        <v>395</v>
      </c>
      <c r="B524" s="106" t="s">
        <v>26</v>
      </c>
      <c r="C524" s="119" t="s">
        <v>2004</v>
      </c>
      <c r="D524" s="120" t="s">
        <v>1333</v>
      </c>
      <c r="E524" s="16" t="str">
        <f>VLOOKUP(B524&amp;D524,'Bill Assignment'!C:D,2,0)</f>
        <v>×</v>
      </c>
      <c r="F524" s="16">
        <f>IF(COUNTIF(Dails!A:A,Data!$A524)=1,1,"N")</f>
        <v>1</v>
      </c>
      <c r="G524" s="16">
        <f>IF(COUNTIF(Dails!D:D,Data!$A524)=1,2,"N")</f>
        <v>2</v>
      </c>
      <c r="H524" s="16" t="str">
        <f>IF(COUNTIF(Dails!G:G,Data!$A524)=1,3,"N")</f>
        <v>N</v>
      </c>
      <c r="I524" s="16">
        <f t="shared" si="1"/>
        <v>1</v>
      </c>
    </row>
    <row r="525" ht="14.25" customHeight="1">
      <c r="A525" s="9" t="s">
        <v>470</v>
      </c>
      <c r="B525" s="106" t="s">
        <v>26</v>
      </c>
      <c r="C525" s="119" t="s">
        <v>2005</v>
      </c>
      <c r="D525" s="120" t="s">
        <v>1333</v>
      </c>
      <c r="E525" s="16" t="str">
        <f>VLOOKUP(B525&amp;D525,'Bill Assignment'!C:D,2,0)</f>
        <v>×</v>
      </c>
      <c r="F525" s="16">
        <f>IF(COUNTIF(Dails!A:A,Data!$A525)=1,1,"N")</f>
        <v>1</v>
      </c>
      <c r="G525" s="16">
        <f>IF(COUNTIF(Dails!D:D,Data!$A525)=1,2,"N")</f>
        <v>2</v>
      </c>
      <c r="H525" s="16">
        <f>IF(COUNTIF(Dails!G:G,Data!$A525)=1,3,"N")</f>
        <v>3</v>
      </c>
      <c r="I525" s="16">
        <f t="shared" si="1"/>
        <v>1</v>
      </c>
    </row>
    <row r="526" ht="14.25" customHeight="1">
      <c r="A526" s="9" t="s">
        <v>1102</v>
      </c>
      <c r="B526" s="106" t="s">
        <v>26</v>
      </c>
      <c r="C526" s="119" t="s">
        <v>2006</v>
      </c>
      <c r="D526" s="120" t="s">
        <v>1333</v>
      </c>
      <c r="E526" s="16" t="str">
        <f>VLOOKUP(B526&amp;D526,'Bill Assignment'!C:D,2,0)</f>
        <v>×</v>
      </c>
      <c r="F526" s="16">
        <f>IF(COUNTIF(Dails!A:A,Data!$A526)=1,1,"N")</f>
        <v>1</v>
      </c>
      <c r="G526" s="16">
        <f>IF(COUNTIF(Dails!D:D,Data!$A526)=1,2,"N")</f>
        <v>2</v>
      </c>
      <c r="H526" s="16">
        <f>IF(COUNTIF(Dails!G:G,Data!$A526)=1,3,"N")</f>
        <v>3</v>
      </c>
      <c r="I526" s="16">
        <f t="shared" si="1"/>
        <v>1</v>
      </c>
    </row>
    <row r="527" ht="14.25" customHeight="1">
      <c r="A527" s="9" t="s">
        <v>486</v>
      </c>
      <c r="B527" s="106" t="s">
        <v>26</v>
      </c>
      <c r="C527" s="119" t="s">
        <v>2007</v>
      </c>
      <c r="D527" s="120" t="s">
        <v>1333</v>
      </c>
      <c r="E527" s="16" t="str">
        <f>VLOOKUP(B527&amp;D527,'Bill Assignment'!C:D,2,0)</f>
        <v>×</v>
      </c>
      <c r="F527" s="16">
        <f>IF(COUNTIF(Dails!A:A,Data!$A527)=1,1,"N")</f>
        <v>1</v>
      </c>
      <c r="G527" s="16">
        <f>IF(COUNTIF(Dails!D:D,Data!$A527)=1,2,"N")</f>
        <v>2</v>
      </c>
      <c r="H527" s="16" t="str">
        <f>IF(COUNTIF(Dails!G:G,Data!$A527)=1,3,"N")</f>
        <v>N</v>
      </c>
      <c r="I527" s="16">
        <f t="shared" si="1"/>
        <v>1</v>
      </c>
    </row>
    <row r="528" ht="14.25" customHeight="1">
      <c r="A528" s="9" t="s">
        <v>1622</v>
      </c>
      <c r="B528" s="106" t="s">
        <v>26</v>
      </c>
      <c r="C528" s="119" t="s">
        <v>2008</v>
      </c>
      <c r="D528" s="120" t="s">
        <v>1333</v>
      </c>
      <c r="E528" s="16" t="str">
        <f>VLOOKUP(B528&amp;D528,'Bill Assignment'!C:D,2,0)</f>
        <v>×</v>
      </c>
      <c r="F528" s="16" t="str">
        <f>IF(COUNTIF(Dails!A:A,Data!$A528)=1,1,"N")</f>
        <v>N</v>
      </c>
      <c r="G528" s="16">
        <f>IF(COUNTIF(Dails!D:D,Data!$A528)=1,2,"N")</f>
        <v>2</v>
      </c>
      <c r="H528" s="16" t="str">
        <f>IF(COUNTIF(Dails!G:G,Data!$A528)=1,3,"N")</f>
        <v>N</v>
      </c>
      <c r="I528" s="16">
        <f t="shared" si="1"/>
        <v>1</v>
      </c>
    </row>
    <row r="529" ht="14.25" customHeight="1">
      <c r="A529" s="9" t="s">
        <v>1790</v>
      </c>
      <c r="B529" s="106" t="s">
        <v>26</v>
      </c>
      <c r="C529" s="119" t="s">
        <v>2009</v>
      </c>
      <c r="D529" s="120" t="s">
        <v>1333</v>
      </c>
      <c r="E529" s="16" t="str">
        <f>VLOOKUP(B529&amp;D529,'Bill Assignment'!C:D,2,0)</f>
        <v>×</v>
      </c>
      <c r="F529" s="16">
        <f>IF(COUNTIF(Dails!A:A,Data!$A529)=1,1,"N")</f>
        <v>1</v>
      </c>
      <c r="G529" s="16">
        <f>IF(COUNTIF(Dails!D:D,Data!$A529)=1,2,"N")</f>
        <v>2</v>
      </c>
      <c r="H529" s="16" t="str">
        <f>IF(COUNTIF(Dails!G:G,Data!$A529)=1,3,"N")</f>
        <v>N</v>
      </c>
      <c r="I529" s="16">
        <f t="shared" si="1"/>
        <v>1</v>
      </c>
    </row>
    <row r="530" ht="14.25" customHeight="1">
      <c r="A530" s="9" t="s">
        <v>1794</v>
      </c>
      <c r="B530" s="106" t="s">
        <v>26</v>
      </c>
      <c r="C530" s="119" t="s">
        <v>2010</v>
      </c>
      <c r="D530" s="120" t="s">
        <v>1333</v>
      </c>
      <c r="E530" s="16" t="str">
        <f>VLOOKUP(B530&amp;D530,'Bill Assignment'!C:D,2,0)</f>
        <v>×</v>
      </c>
      <c r="F530" s="16">
        <f>IF(COUNTIF(Dails!A:A,Data!$A530)=1,1,"N")</f>
        <v>1</v>
      </c>
      <c r="G530" s="16">
        <f>IF(COUNTIF(Dails!D:D,Data!$A530)=1,2,"N")</f>
        <v>2</v>
      </c>
      <c r="H530" s="16">
        <f>IF(COUNTIF(Dails!G:G,Data!$A530)=1,3,"N")</f>
        <v>3</v>
      </c>
      <c r="I530" s="16">
        <f t="shared" si="1"/>
        <v>1</v>
      </c>
    </row>
    <row r="531" ht="14.25" customHeight="1">
      <c r="A531" s="9" t="s">
        <v>828</v>
      </c>
      <c r="B531" s="106" t="s">
        <v>26</v>
      </c>
      <c r="C531" s="119" t="s">
        <v>2011</v>
      </c>
      <c r="D531" s="120" t="s">
        <v>1333</v>
      </c>
      <c r="E531" s="16" t="str">
        <f>VLOOKUP(B531&amp;D531,'Bill Assignment'!C:D,2,0)</f>
        <v>×</v>
      </c>
      <c r="F531" s="16">
        <f>IF(COUNTIF(Dails!A:A,Data!$A531)=1,1,"N")</f>
        <v>1</v>
      </c>
      <c r="G531" s="16">
        <f>IF(COUNTIF(Dails!D:D,Data!$A531)=1,2,"N")</f>
        <v>2</v>
      </c>
      <c r="H531" s="16" t="str">
        <f>IF(COUNTIF(Dails!G:G,Data!$A531)=1,3,"N")</f>
        <v>N</v>
      </c>
      <c r="I531" s="16">
        <f t="shared" si="1"/>
        <v>1</v>
      </c>
    </row>
    <row r="532" ht="14.25" customHeight="1">
      <c r="A532" s="9" t="s">
        <v>1297</v>
      </c>
      <c r="B532" s="106" t="s">
        <v>26</v>
      </c>
      <c r="C532" s="119" t="s">
        <v>2012</v>
      </c>
      <c r="D532" s="120" t="s">
        <v>1333</v>
      </c>
      <c r="E532" s="16" t="str">
        <f>VLOOKUP(B532&amp;D532,'Bill Assignment'!C:D,2,0)</f>
        <v>×</v>
      </c>
      <c r="F532" s="16">
        <f>IF(COUNTIF(Dails!A:A,Data!$A532)=1,1,"N")</f>
        <v>1</v>
      </c>
      <c r="G532" s="16">
        <f>IF(COUNTIF(Dails!D:D,Data!$A532)=1,2,"N")</f>
        <v>2</v>
      </c>
      <c r="H532" s="16" t="str">
        <f>IF(COUNTIF(Dails!G:G,Data!$A532)=1,3,"N")</f>
        <v>N</v>
      </c>
      <c r="I532" s="16">
        <f t="shared" si="1"/>
        <v>1</v>
      </c>
    </row>
    <row r="533" ht="14.25" customHeight="1">
      <c r="A533" s="9" t="s">
        <v>185</v>
      </c>
      <c r="B533" s="106" t="s">
        <v>26</v>
      </c>
      <c r="C533" s="119" t="s">
        <v>2013</v>
      </c>
      <c r="D533" s="120" t="s">
        <v>1333</v>
      </c>
      <c r="E533" s="16" t="str">
        <f>VLOOKUP(B533&amp;D533,'Bill Assignment'!C:D,2,0)</f>
        <v>×</v>
      </c>
      <c r="F533" s="16">
        <f>IF(COUNTIF(Dails!A:A,Data!$A533)=1,1,"N")</f>
        <v>1</v>
      </c>
      <c r="G533" s="16" t="str">
        <f>IF(COUNTIF(Dails!D:D,Data!$A533)=1,2,"N")</f>
        <v>N</v>
      </c>
      <c r="H533" s="16" t="str">
        <f>IF(COUNTIF(Dails!G:G,Data!$A533)=1,3,"N")</f>
        <v>N</v>
      </c>
      <c r="I533" s="16">
        <f t="shared" si="1"/>
        <v>1</v>
      </c>
    </row>
    <row r="534" ht="14.25" customHeight="1">
      <c r="A534" s="9" t="s">
        <v>1635</v>
      </c>
      <c r="B534" s="106" t="s">
        <v>26</v>
      </c>
      <c r="C534" s="119" t="s">
        <v>2014</v>
      </c>
      <c r="D534" s="120" t="s">
        <v>1333</v>
      </c>
      <c r="E534" s="16" t="str">
        <f>VLOOKUP(B534&amp;D534,'Bill Assignment'!C:D,2,0)</f>
        <v>×</v>
      </c>
      <c r="F534" s="16">
        <f>IF(COUNTIF(Dails!A:A,Data!$A534)=1,1,"N")</f>
        <v>1</v>
      </c>
      <c r="G534" s="16">
        <f>IF(COUNTIF(Dails!D:D,Data!$A534)=1,2,"N")</f>
        <v>2</v>
      </c>
      <c r="H534" s="16" t="str">
        <f>IF(COUNTIF(Dails!G:G,Data!$A534)=1,3,"N")</f>
        <v>N</v>
      </c>
      <c r="I534" s="16">
        <f t="shared" si="1"/>
        <v>1</v>
      </c>
    </row>
    <row r="535" ht="14.25" customHeight="1">
      <c r="A535" s="9" t="s">
        <v>96</v>
      </c>
      <c r="B535" s="106" t="s">
        <v>26</v>
      </c>
      <c r="C535" s="119" t="s">
        <v>2015</v>
      </c>
      <c r="D535" s="120" t="s">
        <v>1333</v>
      </c>
      <c r="E535" s="16" t="str">
        <f>VLOOKUP(B535&amp;D535,'Bill Assignment'!C:D,2,0)</f>
        <v>×</v>
      </c>
      <c r="F535" s="16">
        <f>IF(COUNTIF(Dails!A:A,Data!$A535)=1,1,"N")</f>
        <v>1</v>
      </c>
      <c r="G535" s="16">
        <f>IF(COUNTIF(Dails!D:D,Data!$A535)=1,2,"N")</f>
        <v>2</v>
      </c>
      <c r="H535" s="16" t="str">
        <f>IF(COUNTIF(Dails!G:G,Data!$A535)=1,3,"N")</f>
        <v>N</v>
      </c>
      <c r="I535" s="16">
        <f t="shared" si="1"/>
        <v>1</v>
      </c>
    </row>
    <row r="536" ht="14.25" customHeight="1">
      <c r="A536" s="9" t="s">
        <v>789</v>
      </c>
      <c r="B536" s="106" t="s">
        <v>26</v>
      </c>
      <c r="C536" s="119" t="s">
        <v>2016</v>
      </c>
      <c r="D536" s="120" t="s">
        <v>1333</v>
      </c>
      <c r="E536" s="16" t="str">
        <f>VLOOKUP(B536&amp;D536,'Bill Assignment'!C:D,2,0)</f>
        <v>×</v>
      </c>
      <c r="F536" s="16">
        <f>IF(COUNTIF(Dails!A:A,Data!$A536)=1,1,"N")</f>
        <v>1</v>
      </c>
      <c r="G536" s="16">
        <f>IF(COUNTIF(Dails!D:D,Data!$A536)=1,2,"N")</f>
        <v>2</v>
      </c>
      <c r="H536" s="16" t="str">
        <f>IF(COUNTIF(Dails!G:G,Data!$A536)=1,3,"N")</f>
        <v>N</v>
      </c>
      <c r="I536" s="16">
        <f t="shared" si="1"/>
        <v>1</v>
      </c>
    </row>
    <row r="537" ht="14.25" customHeight="1">
      <c r="A537" s="9" t="s">
        <v>1212</v>
      </c>
      <c r="B537" s="106" t="s">
        <v>26</v>
      </c>
      <c r="C537" s="119" t="s">
        <v>2017</v>
      </c>
      <c r="D537" s="120" t="s">
        <v>1333</v>
      </c>
      <c r="E537" s="16" t="str">
        <f>VLOOKUP(B537&amp;D537,'Bill Assignment'!C:D,2,0)</f>
        <v>×</v>
      </c>
      <c r="F537" s="16">
        <f>IF(COUNTIF(Dails!A:A,Data!$A537)=1,1,"N")</f>
        <v>1</v>
      </c>
      <c r="G537" s="16">
        <f>IF(COUNTIF(Dails!D:D,Data!$A537)=1,2,"N")</f>
        <v>2</v>
      </c>
      <c r="H537" s="16">
        <f>IF(COUNTIF(Dails!G:G,Data!$A537)=1,3,"N")</f>
        <v>3</v>
      </c>
      <c r="I537" s="16">
        <f t="shared" si="1"/>
        <v>1</v>
      </c>
    </row>
    <row r="538" ht="14.25" customHeight="1">
      <c r="A538" s="9" t="s">
        <v>580</v>
      </c>
      <c r="B538" s="106" t="s">
        <v>26</v>
      </c>
      <c r="C538" s="119" t="s">
        <v>2018</v>
      </c>
      <c r="D538" s="120" t="s">
        <v>1333</v>
      </c>
      <c r="E538" s="16" t="str">
        <f>VLOOKUP(B538&amp;D538,'Bill Assignment'!C:D,2,0)</f>
        <v>×</v>
      </c>
      <c r="F538" s="16">
        <f>IF(COUNTIF(Dails!A:A,Data!$A538)=1,1,"N")</f>
        <v>1</v>
      </c>
      <c r="G538" s="16" t="str">
        <f>IF(COUNTIF(Dails!D:D,Data!$A538)=1,2,"N")</f>
        <v>N</v>
      </c>
      <c r="H538" s="16" t="str">
        <f>IF(COUNTIF(Dails!G:G,Data!$A538)=1,3,"N")</f>
        <v>N</v>
      </c>
      <c r="I538" s="16">
        <f t="shared" si="1"/>
        <v>1</v>
      </c>
    </row>
    <row r="539" ht="14.25" customHeight="1">
      <c r="A539" s="9" t="s">
        <v>1085</v>
      </c>
      <c r="B539" s="106" t="s">
        <v>26</v>
      </c>
      <c r="C539" s="119" t="s">
        <v>2019</v>
      </c>
      <c r="D539" s="120" t="s">
        <v>1333</v>
      </c>
      <c r="E539" s="16" t="str">
        <f>VLOOKUP(B539&amp;D539,'Bill Assignment'!C:D,2,0)</f>
        <v>×</v>
      </c>
      <c r="F539" s="16">
        <f>IF(COUNTIF(Dails!A:A,Data!$A539)=1,1,"N")</f>
        <v>1</v>
      </c>
      <c r="G539" s="16">
        <f>IF(COUNTIF(Dails!D:D,Data!$A539)=1,2,"N")</f>
        <v>2</v>
      </c>
      <c r="H539" s="16" t="str">
        <f>IF(COUNTIF(Dails!G:G,Data!$A539)=1,3,"N")</f>
        <v>N</v>
      </c>
      <c r="I539" s="16">
        <f t="shared" si="1"/>
        <v>1</v>
      </c>
    </row>
    <row r="540" ht="14.25" customHeight="1">
      <c r="A540" s="9" t="s">
        <v>1374</v>
      </c>
      <c r="B540" s="106" t="s">
        <v>26</v>
      </c>
      <c r="C540" s="119" t="s">
        <v>2020</v>
      </c>
      <c r="D540" s="120" t="s">
        <v>1333</v>
      </c>
      <c r="E540" s="16" t="str">
        <f>VLOOKUP(B540&amp;D540,'Bill Assignment'!C:D,2,0)</f>
        <v>×</v>
      </c>
      <c r="F540" s="16">
        <f>IF(COUNTIF(Dails!A:A,Data!$A540)=1,1,"N")</f>
        <v>1</v>
      </c>
      <c r="G540" s="16">
        <f>IF(COUNTIF(Dails!D:D,Data!$A540)=1,2,"N")</f>
        <v>2</v>
      </c>
      <c r="H540" s="16">
        <f>IF(COUNTIF(Dails!G:G,Data!$A540)=1,3,"N")</f>
        <v>3</v>
      </c>
      <c r="I540" s="16">
        <f t="shared" si="1"/>
        <v>1</v>
      </c>
    </row>
    <row r="541" ht="14.25" customHeight="1">
      <c r="A541" s="9" t="s">
        <v>1215</v>
      </c>
      <c r="B541" s="106" t="s">
        <v>26</v>
      </c>
      <c r="C541" s="119" t="s">
        <v>2021</v>
      </c>
      <c r="D541" s="120" t="s">
        <v>1333</v>
      </c>
      <c r="E541" s="16" t="str">
        <f>VLOOKUP(B541&amp;D541,'Bill Assignment'!C:D,2,0)</f>
        <v>×</v>
      </c>
      <c r="F541" s="16">
        <f>IF(COUNTIF(Dails!A:A,Data!$A541)=1,1,"N")</f>
        <v>1</v>
      </c>
      <c r="G541" s="16">
        <f>IF(COUNTIF(Dails!D:D,Data!$A541)=1,2,"N")</f>
        <v>2</v>
      </c>
      <c r="H541" s="16" t="str">
        <f>IF(COUNTIF(Dails!G:G,Data!$A541)=1,3,"N")</f>
        <v>N</v>
      </c>
      <c r="I541" s="16">
        <f t="shared" si="1"/>
        <v>1</v>
      </c>
    </row>
    <row r="542" ht="14.25" customHeight="1">
      <c r="A542" s="9" t="s">
        <v>350</v>
      </c>
      <c r="B542" s="106" t="s">
        <v>26</v>
      </c>
      <c r="C542" s="119" t="s">
        <v>2022</v>
      </c>
      <c r="D542" s="120" t="s">
        <v>1333</v>
      </c>
      <c r="E542" s="16" t="str">
        <f>VLOOKUP(B542&amp;D542,'Bill Assignment'!C:D,2,0)</f>
        <v>×</v>
      </c>
      <c r="F542" s="16">
        <f>IF(COUNTIF(Dails!A:A,Data!$A542)=1,1,"N")</f>
        <v>1</v>
      </c>
      <c r="G542" s="16">
        <f>IF(COUNTIF(Dails!D:D,Data!$A542)=1,2,"N")</f>
        <v>2</v>
      </c>
      <c r="H542" s="16" t="str">
        <f>IF(COUNTIF(Dails!G:G,Data!$A542)=1,3,"N")</f>
        <v>N</v>
      </c>
      <c r="I542" s="16">
        <f t="shared" si="1"/>
        <v>1</v>
      </c>
    </row>
    <row r="543" ht="14.25" customHeight="1">
      <c r="A543" s="9" t="s">
        <v>1657</v>
      </c>
      <c r="B543" s="106" t="s">
        <v>26</v>
      </c>
      <c r="C543" s="119" t="s">
        <v>2023</v>
      </c>
      <c r="D543" s="120" t="s">
        <v>1333</v>
      </c>
      <c r="E543" s="16" t="str">
        <f>VLOOKUP(B543&amp;D543,'Bill Assignment'!C:D,2,0)</f>
        <v>×</v>
      </c>
      <c r="F543" s="16">
        <f>IF(COUNTIF(Dails!A:A,Data!$A543)=1,1,"N")</f>
        <v>1</v>
      </c>
      <c r="G543" s="16">
        <f>IF(COUNTIF(Dails!D:D,Data!$A543)=1,2,"N")</f>
        <v>2</v>
      </c>
      <c r="H543" s="16" t="str">
        <f>IF(COUNTIF(Dails!G:G,Data!$A543)=1,3,"N")</f>
        <v>N</v>
      </c>
      <c r="I543" s="16">
        <f t="shared" si="1"/>
        <v>1</v>
      </c>
    </row>
    <row r="544" ht="14.25" customHeight="1">
      <c r="A544" s="9" t="s">
        <v>725</v>
      </c>
      <c r="B544" s="106" t="s">
        <v>26</v>
      </c>
      <c r="C544" s="119" t="s">
        <v>2024</v>
      </c>
      <c r="D544" s="120" t="s">
        <v>1333</v>
      </c>
      <c r="E544" s="16" t="str">
        <f>VLOOKUP(B544&amp;D544,'Bill Assignment'!C:D,2,0)</f>
        <v>×</v>
      </c>
      <c r="F544" s="16">
        <f>IF(COUNTIF(Dails!A:A,Data!$A544)=1,1,"N")</f>
        <v>1</v>
      </c>
      <c r="G544" s="16">
        <f>IF(COUNTIF(Dails!D:D,Data!$A544)=1,2,"N")</f>
        <v>2</v>
      </c>
      <c r="H544" s="16" t="str">
        <f>IF(COUNTIF(Dails!G:G,Data!$A544)=1,3,"N")</f>
        <v>N</v>
      </c>
      <c r="I544" s="16">
        <f t="shared" si="1"/>
        <v>1</v>
      </c>
    </row>
    <row r="545" ht="14.25" customHeight="1">
      <c r="A545" s="9" t="s">
        <v>1011</v>
      </c>
      <c r="B545" s="106" t="s">
        <v>26</v>
      </c>
      <c r="C545" s="119" t="s">
        <v>2025</v>
      </c>
      <c r="D545" s="120" t="s">
        <v>1333</v>
      </c>
      <c r="E545" s="16" t="str">
        <f>VLOOKUP(B545&amp;D545,'Bill Assignment'!C:D,2,0)</f>
        <v>×</v>
      </c>
      <c r="F545" s="16">
        <f>IF(COUNTIF(Dails!A:A,Data!$A545)=1,1,"N")</f>
        <v>1</v>
      </c>
      <c r="G545" s="16" t="str">
        <f>IF(COUNTIF(Dails!D:D,Data!$A545)=1,2,"N")</f>
        <v>N</v>
      </c>
      <c r="H545" s="16" t="str">
        <f>IF(COUNTIF(Dails!G:G,Data!$A545)=1,3,"N")</f>
        <v>N</v>
      </c>
      <c r="I545" s="16">
        <f t="shared" si="1"/>
        <v>1</v>
      </c>
    </row>
    <row r="546" ht="14.25" customHeight="1">
      <c r="A546" s="9" t="s">
        <v>1742</v>
      </c>
      <c r="B546" s="106" t="s">
        <v>26</v>
      </c>
      <c r="C546" s="119" t="s">
        <v>2026</v>
      </c>
      <c r="D546" s="120" t="s">
        <v>1333</v>
      </c>
      <c r="E546" s="16" t="str">
        <f>VLOOKUP(B546&amp;D546,'Bill Assignment'!C:D,2,0)</f>
        <v>×</v>
      </c>
      <c r="F546" s="16" t="str">
        <f>IF(COUNTIF(Dails!A:A,Data!$A546)=1,1,"N")</f>
        <v>N</v>
      </c>
      <c r="G546" s="16">
        <f>IF(COUNTIF(Dails!D:D,Data!$A546)=1,2,"N")</f>
        <v>2</v>
      </c>
      <c r="H546" s="16" t="str">
        <f>IF(COUNTIF(Dails!G:G,Data!$A546)=1,3,"N")</f>
        <v>N</v>
      </c>
      <c r="I546" s="16">
        <f t="shared" si="1"/>
        <v>1</v>
      </c>
    </row>
    <row r="547" ht="14.25" customHeight="1">
      <c r="A547" s="9" t="s">
        <v>785</v>
      </c>
      <c r="B547" s="106" t="s">
        <v>26</v>
      </c>
      <c r="C547" s="119" t="s">
        <v>2027</v>
      </c>
      <c r="D547" s="120" t="s">
        <v>1333</v>
      </c>
      <c r="E547" s="16" t="str">
        <f>VLOOKUP(B547&amp;D547,'Bill Assignment'!C:D,2,0)</f>
        <v>×</v>
      </c>
      <c r="F547" s="16">
        <f>IF(COUNTIF(Dails!A:A,Data!$A547)=1,1,"N")</f>
        <v>1</v>
      </c>
      <c r="G547" s="16" t="str">
        <f>IF(COUNTIF(Dails!D:D,Data!$A547)=1,2,"N")</f>
        <v>N</v>
      </c>
      <c r="H547" s="16" t="str">
        <f>IF(COUNTIF(Dails!G:G,Data!$A547)=1,3,"N")</f>
        <v>N</v>
      </c>
      <c r="I547" s="16">
        <f t="shared" si="1"/>
        <v>1</v>
      </c>
    </row>
    <row r="548" ht="14.25" customHeight="1">
      <c r="A548" s="9" t="s">
        <v>968</v>
      </c>
      <c r="B548" s="106" t="s">
        <v>26</v>
      </c>
      <c r="C548" s="119" t="s">
        <v>2028</v>
      </c>
      <c r="D548" s="120" t="s">
        <v>1333</v>
      </c>
      <c r="E548" s="16" t="str">
        <f>VLOOKUP(B548&amp;D548,'Bill Assignment'!C:D,2,0)</f>
        <v>×</v>
      </c>
      <c r="F548" s="16">
        <f>IF(COUNTIF(Dails!A:A,Data!$A548)=1,1,"N")</f>
        <v>1</v>
      </c>
      <c r="G548" s="16" t="str">
        <f>IF(COUNTIF(Dails!D:D,Data!$A548)=1,2,"N")</f>
        <v>N</v>
      </c>
      <c r="H548" s="16" t="str">
        <f>IF(COUNTIF(Dails!G:G,Data!$A548)=1,3,"N")</f>
        <v>N</v>
      </c>
      <c r="I548" s="16">
        <f t="shared" si="1"/>
        <v>1</v>
      </c>
    </row>
    <row r="549" ht="14.25" customHeight="1">
      <c r="A549" s="9" t="s">
        <v>928</v>
      </c>
      <c r="B549" s="106" t="s">
        <v>26</v>
      </c>
      <c r="C549" s="119" t="s">
        <v>2029</v>
      </c>
      <c r="D549" s="120" t="s">
        <v>1333</v>
      </c>
      <c r="E549" s="16" t="str">
        <f>VLOOKUP(B549&amp;D549,'Bill Assignment'!C:D,2,0)</f>
        <v>×</v>
      </c>
      <c r="F549" s="16">
        <f>IF(COUNTIF(Dails!A:A,Data!$A549)=1,1,"N")</f>
        <v>1</v>
      </c>
      <c r="G549" s="16" t="str">
        <f>IF(COUNTIF(Dails!D:D,Data!$A549)=1,2,"N")</f>
        <v>N</v>
      </c>
      <c r="H549" s="16" t="str">
        <f>IF(COUNTIF(Dails!G:G,Data!$A549)=1,3,"N")</f>
        <v>N</v>
      </c>
      <c r="I549" s="16">
        <f t="shared" si="1"/>
        <v>1</v>
      </c>
    </row>
    <row r="550" ht="14.25" customHeight="1">
      <c r="A550" s="9" t="s">
        <v>1977</v>
      </c>
      <c r="B550" s="106" t="s">
        <v>26</v>
      </c>
      <c r="C550" s="119" t="s">
        <v>2030</v>
      </c>
      <c r="D550" s="120" t="s">
        <v>1333</v>
      </c>
      <c r="E550" s="16" t="str">
        <f>VLOOKUP(B550&amp;D550,'Bill Assignment'!C:D,2,0)</f>
        <v>×</v>
      </c>
      <c r="F550" s="16">
        <f>IF(COUNTIF(Dails!A:A,Data!$A550)=1,1,"N")</f>
        <v>1</v>
      </c>
      <c r="G550" s="16">
        <f>IF(COUNTIF(Dails!D:D,Data!$A550)=1,2,"N")</f>
        <v>2</v>
      </c>
      <c r="H550" s="16">
        <f>IF(COUNTIF(Dails!G:G,Data!$A550)=1,3,"N")</f>
        <v>3</v>
      </c>
      <c r="I550" s="16">
        <f t="shared" si="1"/>
        <v>1</v>
      </c>
    </row>
    <row r="551" ht="14.25" customHeight="1">
      <c r="A551" s="9" t="s">
        <v>647</v>
      </c>
      <c r="B551" s="106" t="s">
        <v>26</v>
      </c>
      <c r="C551" s="119" t="s">
        <v>2031</v>
      </c>
      <c r="D551" s="120" t="s">
        <v>1333</v>
      </c>
      <c r="E551" s="16" t="str">
        <f>VLOOKUP(B551&amp;D551,'Bill Assignment'!C:D,2,0)</f>
        <v>×</v>
      </c>
      <c r="F551" s="16">
        <f>IF(COUNTIF(Dails!A:A,Data!$A551)=1,1,"N")</f>
        <v>1</v>
      </c>
      <c r="G551" s="16" t="str">
        <f>IF(COUNTIF(Dails!D:D,Data!$A551)=1,2,"N")</f>
        <v>N</v>
      </c>
      <c r="H551" s="16" t="str">
        <f>IF(COUNTIF(Dails!G:G,Data!$A551)=1,3,"N")</f>
        <v>N</v>
      </c>
      <c r="I551" s="16">
        <f t="shared" si="1"/>
        <v>1</v>
      </c>
    </row>
    <row r="552" ht="14.25" customHeight="1">
      <c r="A552" s="9" t="s">
        <v>964</v>
      </c>
      <c r="B552" s="106" t="s">
        <v>26</v>
      </c>
      <c r="C552" s="119" t="s">
        <v>2032</v>
      </c>
      <c r="D552" s="120" t="s">
        <v>1333</v>
      </c>
      <c r="E552" s="16" t="str">
        <f>VLOOKUP(B552&amp;D552,'Bill Assignment'!C:D,2,0)</f>
        <v>×</v>
      </c>
      <c r="F552" s="16">
        <f>IF(COUNTIF(Dails!A:A,Data!$A552)=1,1,"N")</f>
        <v>1</v>
      </c>
      <c r="G552" s="16">
        <f>IF(COUNTIF(Dails!D:D,Data!$A552)=1,2,"N")</f>
        <v>2</v>
      </c>
      <c r="H552" s="16" t="str">
        <f>IF(COUNTIF(Dails!G:G,Data!$A552)=1,3,"N")</f>
        <v>N</v>
      </c>
      <c r="I552" s="16">
        <f t="shared" si="1"/>
        <v>1</v>
      </c>
    </row>
    <row r="553" ht="14.25" customHeight="1">
      <c r="A553" s="9" t="s">
        <v>1021</v>
      </c>
      <c r="B553" s="106" t="s">
        <v>26</v>
      </c>
      <c r="C553" s="119" t="s">
        <v>2033</v>
      </c>
      <c r="D553" s="120" t="s">
        <v>1333</v>
      </c>
      <c r="E553" s="16" t="str">
        <f>VLOOKUP(B553&amp;D553,'Bill Assignment'!C:D,2,0)</f>
        <v>×</v>
      </c>
      <c r="F553" s="16">
        <f>IF(COUNTIF(Dails!A:A,Data!$A553)=1,1,"N")</f>
        <v>1</v>
      </c>
      <c r="G553" s="16">
        <f>IF(COUNTIF(Dails!D:D,Data!$A553)=1,2,"N")</f>
        <v>2</v>
      </c>
      <c r="H553" s="16">
        <f>IF(COUNTIF(Dails!G:G,Data!$A553)=1,3,"N")</f>
        <v>3</v>
      </c>
      <c r="I553" s="16">
        <f t="shared" si="1"/>
        <v>1</v>
      </c>
    </row>
    <row r="554" ht="14.25" customHeight="1">
      <c r="A554" s="9" t="s">
        <v>25</v>
      </c>
      <c r="B554" s="106" t="s">
        <v>26</v>
      </c>
      <c r="C554" s="119" t="s">
        <v>2034</v>
      </c>
      <c r="D554" s="120" t="s">
        <v>1333</v>
      </c>
      <c r="E554" s="16" t="str">
        <f>VLOOKUP(B554&amp;D554,'Bill Assignment'!C:D,2,0)</f>
        <v>×</v>
      </c>
      <c r="F554" s="16">
        <f>IF(COUNTIF(Dails!A:A,Data!$A554)=1,1,"N")</f>
        <v>1</v>
      </c>
      <c r="G554" s="16">
        <f>IF(COUNTIF(Dails!D:D,Data!$A554)=1,2,"N")</f>
        <v>2</v>
      </c>
      <c r="H554" s="16" t="str">
        <f>IF(COUNTIF(Dails!G:G,Data!$A554)=1,3,"N")</f>
        <v>N</v>
      </c>
      <c r="I554" s="16">
        <f t="shared" si="1"/>
        <v>1</v>
      </c>
    </row>
    <row r="555" ht="14.25" customHeight="1">
      <c r="A555" s="9" t="s">
        <v>1054</v>
      </c>
      <c r="B555" s="106" t="s">
        <v>26</v>
      </c>
      <c r="C555" s="119" t="s">
        <v>2035</v>
      </c>
      <c r="D555" s="120" t="s">
        <v>1333</v>
      </c>
      <c r="E555" s="16" t="str">
        <f>VLOOKUP(B555&amp;D555,'Bill Assignment'!C:D,2,0)</f>
        <v>×</v>
      </c>
      <c r="F555" s="16">
        <f>IF(COUNTIF(Dails!A:A,Data!$A555)=1,1,"N")</f>
        <v>1</v>
      </c>
      <c r="G555" s="16">
        <f>IF(COUNTIF(Dails!D:D,Data!$A555)=1,2,"N")</f>
        <v>2</v>
      </c>
      <c r="H555" s="16">
        <f>IF(COUNTIF(Dails!G:G,Data!$A555)=1,3,"N")</f>
        <v>3</v>
      </c>
      <c r="I555" s="16">
        <f t="shared" si="1"/>
        <v>1</v>
      </c>
    </row>
    <row r="556" ht="14.25" customHeight="1">
      <c r="A556" s="9" t="s">
        <v>551</v>
      </c>
      <c r="B556" s="106" t="s">
        <v>26</v>
      </c>
      <c r="C556" s="119" t="s">
        <v>2036</v>
      </c>
      <c r="D556" s="120" t="s">
        <v>1333</v>
      </c>
      <c r="E556" s="16" t="str">
        <f>VLOOKUP(B556&amp;D556,'Bill Assignment'!C:D,2,0)</f>
        <v>×</v>
      </c>
      <c r="F556" s="16">
        <f>IF(COUNTIF(Dails!A:A,Data!$A556)=1,1,"N")</f>
        <v>1</v>
      </c>
      <c r="G556" s="16" t="str">
        <f>IF(COUNTIF(Dails!D:D,Data!$A556)=1,2,"N")</f>
        <v>N</v>
      </c>
      <c r="H556" s="16" t="str">
        <f>IF(COUNTIF(Dails!G:G,Data!$A556)=1,3,"N")</f>
        <v>N</v>
      </c>
      <c r="I556" s="16">
        <f t="shared" si="1"/>
        <v>1</v>
      </c>
    </row>
    <row r="557" ht="14.25" customHeight="1">
      <c r="A557" s="9" t="s">
        <v>115</v>
      </c>
      <c r="B557" s="106" t="s">
        <v>26</v>
      </c>
      <c r="C557" s="119" t="s">
        <v>2037</v>
      </c>
      <c r="D557" s="120" t="s">
        <v>1333</v>
      </c>
      <c r="E557" s="16" t="str">
        <f>VLOOKUP(B557&amp;D557,'Bill Assignment'!C:D,2,0)</f>
        <v>×</v>
      </c>
      <c r="F557" s="16">
        <f>IF(COUNTIF(Dails!A:A,Data!$A557)=1,1,"N")</f>
        <v>1</v>
      </c>
      <c r="G557" s="16">
        <f>IF(COUNTIF(Dails!D:D,Data!$A557)=1,2,"N")</f>
        <v>2</v>
      </c>
      <c r="H557" s="16" t="str">
        <f>IF(COUNTIF(Dails!G:G,Data!$A557)=1,3,"N")</f>
        <v>N</v>
      </c>
      <c r="I557" s="16">
        <f t="shared" si="1"/>
        <v>1</v>
      </c>
    </row>
    <row r="558" ht="14.25" customHeight="1">
      <c r="A558" s="9" t="s">
        <v>198</v>
      </c>
      <c r="B558" s="106" t="s">
        <v>26</v>
      </c>
      <c r="C558" s="119" t="s">
        <v>2038</v>
      </c>
      <c r="D558" s="120" t="s">
        <v>1333</v>
      </c>
      <c r="E558" s="16" t="str">
        <f>VLOOKUP(B558&amp;D558,'Bill Assignment'!C:D,2,0)</f>
        <v>×</v>
      </c>
      <c r="F558" s="16">
        <f>IF(COUNTIF(Dails!A:A,Data!$A558)=1,1,"N")</f>
        <v>1</v>
      </c>
      <c r="G558" s="16">
        <f>IF(COUNTIF(Dails!D:D,Data!$A558)=1,2,"N")</f>
        <v>2</v>
      </c>
      <c r="H558" s="16">
        <f>IF(COUNTIF(Dails!G:G,Data!$A558)=1,3,"N")</f>
        <v>3</v>
      </c>
      <c r="I558" s="16">
        <f t="shared" si="1"/>
        <v>1</v>
      </c>
    </row>
    <row r="559" ht="14.25" customHeight="1">
      <c r="A559" s="9" t="s">
        <v>1755</v>
      </c>
      <c r="B559" s="106" t="s">
        <v>26</v>
      </c>
      <c r="C559" s="119" t="s">
        <v>2039</v>
      </c>
      <c r="D559" s="120" t="s">
        <v>1333</v>
      </c>
      <c r="E559" s="16" t="str">
        <f>VLOOKUP(B559&amp;D559,'Bill Assignment'!C:D,2,0)</f>
        <v>×</v>
      </c>
      <c r="F559" s="16">
        <f>IF(COUNTIF(Dails!A:A,Data!$A559)=1,1,"N")</f>
        <v>1</v>
      </c>
      <c r="G559" s="16" t="str">
        <f>IF(COUNTIF(Dails!D:D,Data!$A559)=1,2,"N")</f>
        <v>N</v>
      </c>
      <c r="H559" s="16" t="str">
        <f>IF(COUNTIF(Dails!G:G,Data!$A559)=1,3,"N")</f>
        <v>N</v>
      </c>
      <c r="I559" s="16">
        <f t="shared" si="1"/>
        <v>1</v>
      </c>
    </row>
    <row r="560" ht="14.25" customHeight="1">
      <c r="A560" s="9" t="s">
        <v>1538</v>
      </c>
      <c r="B560" s="106" t="s">
        <v>26</v>
      </c>
      <c r="C560" s="119" t="s">
        <v>2040</v>
      </c>
      <c r="D560" s="120" t="s">
        <v>1419</v>
      </c>
      <c r="E560" s="16" t="str">
        <f>VLOOKUP(B560&amp;D560,'Bill Assignment'!C:D,2,0)</f>
        <v>√</v>
      </c>
      <c r="F560" s="16">
        <f>IF(COUNTIF(Dails!A:A,Data!$A560)=1,1,"N")</f>
        <v>1</v>
      </c>
      <c r="G560" s="16">
        <f>IF(COUNTIF(Dails!D:D,Data!$A560)=1,2,"N")</f>
        <v>2</v>
      </c>
      <c r="H560" s="16" t="str">
        <f>IF(COUNTIF(Dails!G:G,Data!$A560)=1,3,"N")</f>
        <v>N</v>
      </c>
      <c r="I560" s="16">
        <f t="shared" si="1"/>
        <v>1</v>
      </c>
    </row>
    <row r="561" ht="14.25" customHeight="1">
      <c r="A561" s="9" t="s">
        <v>52</v>
      </c>
      <c r="B561" s="106" t="s">
        <v>26</v>
      </c>
      <c r="C561" s="119" t="s">
        <v>2041</v>
      </c>
      <c r="D561" s="120" t="s">
        <v>1419</v>
      </c>
      <c r="E561" s="16" t="str">
        <f>VLOOKUP(B561&amp;D561,'Bill Assignment'!C:D,2,0)</f>
        <v>√</v>
      </c>
      <c r="F561" s="16">
        <f>IF(COUNTIF(Dails!A:A,Data!$A561)=1,1,"N")</f>
        <v>1</v>
      </c>
      <c r="G561" s="16">
        <f>IF(COUNTIF(Dails!D:D,Data!$A561)=1,2,"N")</f>
        <v>2</v>
      </c>
      <c r="H561" s="16" t="str">
        <f>IF(COUNTIF(Dails!G:G,Data!$A561)=1,3,"N")</f>
        <v>N</v>
      </c>
      <c r="I561" s="16">
        <f t="shared" si="1"/>
        <v>1</v>
      </c>
    </row>
    <row r="562" ht="14.25" customHeight="1">
      <c r="A562" s="9" t="s">
        <v>745</v>
      </c>
      <c r="B562" s="106" t="s">
        <v>26</v>
      </c>
      <c r="C562" s="119" t="s">
        <v>2042</v>
      </c>
      <c r="D562" s="120" t="s">
        <v>1419</v>
      </c>
      <c r="E562" s="16" t="str">
        <f>VLOOKUP(B562&amp;D562,'Bill Assignment'!C:D,2,0)</f>
        <v>√</v>
      </c>
      <c r="F562" s="16">
        <f>IF(COUNTIF(Dails!A:A,Data!$A562)=1,1,"N")</f>
        <v>1</v>
      </c>
      <c r="G562" s="16">
        <f>IF(COUNTIF(Dails!D:D,Data!$A562)=1,2,"N")</f>
        <v>2</v>
      </c>
      <c r="H562" s="16" t="str">
        <f>IF(COUNTIF(Dails!G:G,Data!$A562)=1,3,"N")</f>
        <v>N</v>
      </c>
      <c r="I562" s="16">
        <f t="shared" si="1"/>
        <v>1</v>
      </c>
    </row>
    <row r="563" ht="14.25" customHeight="1">
      <c r="A563" s="9" t="s">
        <v>1146</v>
      </c>
      <c r="B563" s="106" t="s">
        <v>26</v>
      </c>
      <c r="C563" s="119" t="s">
        <v>2043</v>
      </c>
      <c r="D563" s="120" t="s">
        <v>1419</v>
      </c>
      <c r="E563" s="16" t="str">
        <f>VLOOKUP(B563&amp;D563,'Bill Assignment'!C:D,2,0)</f>
        <v>√</v>
      </c>
      <c r="F563" s="16">
        <f>IF(COUNTIF(Dails!A:A,Data!$A563)=1,1,"N")</f>
        <v>1</v>
      </c>
      <c r="G563" s="16" t="str">
        <f>IF(COUNTIF(Dails!D:D,Data!$A563)=1,2,"N")</f>
        <v>N</v>
      </c>
      <c r="H563" s="16" t="str">
        <f>IF(COUNTIF(Dails!G:G,Data!$A563)=1,3,"N")</f>
        <v>N</v>
      </c>
      <c r="I563" s="16">
        <f t="shared" si="1"/>
        <v>1</v>
      </c>
    </row>
    <row r="564" ht="14.25" customHeight="1">
      <c r="A564" s="9" t="s">
        <v>834</v>
      </c>
      <c r="B564" s="106" t="s">
        <v>26</v>
      </c>
      <c r="C564" s="119" t="s">
        <v>2044</v>
      </c>
      <c r="D564" s="120" t="s">
        <v>1419</v>
      </c>
      <c r="E564" s="16" t="str">
        <f>VLOOKUP(B564&amp;D564,'Bill Assignment'!C:D,2,0)</f>
        <v>√</v>
      </c>
      <c r="F564" s="16">
        <f>IF(COUNTIF(Dails!A:A,Data!$A564)=1,1,"N")</f>
        <v>1</v>
      </c>
      <c r="G564" s="16" t="str">
        <f>IF(COUNTIF(Dails!D:D,Data!$A564)=1,2,"N")</f>
        <v>N</v>
      </c>
      <c r="H564" s="16" t="str">
        <f>IF(COUNTIF(Dails!G:G,Data!$A564)=1,3,"N")</f>
        <v>N</v>
      </c>
      <c r="I564" s="16">
        <f t="shared" si="1"/>
        <v>1</v>
      </c>
    </row>
    <row r="565" ht="14.25" customHeight="1">
      <c r="A565" s="9" t="s">
        <v>1029</v>
      </c>
      <c r="B565" s="106" t="s">
        <v>26</v>
      </c>
      <c r="C565" s="119" t="s">
        <v>2045</v>
      </c>
      <c r="D565" s="120" t="s">
        <v>1419</v>
      </c>
      <c r="E565" s="16" t="str">
        <f>VLOOKUP(B565&amp;D565,'Bill Assignment'!C:D,2,0)</f>
        <v>√</v>
      </c>
      <c r="F565" s="16">
        <f>IF(COUNTIF(Dails!A:A,Data!$A565)=1,1,"N")</f>
        <v>1</v>
      </c>
      <c r="G565" s="16" t="str">
        <f>IF(COUNTIF(Dails!D:D,Data!$A565)=1,2,"N")</f>
        <v>N</v>
      </c>
      <c r="H565" s="16" t="str">
        <f>IF(COUNTIF(Dails!G:G,Data!$A565)=1,3,"N")</f>
        <v>N</v>
      </c>
      <c r="I565" s="16">
        <f t="shared" si="1"/>
        <v>1</v>
      </c>
    </row>
    <row r="566" ht="14.25" customHeight="1">
      <c r="A566" s="9" t="s">
        <v>1339</v>
      </c>
      <c r="B566" s="106" t="s">
        <v>26</v>
      </c>
      <c r="C566" s="119" t="s">
        <v>2046</v>
      </c>
      <c r="D566" s="120" t="s">
        <v>1419</v>
      </c>
      <c r="E566" s="16" t="str">
        <f>VLOOKUP(B566&amp;D566,'Bill Assignment'!C:D,2,0)</f>
        <v>√</v>
      </c>
      <c r="F566" s="16">
        <f>IF(COUNTIF(Dails!A:A,Data!$A566)=1,1,"N")</f>
        <v>1</v>
      </c>
      <c r="G566" s="16">
        <f>IF(COUNTIF(Dails!D:D,Data!$A566)=1,2,"N")</f>
        <v>2</v>
      </c>
      <c r="H566" s="16">
        <f>IF(COUNTIF(Dails!G:G,Data!$A566)=1,3,"N")</f>
        <v>3</v>
      </c>
      <c r="I566" s="16">
        <f t="shared" si="1"/>
        <v>1</v>
      </c>
    </row>
    <row r="567" ht="14.25" customHeight="1">
      <c r="A567" s="9" t="s">
        <v>1265</v>
      </c>
      <c r="B567" s="106" t="s">
        <v>26</v>
      </c>
      <c r="C567" s="119" t="s">
        <v>2047</v>
      </c>
      <c r="D567" s="120" t="s">
        <v>1419</v>
      </c>
      <c r="E567" s="16" t="str">
        <f>VLOOKUP(B567&amp;D567,'Bill Assignment'!C:D,2,0)</f>
        <v>√</v>
      </c>
      <c r="F567" s="16">
        <f>IF(COUNTIF(Dails!A:A,Data!$A567)=1,1,"N")</f>
        <v>1</v>
      </c>
      <c r="G567" s="16" t="str">
        <f>IF(COUNTIF(Dails!D:D,Data!$A567)=1,2,"N")</f>
        <v>N</v>
      </c>
      <c r="H567" s="16" t="str">
        <f>IF(COUNTIF(Dails!G:G,Data!$A567)=1,3,"N")</f>
        <v>N</v>
      </c>
      <c r="I567" s="16">
        <f t="shared" si="1"/>
        <v>1</v>
      </c>
    </row>
    <row r="568" ht="14.25" customHeight="1">
      <c r="A568" s="9" t="s">
        <v>214</v>
      </c>
      <c r="B568" s="106" t="s">
        <v>26</v>
      </c>
      <c r="C568" s="119" t="s">
        <v>2048</v>
      </c>
      <c r="D568" s="120" t="s">
        <v>1419</v>
      </c>
      <c r="E568" s="16" t="str">
        <f>VLOOKUP(B568&amp;D568,'Bill Assignment'!C:D,2,0)</f>
        <v>√</v>
      </c>
      <c r="F568" s="16">
        <f>IF(COUNTIF(Dails!A:A,Data!$A568)=1,1,"N")</f>
        <v>1</v>
      </c>
      <c r="G568" s="16" t="str">
        <f>IF(COUNTIF(Dails!D:D,Data!$A568)=1,2,"N")</f>
        <v>N</v>
      </c>
      <c r="H568" s="16" t="str">
        <f>IF(COUNTIF(Dails!G:G,Data!$A568)=1,3,"N")</f>
        <v>N</v>
      </c>
      <c r="I568" s="16">
        <f t="shared" si="1"/>
        <v>1</v>
      </c>
    </row>
    <row r="569" ht="14.25" customHeight="1">
      <c r="A569" s="9" t="s">
        <v>714</v>
      </c>
      <c r="B569" s="106" t="s">
        <v>26</v>
      </c>
      <c r="C569" s="119" t="s">
        <v>2049</v>
      </c>
      <c r="D569" s="120" t="s">
        <v>1419</v>
      </c>
      <c r="E569" s="16" t="str">
        <f>VLOOKUP(B569&amp;D569,'Bill Assignment'!C:D,2,0)</f>
        <v>√</v>
      </c>
      <c r="F569" s="16">
        <f>IF(COUNTIF(Dails!A:A,Data!$A569)=1,1,"N")</f>
        <v>1</v>
      </c>
      <c r="G569" s="16">
        <f>IF(COUNTIF(Dails!D:D,Data!$A569)=1,2,"N")</f>
        <v>2</v>
      </c>
      <c r="H569" s="16">
        <f>IF(COUNTIF(Dails!G:G,Data!$A569)=1,3,"N")</f>
        <v>3</v>
      </c>
      <c r="I569" s="16">
        <f t="shared" si="1"/>
        <v>1</v>
      </c>
    </row>
    <row r="570" ht="14.25" customHeight="1">
      <c r="A570" s="9" t="s">
        <v>1087</v>
      </c>
      <c r="B570" s="106" t="s">
        <v>26</v>
      </c>
      <c r="C570" s="119" t="s">
        <v>2050</v>
      </c>
      <c r="D570" s="120" t="s">
        <v>1419</v>
      </c>
      <c r="E570" s="16" t="str">
        <f>VLOOKUP(B570&amp;D570,'Bill Assignment'!C:D,2,0)</f>
        <v>√</v>
      </c>
      <c r="F570" s="16">
        <f>IF(COUNTIF(Dails!A:A,Data!$A570)=1,1,"N")</f>
        <v>1</v>
      </c>
      <c r="G570" s="16" t="str">
        <f>IF(COUNTIF(Dails!D:D,Data!$A570)=1,2,"N")</f>
        <v>N</v>
      </c>
      <c r="H570" s="16" t="str">
        <f>IF(COUNTIF(Dails!G:G,Data!$A570)=1,3,"N")</f>
        <v>N</v>
      </c>
      <c r="I570" s="16">
        <f t="shared" si="1"/>
        <v>1</v>
      </c>
    </row>
    <row r="571" ht="14.25" customHeight="1">
      <c r="A571" s="9" t="s">
        <v>1196</v>
      </c>
      <c r="B571" s="106" t="s">
        <v>26</v>
      </c>
      <c r="C571" s="119" t="s">
        <v>2051</v>
      </c>
      <c r="D571" s="120" t="s">
        <v>1419</v>
      </c>
      <c r="E571" s="16" t="str">
        <f>VLOOKUP(B571&amp;D571,'Bill Assignment'!C:D,2,0)</f>
        <v>√</v>
      </c>
      <c r="F571" s="16">
        <f>IF(COUNTIF(Dails!A:A,Data!$A571)=1,1,"N")</f>
        <v>1</v>
      </c>
      <c r="G571" s="16" t="str">
        <f>IF(COUNTIF(Dails!D:D,Data!$A571)=1,2,"N")</f>
        <v>N</v>
      </c>
      <c r="H571" s="16" t="str">
        <f>IF(COUNTIF(Dails!G:G,Data!$A571)=1,3,"N")</f>
        <v>N</v>
      </c>
      <c r="I571" s="16">
        <f t="shared" si="1"/>
        <v>1</v>
      </c>
    </row>
    <row r="572" ht="14.25" customHeight="1">
      <c r="A572" s="9" t="s">
        <v>1064</v>
      </c>
      <c r="B572" s="106" t="s">
        <v>26</v>
      </c>
      <c r="C572" s="119" t="s">
        <v>2052</v>
      </c>
      <c r="D572" s="120" t="s">
        <v>1419</v>
      </c>
      <c r="E572" s="16" t="str">
        <f>VLOOKUP(B572&amp;D572,'Bill Assignment'!C:D,2,0)</f>
        <v>√</v>
      </c>
      <c r="F572" s="16">
        <f>IF(COUNTIF(Dails!A:A,Data!$A572)=1,1,"N")</f>
        <v>1</v>
      </c>
      <c r="G572" s="16">
        <f>IF(COUNTIF(Dails!D:D,Data!$A572)=1,2,"N")</f>
        <v>2</v>
      </c>
      <c r="H572" s="16" t="str">
        <f>IF(COUNTIF(Dails!G:G,Data!$A572)=1,3,"N")</f>
        <v>N</v>
      </c>
      <c r="I572" s="16">
        <f t="shared" si="1"/>
        <v>1</v>
      </c>
    </row>
    <row r="573" ht="14.25" customHeight="1">
      <c r="A573" s="9" t="s">
        <v>1306</v>
      </c>
      <c r="B573" s="106" t="s">
        <v>26</v>
      </c>
      <c r="C573" s="119" t="s">
        <v>2053</v>
      </c>
      <c r="D573" s="120" t="s">
        <v>1419</v>
      </c>
      <c r="E573" s="16" t="str">
        <f>VLOOKUP(B573&amp;D573,'Bill Assignment'!C:D,2,0)</f>
        <v>√</v>
      </c>
      <c r="F573" s="16">
        <f>IF(COUNTIF(Dails!A:A,Data!$A573)=1,1,"N")</f>
        <v>1</v>
      </c>
      <c r="G573" s="16" t="str">
        <f>IF(COUNTIF(Dails!D:D,Data!$A573)=1,2,"N")</f>
        <v>N</v>
      </c>
      <c r="H573" s="16" t="str">
        <f>IF(COUNTIF(Dails!G:G,Data!$A573)=1,3,"N")</f>
        <v>N</v>
      </c>
      <c r="I573" s="16">
        <f t="shared" si="1"/>
        <v>1</v>
      </c>
    </row>
    <row r="574" ht="14.25" customHeight="1">
      <c r="A574" s="9" t="s">
        <v>1113</v>
      </c>
      <c r="B574" s="106" t="s">
        <v>26</v>
      </c>
      <c r="C574" s="119" t="s">
        <v>2054</v>
      </c>
      <c r="D574" s="120" t="s">
        <v>1419</v>
      </c>
      <c r="E574" s="16" t="str">
        <f>VLOOKUP(B574&amp;D574,'Bill Assignment'!C:D,2,0)</f>
        <v>√</v>
      </c>
      <c r="F574" s="16">
        <f>IF(COUNTIF(Dails!A:A,Data!$A574)=1,1,"N")</f>
        <v>1</v>
      </c>
      <c r="G574" s="16" t="str">
        <f>IF(COUNTIF(Dails!D:D,Data!$A574)=1,2,"N")</f>
        <v>N</v>
      </c>
      <c r="H574" s="16" t="str">
        <f>IF(COUNTIF(Dails!G:G,Data!$A574)=1,3,"N")</f>
        <v>N</v>
      </c>
      <c r="I574" s="16">
        <f t="shared" si="1"/>
        <v>1</v>
      </c>
    </row>
    <row r="575" ht="14.25" customHeight="1">
      <c r="A575" s="9" t="s">
        <v>706</v>
      </c>
      <c r="B575" s="106" t="s">
        <v>26</v>
      </c>
      <c r="C575" s="119" t="s">
        <v>2055</v>
      </c>
      <c r="D575" s="120" t="s">
        <v>1419</v>
      </c>
      <c r="E575" s="16" t="str">
        <f>VLOOKUP(B575&amp;D575,'Bill Assignment'!C:D,2,0)</f>
        <v>√</v>
      </c>
      <c r="F575" s="16">
        <f>IF(COUNTIF(Dails!A:A,Data!$A575)=1,1,"N")</f>
        <v>1</v>
      </c>
      <c r="G575" s="16" t="str">
        <f>IF(COUNTIF(Dails!D:D,Data!$A575)=1,2,"N")</f>
        <v>N</v>
      </c>
      <c r="H575" s="16" t="str">
        <f>IF(COUNTIF(Dails!G:G,Data!$A575)=1,3,"N")</f>
        <v>N</v>
      </c>
      <c r="I575" s="16">
        <f t="shared" si="1"/>
        <v>1</v>
      </c>
    </row>
    <row r="576" ht="14.25" customHeight="1">
      <c r="A576" s="9" t="s">
        <v>1066</v>
      </c>
      <c r="B576" s="106" t="s">
        <v>26</v>
      </c>
      <c r="C576" s="119" t="s">
        <v>2056</v>
      </c>
      <c r="D576" s="120" t="s">
        <v>1419</v>
      </c>
      <c r="E576" s="16" t="str">
        <f>VLOOKUP(B576&amp;D576,'Bill Assignment'!C:D,2,0)</f>
        <v>√</v>
      </c>
      <c r="F576" s="16">
        <f>IF(COUNTIF(Dails!A:A,Data!$A576)=1,1,"N")</f>
        <v>1</v>
      </c>
      <c r="G576" s="16" t="str">
        <f>IF(COUNTIF(Dails!D:D,Data!$A576)=1,2,"N")</f>
        <v>N</v>
      </c>
      <c r="H576" s="16" t="str">
        <f>IF(COUNTIF(Dails!G:G,Data!$A576)=1,3,"N")</f>
        <v>N</v>
      </c>
      <c r="I576" s="16">
        <f t="shared" si="1"/>
        <v>1</v>
      </c>
    </row>
    <row r="577" ht="14.25" customHeight="1">
      <c r="A577" s="9" t="s">
        <v>1543</v>
      </c>
      <c r="B577" s="106" t="s">
        <v>26</v>
      </c>
      <c r="C577" s="119" t="s">
        <v>2057</v>
      </c>
      <c r="D577" s="120" t="s">
        <v>1419</v>
      </c>
      <c r="E577" s="16" t="str">
        <f>VLOOKUP(B577&amp;D577,'Bill Assignment'!C:D,2,0)</f>
        <v>√</v>
      </c>
      <c r="F577" s="16">
        <f>IF(COUNTIF(Dails!A:A,Data!$A577)=1,1,"N")</f>
        <v>1</v>
      </c>
      <c r="G577" s="16">
        <f>IF(COUNTIF(Dails!D:D,Data!$A577)=1,2,"N")</f>
        <v>2</v>
      </c>
      <c r="H577" s="16" t="str">
        <f>IF(COUNTIF(Dails!G:G,Data!$A577)=1,3,"N")</f>
        <v>N</v>
      </c>
      <c r="I577" s="16">
        <f t="shared" si="1"/>
        <v>1</v>
      </c>
    </row>
    <row r="578" ht="14.25" customHeight="1">
      <c r="A578" s="9" t="s">
        <v>347</v>
      </c>
      <c r="B578" s="106" t="s">
        <v>26</v>
      </c>
      <c r="C578" s="119" t="s">
        <v>2058</v>
      </c>
      <c r="D578" s="120" t="s">
        <v>1419</v>
      </c>
      <c r="E578" s="16" t="str">
        <f>VLOOKUP(B578&amp;D578,'Bill Assignment'!C:D,2,0)</f>
        <v>√</v>
      </c>
      <c r="F578" s="16">
        <f>IF(COUNTIF(Dails!A:A,Data!$A578)=1,1,"N")</f>
        <v>1</v>
      </c>
      <c r="G578" s="16" t="str">
        <f>IF(COUNTIF(Dails!D:D,Data!$A578)=1,2,"N")</f>
        <v>N</v>
      </c>
      <c r="H578" s="16">
        <f>IF(COUNTIF(Dails!G:G,Data!$A578)=1,3,"N")</f>
        <v>3</v>
      </c>
      <c r="I578" s="16">
        <f t="shared" si="1"/>
        <v>1</v>
      </c>
    </row>
    <row r="579" ht="14.25" customHeight="1">
      <c r="A579" s="9" t="s">
        <v>970</v>
      </c>
      <c r="B579" s="106" t="s">
        <v>26</v>
      </c>
      <c r="C579" s="119" t="s">
        <v>2059</v>
      </c>
      <c r="D579" s="120" t="s">
        <v>1419</v>
      </c>
      <c r="E579" s="16" t="str">
        <f>VLOOKUP(B579&amp;D579,'Bill Assignment'!C:D,2,0)</f>
        <v>√</v>
      </c>
      <c r="F579" s="16">
        <f>IF(COUNTIF(Dails!A:A,Data!$A579)=1,1,"N")</f>
        <v>1</v>
      </c>
      <c r="G579" s="16">
        <f>IF(COUNTIF(Dails!D:D,Data!$A579)=1,2,"N")</f>
        <v>2</v>
      </c>
      <c r="H579" s="16" t="str">
        <f>IF(COUNTIF(Dails!G:G,Data!$A579)=1,3,"N")</f>
        <v>N</v>
      </c>
      <c r="I579" s="16">
        <f t="shared" si="1"/>
        <v>1</v>
      </c>
    </row>
    <row r="580" ht="14.25" customHeight="1">
      <c r="A580" s="9" t="s">
        <v>1777</v>
      </c>
      <c r="B580" s="106" t="s">
        <v>26</v>
      </c>
      <c r="C580" s="119" t="s">
        <v>2060</v>
      </c>
      <c r="D580" s="120" t="s">
        <v>1419</v>
      </c>
      <c r="E580" s="16" t="str">
        <f>VLOOKUP(B580&amp;D580,'Bill Assignment'!C:D,2,0)</f>
        <v>√</v>
      </c>
      <c r="F580" s="16">
        <f>IF(COUNTIF(Dails!A:A,Data!$A580)=1,1,"N")</f>
        <v>1</v>
      </c>
      <c r="G580" s="16" t="str">
        <f>IF(COUNTIF(Dails!D:D,Data!$A580)=1,2,"N")</f>
        <v>N</v>
      </c>
      <c r="H580" s="16" t="str">
        <f>IF(COUNTIF(Dails!G:G,Data!$A580)=1,3,"N")</f>
        <v>N</v>
      </c>
      <c r="I580" s="16">
        <f t="shared" si="1"/>
        <v>1</v>
      </c>
    </row>
    <row r="581" ht="14.25" customHeight="1">
      <c r="A581" s="9" t="s">
        <v>1779</v>
      </c>
      <c r="B581" s="106" t="s">
        <v>26</v>
      </c>
      <c r="C581" s="119" t="s">
        <v>2061</v>
      </c>
      <c r="D581" s="120" t="s">
        <v>1419</v>
      </c>
      <c r="E581" s="16" t="str">
        <f>VLOOKUP(B581&amp;D581,'Bill Assignment'!C:D,2,0)</f>
        <v>√</v>
      </c>
      <c r="F581" s="16">
        <f>IF(COUNTIF(Dails!A:A,Data!$A581)=1,1,"N")</f>
        <v>1</v>
      </c>
      <c r="G581" s="16">
        <f>IF(COUNTIF(Dails!D:D,Data!$A581)=1,2,"N")</f>
        <v>2</v>
      </c>
      <c r="H581" s="16" t="str">
        <f>IF(COUNTIF(Dails!G:G,Data!$A581)=1,3,"N")</f>
        <v>N</v>
      </c>
      <c r="I581" s="16">
        <f t="shared" si="1"/>
        <v>1</v>
      </c>
    </row>
    <row r="582" ht="14.25" customHeight="1">
      <c r="A582" s="9" t="s">
        <v>896</v>
      </c>
      <c r="B582" s="106" t="s">
        <v>26</v>
      </c>
      <c r="C582" s="119" t="s">
        <v>2062</v>
      </c>
      <c r="D582" s="120" t="s">
        <v>1419</v>
      </c>
      <c r="E582" s="16" t="str">
        <f>VLOOKUP(B582&amp;D582,'Bill Assignment'!C:D,2,0)</f>
        <v>√</v>
      </c>
      <c r="F582" s="16">
        <f>IF(COUNTIF(Dails!A:A,Data!$A582)=1,1,"N")</f>
        <v>1</v>
      </c>
      <c r="G582" s="16">
        <f>IF(COUNTIF(Dails!D:D,Data!$A582)=1,2,"N")</f>
        <v>2</v>
      </c>
      <c r="H582" s="16" t="str">
        <f>IF(COUNTIF(Dails!G:G,Data!$A582)=1,3,"N")</f>
        <v>N</v>
      </c>
      <c r="I582" s="16">
        <f t="shared" si="1"/>
        <v>1</v>
      </c>
    </row>
    <row r="583" ht="14.25" customHeight="1">
      <c r="A583" s="9" t="s">
        <v>1238</v>
      </c>
      <c r="B583" s="106" t="s">
        <v>26</v>
      </c>
      <c r="C583" s="119" t="s">
        <v>2063</v>
      </c>
      <c r="D583" s="120" t="s">
        <v>1419</v>
      </c>
      <c r="E583" s="16" t="str">
        <f>VLOOKUP(B583&amp;D583,'Bill Assignment'!C:D,2,0)</f>
        <v>√</v>
      </c>
      <c r="F583" s="16">
        <f>IF(COUNTIF(Dails!A:A,Data!$A583)=1,1,"N")</f>
        <v>1</v>
      </c>
      <c r="G583" s="16" t="str">
        <f>IF(COUNTIF(Dails!D:D,Data!$A583)=1,2,"N")</f>
        <v>N</v>
      </c>
      <c r="H583" s="16" t="str">
        <f>IF(COUNTIF(Dails!G:G,Data!$A583)=1,3,"N")</f>
        <v>N</v>
      </c>
      <c r="I583" s="16">
        <f t="shared" si="1"/>
        <v>1</v>
      </c>
    </row>
    <row r="584" ht="14.25" customHeight="1">
      <c r="A584" s="9" t="s">
        <v>445</v>
      </c>
      <c r="B584" s="106" t="s">
        <v>26</v>
      </c>
      <c r="C584" s="119" t="s">
        <v>2064</v>
      </c>
      <c r="D584" s="120" t="s">
        <v>1419</v>
      </c>
      <c r="E584" s="16" t="str">
        <f>VLOOKUP(B584&amp;D584,'Bill Assignment'!C:D,2,0)</f>
        <v>√</v>
      </c>
      <c r="F584" s="16">
        <f>IF(COUNTIF(Dails!A:A,Data!$A584)=1,1,"N")</f>
        <v>1</v>
      </c>
      <c r="G584" s="16" t="str">
        <f>IF(COUNTIF(Dails!D:D,Data!$A584)=1,2,"N")</f>
        <v>N</v>
      </c>
      <c r="H584" s="16">
        <f>IF(COUNTIF(Dails!G:G,Data!$A584)=1,3,"N")</f>
        <v>3</v>
      </c>
      <c r="I584" s="16">
        <f t="shared" si="1"/>
        <v>1</v>
      </c>
    </row>
    <row r="585" ht="14.25" customHeight="1">
      <c r="A585" s="9" t="s">
        <v>1784</v>
      </c>
      <c r="B585" s="106" t="s">
        <v>26</v>
      </c>
      <c r="C585" s="119" t="s">
        <v>2065</v>
      </c>
      <c r="D585" s="120" t="s">
        <v>1419</v>
      </c>
      <c r="E585" s="16" t="str">
        <f>VLOOKUP(B585&amp;D585,'Bill Assignment'!C:D,2,0)</f>
        <v>√</v>
      </c>
      <c r="F585" s="16" t="str">
        <f>IF(COUNTIF(Dails!A:A,Data!$A585)=1,1,"N")</f>
        <v>N</v>
      </c>
      <c r="G585" s="16">
        <f>IF(COUNTIF(Dails!D:D,Data!$A585)=1,2,"N")</f>
        <v>2</v>
      </c>
      <c r="H585" s="16" t="str">
        <f>IF(COUNTIF(Dails!G:G,Data!$A585)=1,3,"N")</f>
        <v>N</v>
      </c>
      <c r="I585" s="16">
        <f t="shared" si="1"/>
        <v>1</v>
      </c>
    </row>
    <row r="586" ht="14.25" customHeight="1">
      <c r="A586" s="9" t="s">
        <v>368</v>
      </c>
      <c r="B586" s="106" t="s">
        <v>26</v>
      </c>
      <c r="C586" s="119" t="s">
        <v>2066</v>
      </c>
      <c r="D586" s="120" t="s">
        <v>1419</v>
      </c>
      <c r="E586" s="16" t="str">
        <f>VLOOKUP(B586&amp;D586,'Bill Assignment'!C:D,2,0)</f>
        <v>√</v>
      </c>
      <c r="F586" s="16">
        <f>IF(COUNTIF(Dails!A:A,Data!$A586)=1,1,"N")</f>
        <v>1</v>
      </c>
      <c r="G586" s="16">
        <f>IF(COUNTIF(Dails!D:D,Data!$A586)=1,2,"N")</f>
        <v>2</v>
      </c>
      <c r="H586" s="16" t="str">
        <f>IF(COUNTIF(Dails!G:G,Data!$A586)=1,3,"N")</f>
        <v>N</v>
      </c>
      <c r="I586" s="16">
        <f t="shared" si="1"/>
        <v>1</v>
      </c>
    </row>
    <row r="587" ht="14.25" customHeight="1">
      <c r="A587" s="9" t="s">
        <v>1309</v>
      </c>
      <c r="B587" s="106" t="s">
        <v>26</v>
      </c>
      <c r="C587" s="119" t="s">
        <v>2067</v>
      </c>
      <c r="D587" s="120" t="s">
        <v>1419</v>
      </c>
      <c r="E587" s="16" t="str">
        <f>VLOOKUP(B587&amp;D587,'Bill Assignment'!C:D,2,0)</f>
        <v>√</v>
      </c>
      <c r="F587" s="16">
        <f>IF(COUNTIF(Dails!A:A,Data!$A587)=1,1,"N")</f>
        <v>1</v>
      </c>
      <c r="G587" s="16">
        <f>IF(COUNTIF(Dails!D:D,Data!$A587)=1,2,"N")</f>
        <v>2</v>
      </c>
      <c r="H587" s="16" t="str">
        <f>IF(COUNTIF(Dails!G:G,Data!$A587)=1,3,"N")</f>
        <v>N</v>
      </c>
      <c r="I587" s="16">
        <f t="shared" si="1"/>
        <v>1</v>
      </c>
    </row>
    <row r="588" ht="14.25" customHeight="1">
      <c r="A588" s="9" t="s">
        <v>163</v>
      </c>
      <c r="B588" s="106" t="s">
        <v>26</v>
      </c>
      <c r="C588" s="119" t="s">
        <v>2068</v>
      </c>
      <c r="D588" s="120" t="s">
        <v>1419</v>
      </c>
      <c r="E588" s="16" t="str">
        <f>VLOOKUP(B588&amp;D588,'Bill Assignment'!C:D,2,0)</f>
        <v>√</v>
      </c>
      <c r="F588" s="16">
        <f>IF(COUNTIF(Dails!A:A,Data!$A588)=1,1,"N")</f>
        <v>1</v>
      </c>
      <c r="G588" s="16">
        <f>IF(COUNTIF(Dails!D:D,Data!$A588)=1,2,"N")</f>
        <v>2</v>
      </c>
      <c r="H588" s="16" t="str">
        <f>IF(COUNTIF(Dails!G:G,Data!$A588)=1,3,"N")</f>
        <v>N</v>
      </c>
      <c r="I588" s="16">
        <f t="shared" si="1"/>
        <v>1</v>
      </c>
    </row>
    <row r="589" ht="14.25" customHeight="1">
      <c r="A589" s="9" t="s">
        <v>558</v>
      </c>
      <c r="B589" s="106" t="s">
        <v>26</v>
      </c>
      <c r="C589" s="119" t="s">
        <v>2069</v>
      </c>
      <c r="D589" s="120" t="s">
        <v>1419</v>
      </c>
      <c r="E589" s="16" t="str">
        <f>VLOOKUP(B589&amp;D589,'Bill Assignment'!C:D,2,0)</f>
        <v>√</v>
      </c>
      <c r="F589" s="16">
        <f>IF(COUNTIF(Dails!A:A,Data!$A589)=1,1,"N")</f>
        <v>1</v>
      </c>
      <c r="G589" s="16">
        <f>IF(COUNTIF(Dails!D:D,Data!$A589)=1,2,"N")</f>
        <v>2</v>
      </c>
      <c r="H589" s="16" t="str">
        <f>IF(COUNTIF(Dails!G:G,Data!$A589)=1,3,"N")</f>
        <v>N</v>
      </c>
      <c r="I589" s="16">
        <f t="shared" si="1"/>
        <v>1</v>
      </c>
    </row>
    <row r="590" ht="14.25" customHeight="1">
      <c r="A590" s="9" t="s">
        <v>1549</v>
      </c>
      <c r="B590" s="106" t="s">
        <v>26</v>
      </c>
      <c r="C590" s="119" t="s">
        <v>2070</v>
      </c>
      <c r="D590" s="120" t="s">
        <v>1419</v>
      </c>
      <c r="E590" s="16" t="str">
        <f>VLOOKUP(B590&amp;D590,'Bill Assignment'!C:D,2,0)</f>
        <v>√</v>
      </c>
      <c r="F590" s="16">
        <f>IF(COUNTIF(Dails!A:A,Data!$A590)=1,1,"N")</f>
        <v>1</v>
      </c>
      <c r="G590" s="16">
        <f>IF(COUNTIF(Dails!D:D,Data!$A590)=1,2,"N")</f>
        <v>2</v>
      </c>
      <c r="H590" s="16">
        <f>IF(COUNTIF(Dails!G:G,Data!$A590)=1,3,"N")</f>
        <v>3</v>
      </c>
      <c r="I590" s="16">
        <f t="shared" si="1"/>
        <v>1</v>
      </c>
    </row>
    <row r="591" ht="14.25" customHeight="1">
      <c r="A591" s="9" t="s">
        <v>1051</v>
      </c>
      <c r="B591" s="106" t="s">
        <v>26</v>
      </c>
      <c r="C591" s="119" t="s">
        <v>2071</v>
      </c>
      <c r="D591" s="120" t="s">
        <v>1419</v>
      </c>
      <c r="E591" s="16" t="str">
        <f>VLOOKUP(B591&amp;D591,'Bill Assignment'!C:D,2,0)</f>
        <v>√</v>
      </c>
      <c r="F591" s="16">
        <f>IF(COUNTIF(Dails!A:A,Data!$A591)=1,1,"N")</f>
        <v>1</v>
      </c>
      <c r="G591" s="16">
        <f>IF(COUNTIF(Dails!D:D,Data!$A591)=1,2,"N")</f>
        <v>2</v>
      </c>
      <c r="H591" s="16" t="str">
        <f>IF(COUNTIF(Dails!G:G,Data!$A591)=1,3,"N")</f>
        <v>N</v>
      </c>
      <c r="I591" s="16">
        <f t="shared" si="1"/>
        <v>1</v>
      </c>
    </row>
    <row r="592" ht="14.25" customHeight="1">
      <c r="A592" s="9" t="s">
        <v>899</v>
      </c>
      <c r="B592" s="106" t="s">
        <v>26</v>
      </c>
      <c r="C592" s="119" t="s">
        <v>2072</v>
      </c>
      <c r="D592" s="120" t="s">
        <v>1419</v>
      </c>
      <c r="E592" s="16" t="str">
        <f>VLOOKUP(B592&amp;D592,'Bill Assignment'!C:D,2,0)</f>
        <v>√</v>
      </c>
      <c r="F592" s="16">
        <f>IF(COUNTIF(Dails!A:A,Data!$A592)=1,1,"N")</f>
        <v>1</v>
      </c>
      <c r="G592" s="16">
        <f>IF(COUNTIF(Dails!D:D,Data!$A592)=1,2,"N")</f>
        <v>2</v>
      </c>
      <c r="H592" s="16">
        <f>IF(COUNTIF(Dails!G:G,Data!$A592)=1,3,"N")</f>
        <v>3</v>
      </c>
      <c r="I592" s="16">
        <f t="shared" si="1"/>
        <v>1</v>
      </c>
    </row>
    <row r="593" ht="14.25" customHeight="1">
      <c r="A593" s="9" t="s">
        <v>65</v>
      </c>
      <c r="B593" s="106" t="s">
        <v>26</v>
      </c>
      <c r="C593" s="119" t="s">
        <v>2073</v>
      </c>
      <c r="D593" s="120" t="s">
        <v>1419</v>
      </c>
      <c r="E593" s="16" t="str">
        <f>VLOOKUP(B593&amp;D593,'Bill Assignment'!C:D,2,0)</f>
        <v>√</v>
      </c>
      <c r="F593" s="16">
        <f>IF(COUNTIF(Dails!A:A,Data!$A593)=1,1,"N")</f>
        <v>1</v>
      </c>
      <c r="G593" s="16" t="str">
        <f>IF(COUNTIF(Dails!D:D,Data!$A593)=1,2,"N")</f>
        <v>N</v>
      </c>
      <c r="H593" s="16" t="str">
        <f>IF(COUNTIF(Dails!G:G,Data!$A593)=1,3,"N")</f>
        <v>N</v>
      </c>
      <c r="I593" s="16">
        <f t="shared" si="1"/>
        <v>1</v>
      </c>
    </row>
    <row r="594" ht="14.25" customHeight="1">
      <c r="A594" s="9" t="s">
        <v>359</v>
      </c>
      <c r="B594" s="106" t="s">
        <v>26</v>
      </c>
      <c r="C594" s="119" t="s">
        <v>2074</v>
      </c>
      <c r="D594" s="120" t="s">
        <v>1419</v>
      </c>
      <c r="E594" s="16" t="str">
        <f>VLOOKUP(B594&amp;D594,'Bill Assignment'!C:D,2,0)</f>
        <v>√</v>
      </c>
      <c r="F594" s="16">
        <f>IF(COUNTIF(Dails!A:A,Data!$A594)=1,1,"N")</f>
        <v>1</v>
      </c>
      <c r="G594" s="16" t="str">
        <f>IF(COUNTIF(Dails!D:D,Data!$A594)=1,2,"N")</f>
        <v>N</v>
      </c>
      <c r="H594" s="16">
        <f>IF(COUNTIF(Dails!G:G,Data!$A594)=1,3,"N")</f>
        <v>3</v>
      </c>
      <c r="I594" s="16">
        <f t="shared" si="1"/>
        <v>1</v>
      </c>
    </row>
    <row r="595" ht="14.25" customHeight="1">
      <c r="A595" s="9" t="s">
        <v>524</v>
      </c>
      <c r="B595" s="106" t="s">
        <v>26</v>
      </c>
      <c r="C595" s="119" t="s">
        <v>2075</v>
      </c>
      <c r="D595" s="120" t="s">
        <v>1419</v>
      </c>
      <c r="E595" s="16" t="str">
        <f>VLOOKUP(B595&amp;D595,'Bill Assignment'!C:D,2,0)</f>
        <v>√</v>
      </c>
      <c r="F595" s="16">
        <f>IF(COUNTIF(Dails!A:A,Data!$A595)=1,1,"N")</f>
        <v>1</v>
      </c>
      <c r="G595" s="16" t="str">
        <f>IF(COUNTIF(Dails!D:D,Data!$A595)=1,2,"N")</f>
        <v>N</v>
      </c>
      <c r="H595" s="16">
        <f>IF(COUNTIF(Dails!G:G,Data!$A595)=1,3,"N")</f>
        <v>3</v>
      </c>
      <c r="I595" s="16">
        <f t="shared" si="1"/>
        <v>1</v>
      </c>
    </row>
    <row r="596" ht="14.25" customHeight="1">
      <c r="A596" s="9" t="s">
        <v>1209</v>
      </c>
      <c r="B596" s="106" t="s">
        <v>26</v>
      </c>
      <c r="C596" s="119" t="s">
        <v>2076</v>
      </c>
      <c r="D596" s="120" t="s">
        <v>1419</v>
      </c>
      <c r="E596" s="16" t="str">
        <f>VLOOKUP(B596&amp;D596,'Bill Assignment'!C:D,2,0)</f>
        <v>√</v>
      </c>
      <c r="F596" s="16">
        <f>IF(COUNTIF(Dails!A:A,Data!$A596)=1,1,"N")</f>
        <v>1</v>
      </c>
      <c r="G596" s="16">
        <f>IF(COUNTIF(Dails!D:D,Data!$A596)=1,2,"N")</f>
        <v>2</v>
      </c>
      <c r="H596" s="16">
        <f>IF(COUNTIF(Dails!G:G,Data!$A596)=1,3,"N")</f>
        <v>3</v>
      </c>
      <c r="I596" s="16">
        <f t="shared" si="1"/>
        <v>1</v>
      </c>
    </row>
    <row r="597" ht="14.25" customHeight="1">
      <c r="A597" s="9" t="s">
        <v>1281</v>
      </c>
      <c r="B597" s="106" t="s">
        <v>26</v>
      </c>
      <c r="C597" s="119" t="s">
        <v>2077</v>
      </c>
      <c r="D597" s="120" t="s">
        <v>1419</v>
      </c>
      <c r="E597" s="16" t="str">
        <f>VLOOKUP(B597&amp;D597,'Bill Assignment'!C:D,2,0)</f>
        <v>√</v>
      </c>
      <c r="F597" s="16">
        <f>IF(COUNTIF(Dails!A:A,Data!$A597)=1,1,"N")</f>
        <v>1</v>
      </c>
      <c r="G597" s="16">
        <f>IF(COUNTIF(Dails!D:D,Data!$A597)=1,2,"N")</f>
        <v>2</v>
      </c>
      <c r="H597" s="16">
        <f>IF(COUNTIF(Dails!G:G,Data!$A597)=1,3,"N")</f>
        <v>3</v>
      </c>
      <c r="I597" s="16">
        <f t="shared" si="1"/>
        <v>1</v>
      </c>
    </row>
    <row r="598" ht="14.25" customHeight="1">
      <c r="A598" s="9" t="s">
        <v>1474</v>
      </c>
      <c r="B598" s="106" t="s">
        <v>26</v>
      </c>
      <c r="C598" s="119" t="s">
        <v>2078</v>
      </c>
      <c r="D598" s="120" t="s">
        <v>1419</v>
      </c>
      <c r="E598" s="16" t="str">
        <f>VLOOKUP(B598&amp;D598,'Bill Assignment'!C:D,2,0)</f>
        <v>√</v>
      </c>
      <c r="F598" s="16" t="str">
        <f>IF(COUNTIF(Dails!A:A,Data!$A598)=1,1,"N")</f>
        <v>N</v>
      </c>
      <c r="G598" s="16">
        <f>IF(COUNTIF(Dails!D:D,Data!$A598)=1,2,"N")</f>
        <v>2</v>
      </c>
      <c r="H598" s="16">
        <f>IF(COUNTIF(Dails!G:G,Data!$A598)=1,3,"N")</f>
        <v>3</v>
      </c>
      <c r="I598" s="16">
        <f t="shared" si="1"/>
        <v>1</v>
      </c>
    </row>
    <row r="599" ht="14.25" customHeight="1">
      <c r="A599" s="9" t="s">
        <v>1802</v>
      </c>
      <c r="B599" s="106" t="s">
        <v>26</v>
      </c>
      <c r="C599" s="119" t="s">
        <v>2079</v>
      </c>
      <c r="D599" s="120" t="s">
        <v>1419</v>
      </c>
      <c r="E599" s="16" t="str">
        <f>VLOOKUP(B599&amp;D599,'Bill Assignment'!C:D,2,0)</f>
        <v>√</v>
      </c>
      <c r="F599" s="16">
        <f>IF(COUNTIF(Dails!A:A,Data!$A599)=1,1,"N")</f>
        <v>1</v>
      </c>
      <c r="G599" s="16">
        <f>IF(COUNTIF(Dails!D:D,Data!$A599)=1,2,"N")</f>
        <v>2</v>
      </c>
      <c r="H599" s="16" t="str">
        <f>IF(COUNTIF(Dails!G:G,Data!$A599)=1,3,"N")</f>
        <v>N</v>
      </c>
      <c r="I599" s="16">
        <f t="shared" si="1"/>
        <v>1</v>
      </c>
    </row>
    <row r="600" ht="14.25" customHeight="1">
      <c r="A600" s="9" t="s">
        <v>460</v>
      </c>
      <c r="B600" s="106" t="s">
        <v>26</v>
      </c>
      <c r="C600" s="119" t="s">
        <v>2080</v>
      </c>
      <c r="D600" s="120" t="s">
        <v>1419</v>
      </c>
      <c r="E600" s="16" t="str">
        <f>VLOOKUP(B600&amp;D600,'Bill Assignment'!C:D,2,0)</f>
        <v>√</v>
      </c>
      <c r="F600" s="16">
        <f>IF(COUNTIF(Dails!A:A,Data!$A600)=1,1,"N")</f>
        <v>1</v>
      </c>
      <c r="G600" s="16" t="str">
        <f>IF(COUNTIF(Dails!D:D,Data!$A600)=1,2,"N")</f>
        <v>N</v>
      </c>
      <c r="H600" s="16" t="str">
        <f>IF(COUNTIF(Dails!G:G,Data!$A600)=1,3,"N")</f>
        <v>N</v>
      </c>
      <c r="I600" s="16">
        <f t="shared" si="1"/>
        <v>1</v>
      </c>
    </row>
    <row r="601" ht="14.25" customHeight="1">
      <c r="A601" s="9" t="s">
        <v>1166</v>
      </c>
      <c r="B601" s="106" t="s">
        <v>26</v>
      </c>
      <c r="C601" s="119" t="s">
        <v>2081</v>
      </c>
      <c r="D601" s="120" t="s">
        <v>1419</v>
      </c>
      <c r="E601" s="16" t="str">
        <f>VLOOKUP(B601&amp;D601,'Bill Assignment'!C:D,2,0)</f>
        <v>√</v>
      </c>
      <c r="F601" s="16">
        <f>IF(COUNTIF(Dails!A:A,Data!$A601)=1,1,"N")</f>
        <v>1</v>
      </c>
      <c r="G601" s="16" t="str">
        <f>IF(COUNTIF(Dails!D:D,Data!$A601)=1,2,"N")</f>
        <v>N</v>
      </c>
      <c r="H601" s="16" t="str">
        <f>IF(COUNTIF(Dails!G:G,Data!$A601)=1,3,"N")</f>
        <v>N</v>
      </c>
      <c r="I601" s="16">
        <f t="shared" si="1"/>
        <v>1</v>
      </c>
    </row>
    <row r="602" ht="14.25" customHeight="1">
      <c r="A602" s="9" t="s">
        <v>869</v>
      </c>
      <c r="B602" s="106" t="s">
        <v>26</v>
      </c>
      <c r="C602" s="119" t="s">
        <v>2082</v>
      </c>
      <c r="D602" s="120" t="s">
        <v>1419</v>
      </c>
      <c r="E602" s="16" t="str">
        <f>VLOOKUP(B602&amp;D602,'Bill Assignment'!C:D,2,0)</f>
        <v>√</v>
      </c>
      <c r="F602" s="16">
        <f>IF(COUNTIF(Dails!A:A,Data!$A602)=1,1,"N")</f>
        <v>1</v>
      </c>
      <c r="G602" s="16" t="str">
        <f>IF(COUNTIF(Dails!D:D,Data!$A602)=1,2,"N")</f>
        <v>N</v>
      </c>
      <c r="H602" s="16" t="str">
        <f>IF(COUNTIF(Dails!G:G,Data!$A602)=1,3,"N")</f>
        <v>N</v>
      </c>
      <c r="I602" s="16">
        <f t="shared" si="1"/>
        <v>1</v>
      </c>
    </row>
    <row r="603" ht="14.25" customHeight="1">
      <c r="A603" s="9" t="s">
        <v>1161</v>
      </c>
      <c r="B603" s="106" t="s">
        <v>26</v>
      </c>
      <c r="C603" s="119" t="s">
        <v>2083</v>
      </c>
      <c r="D603" s="120" t="s">
        <v>1419</v>
      </c>
      <c r="E603" s="16" t="str">
        <f>VLOOKUP(B603&amp;D603,'Bill Assignment'!C:D,2,0)</f>
        <v>√</v>
      </c>
      <c r="F603" s="16">
        <f>IF(COUNTIF(Dails!A:A,Data!$A603)=1,1,"N")</f>
        <v>1</v>
      </c>
      <c r="G603" s="16" t="str">
        <f>IF(COUNTIF(Dails!D:D,Data!$A603)=1,2,"N")</f>
        <v>N</v>
      </c>
      <c r="H603" s="16" t="str">
        <f>IF(COUNTIF(Dails!G:G,Data!$A603)=1,3,"N")</f>
        <v>N</v>
      </c>
      <c r="I603" s="16">
        <f t="shared" si="1"/>
        <v>1</v>
      </c>
    </row>
    <row r="604" ht="14.25" customHeight="1">
      <c r="A604" s="9" t="s">
        <v>364</v>
      </c>
      <c r="B604" s="106" t="s">
        <v>26</v>
      </c>
      <c r="C604" s="119" t="s">
        <v>2084</v>
      </c>
      <c r="D604" s="120" t="s">
        <v>1419</v>
      </c>
      <c r="E604" s="16" t="str">
        <f>VLOOKUP(B604&amp;D604,'Bill Assignment'!C:D,2,0)</f>
        <v>√</v>
      </c>
      <c r="F604" s="16">
        <f>IF(COUNTIF(Dails!A:A,Data!$A604)=1,1,"N")</f>
        <v>1</v>
      </c>
      <c r="G604" s="16">
        <f>IF(COUNTIF(Dails!D:D,Data!$A604)=1,2,"N")</f>
        <v>2</v>
      </c>
      <c r="H604" s="16" t="str">
        <f>IF(COUNTIF(Dails!G:G,Data!$A604)=1,3,"N")</f>
        <v>N</v>
      </c>
      <c r="I604" s="16">
        <f t="shared" si="1"/>
        <v>1</v>
      </c>
    </row>
    <row r="605" ht="14.25" customHeight="1">
      <c r="A605" s="9" t="s">
        <v>407</v>
      </c>
      <c r="B605" s="106" t="s">
        <v>26</v>
      </c>
      <c r="C605" s="119" t="s">
        <v>2085</v>
      </c>
      <c r="D605" s="120" t="s">
        <v>1419</v>
      </c>
      <c r="E605" s="16" t="str">
        <f>VLOOKUP(B605&amp;D605,'Bill Assignment'!C:D,2,0)</f>
        <v>√</v>
      </c>
      <c r="F605" s="16">
        <f>IF(COUNTIF(Dails!A:A,Data!$A605)=1,1,"N")</f>
        <v>1</v>
      </c>
      <c r="G605" s="16">
        <f>IF(COUNTIF(Dails!D:D,Data!$A605)=1,2,"N")</f>
        <v>2</v>
      </c>
      <c r="H605" s="16" t="str">
        <f>IF(COUNTIF(Dails!G:G,Data!$A605)=1,3,"N")</f>
        <v>N</v>
      </c>
      <c r="I605" s="16">
        <f t="shared" si="1"/>
        <v>1</v>
      </c>
    </row>
    <row r="606" ht="14.25" customHeight="1">
      <c r="A606" s="9" t="s">
        <v>300</v>
      </c>
      <c r="B606" s="106" t="s">
        <v>26</v>
      </c>
      <c r="C606" s="119" t="s">
        <v>2086</v>
      </c>
      <c r="D606" s="120" t="s">
        <v>1419</v>
      </c>
      <c r="E606" s="16" t="str">
        <f>VLOOKUP(B606&amp;D606,'Bill Assignment'!C:D,2,0)</f>
        <v>√</v>
      </c>
      <c r="F606" s="16">
        <f>IF(COUNTIF(Dails!A:A,Data!$A606)=1,1,"N")</f>
        <v>1</v>
      </c>
      <c r="G606" s="16">
        <f>IF(COUNTIF(Dails!D:D,Data!$A606)=1,2,"N")</f>
        <v>2</v>
      </c>
      <c r="H606" s="16" t="str">
        <f>IF(COUNTIF(Dails!G:G,Data!$A606)=1,3,"N")</f>
        <v>N</v>
      </c>
      <c r="I606" s="16">
        <f t="shared" si="1"/>
        <v>1</v>
      </c>
    </row>
    <row r="607" ht="14.25" customHeight="1">
      <c r="A607" s="9" t="s">
        <v>853</v>
      </c>
      <c r="B607" s="106" t="s">
        <v>26</v>
      </c>
      <c r="C607" s="119" t="s">
        <v>2087</v>
      </c>
      <c r="D607" s="120" t="s">
        <v>1419</v>
      </c>
      <c r="E607" s="16" t="str">
        <f>VLOOKUP(B607&amp;D607,'Bill Assignment'!C:D,2,0)</f>
        <v>√</v>
      </c>
      <c r="F607" s="16">
        <f>IF(COUNTIF(Dails!A:A,Data!$A607)=1,1,"N")</f>
        <v>1</v>
      </c>
      <c r="G607" s="16">
        <f>IF(COUNTIF(Dails!D:D,Data!$A607)=1,2,"N")</f>
        <v>2</v>
      </c>
      <c r="H607" s="16">
        <f>IF(COUNTIF(Dails!G:G,Data!$A607)=1,3,"N")</f>
        <v>3</v>
      </c>
      <c r="I607" s="16">
        <f t="shared" si="1"/>
        <v>1</v>
      </c>
    </row>
    <row r="608" ht="14.25" customHeight="1">
      <c r="A608" s="9" t="s">
        <v>532</v>
      </c>
      <c r="B608" s="106" t="s">
        <v>26</v>
      </c>
      <c r="C608" s="119" t="s">
        <v>2088</v>
      </c>
      <c r="D608" s="120" t="s">
        <v>1419</v>
      </c>
      <c r="E608" s="16" t="str">
        <f>VLOOKUP(B608&amp;D608,'Bill Assignment'!C:D,2,0)</f>
        <v>√</v>
      </c>
      <c r="F608" s="16">
        <f>IF(COUNTIF(Dails!A:A,Data!$A608)=1,1,"N")</f>
        <v>1</v>
      </c>
      <c r="G608" s="16" t="str">
        <f>IF(COUNTIF(Dails!D:D,Data!$A608)=1,2,"N")</f>
        <v>N</v>
      </c>
      <c r="H608" s="16" t="str">
        <f>IF(COUNTIF(Dails!G:G,Data!$A608)=1,3,"N")</f>
        <v>N</v>
      </c>
      <c r="I608" s="16">
        <f t="shared" si="1"/>
        <v>1</v>
      </c>
    </row>
    <row r="609" ht="14.25" customHeight="1">
      <c r="A609" s="9" t="s">
        <v>271</v>
      </c>
      <c r="B609" s="106" t="s">
        <v>26</v>
      </c>
      <c r="C609" s="119" t="s">
        <v>2089</v>
      </c>
      <c r="D609" s="120" t="s">
        <v>1419</v>
      </c>
      <c r="E609" s="16" t="str">
        <f>VLOOKUP(B609&amp;D609,'Bill Assignment'!C:D,2,0)</f>
        <v>√</v>
      </c>
      <c r="F609" s="16">
        <f>IF(COUNTIF(Dails!A:A,Data!$A609)=1,1,"N")</f>
        <v>1</v>
      </c>
      <c r="G609" s="16" t="str">
        <f>IF(COUNTIF(Dails!D:D,Data!$A609)=1,2,"N")</f>
        <v>N</v>
      </c>
      <c r="H609" s="16" t="str">
        <f>IF(COUNTIF(Dails!G:G,Data!$A609)=1,3,"N")</f>
        <v>N</v>
      </c>
      <c r="I609" s="16">
        <f t="shared" si="1"/>
        <v>1</v>
      </c>
    </row>
    <row r="610" ht="14.25" customHeight="1">
      <c r="A610" s="9" t="s">
        <v>268</v>
      </c>
      <c r="B610" s="106" t="s">
        <v>26</v>
      </c>
      <c r="C610" s="119" t="s">
        <v>2090</v>
      </c>
      <c r="D610" s="120" t="s">
        <v>1419</v>
      </c>
      <c r="E610" s="16" t="str">
        <f>VLOOKUP(B610&amp;D610,'Bill Assignment'!C:D,2,0)</f>
        <v>√</v>
      </c>
      <c r="F610" s="16">
        <f>IF(COUNTIF(Dails!A:A,Data!$A610)=1,1,"N")</f>
        <v>1</v>
      </c>
      <c r="G610" s="16">
        <f>IF(COUNTIF(Dails!D:D,Data!$A610)=1,2,"N")</f>
        <v>2</v>
      </c>
      <c r="H610" s="16">
        <f>IF(COUNTIF(Dails!G:G,Data!$A610)=1,3,"N")</f>
        <v>3</v>
      </c>
      <c r="I610" s="16">
        <f t="shared" si="1"/>
        <v>1</v>
      </c>
    </row>
    <row r="611" ht="14.25" customHeight="1">
      <c r="A611" s="9" t="s">
        <v>1035</v>
      </c>
      <c r="B611" s="106" t="s">
        <v>26</v>
      </c>
      <c r="C611" s="119" t="s">
        <v>2091</v>
      </c>
      <c r="D611" s="120" t="s">
        <v>1419</v>
      </c>
      <c r="E611" s="16" t="str">
        <f>VLOOKUP(B611&amp;D611,'Bill Assignment'!C:D,2,0)</f>
        <v>√</v>
      </c>
      <c r="F611" s="16">
        <f>IF(COUNTIF(Dails!A:A,Data!$A611)=1,1,"N")</f>
        <v>1</v>
      </c>
      <c r="G611" s="16" t="str">
        <f>IF(COUNTIF(Dails!D:D,Data!$A611)=1,2,"N")</f>
        <v>N</v>
      </c>
      <c r="H611" s="16" t="str">
        <f>IF(COUNTIF(Dails!G:G,Data!$A611)=1,3,"N")</f>
        <v>N</v>
      </c>
      <c r="I611" s="16">
        <f t="shared" si="1"/>
        <v>1</v>
      </c>
    </row>
    <row r="612" ht="14.25" customHeight="1">
      <c r="A612" s="9" t="s">
        <v>332</v>
      </c>
      <c r="B612" s="106" t="s">
        <v>26</v>
      </c>
      <c r="C612" s="119" t="s">
        <v>2092</v>
      </c>
      <c r="D612" s="120" t="s">
        <v>1419</v>
      </c>
      <c r="E612" s="16" t="str">
        <f>VLOOKUP(B612&amp;D612,'Bill Assignment'!C:D,2,0)</f>
        <v>√</v>
      </c>
      <c r="F612" s="16">
        <f>IF(COUNTIF(Dails!A:A,Data!$A612)=1,1,"N")</f>
        <v>1</v>
      </c>
      <c r="G612" s="16" t="str">
        <f>IF(COUNTIF(Dails!D:D,Data!$A612)=1,2,"N")</f>
        <v>N</v>
      </c>
      <c r="H612" s="16" t="str">
        <f>IF(COUNTIF(Dails!G:G,Data!$A612)=1,3,"N")</f>
        <v>N</v>
      </c>
      <c r="I612" s="16">
        <f t="shared" si="1"/>
        <v>1</v>
      </c>
    </row>
    <row r="613" ht="14.25" customHeight="1">
      <c r="A613" s="9" t="s">
        <v>879</v>
      </c>
      <c r="B613" s="106" t="s">
        <v>26</v>
      </c>
      <c r="C613" s="119" t="s">
        <v>2093</v>
      </c>
      <c r="D613" s="120" t="s">
        <v>1419</v>
      </c>
      <c r="E613" s="16" t="str">
        <f>VLOOKUP(B613&amp;D613,'Bill Assignment'!C:D,2,0)</f>
        <v>√</v>
      </c>
      <c r="F613" s="16">
        <f>IF(COUNTIF(Dails!A:A,Data!$A613)=1,1,"N")</f>
        <v>1</v>
      </c>
      <c r="G613" s="16">
        <f>IF(COUNTIF(Dails!D:D,Data!$A613)=1,2,"N")</f>
        <v>2</v>
      </c>
      <c r="H613" s="16">
        <f>IF(COUNTIF(Dails!G:G,Data!$A613)=1,3,"N")</f>
        <v>3</v>
      </c>
      <c r="I613" s="16">
        <f t="shared" si="1"/>
        <v>1</v>
      </c>
    </row>
    <row r="614" ht="14.25" customHeight="1">
      <c r="A614" s="9" t="s">
        <v>1139</v>
      </c>
      <c r="B614" s="106" t="s">
        <v>26</v>
      </c>
      <c r="C614" s="119" t="s">
        <v>2094</v>
      </c>
      <c r="D614" s="120" t="s">
        <v>1419</v>
      </c>
      <c r="E614" s="16" t="str">
        <f>VLOOKUP(B614&amp;D614,'Bill Assignment'!C:D,2,0)</f>
        <v>√</v>
      </c>
      <c r="F614" s="16">
        <f>IF(COUNTIF(Dails!A:A,Data!$A614)=1,1,"N")</f>
        <v>1</v>
      </c>
      <c r="G614" s="16" t="str">
        <f>IF(COUNTIF(Dails!D:D,Data!$A614)=1,2,"N")</f>
        <v>N</v>
      </c>
      <c r="H614" s="16" t="str">
        <f>IF(COUNTIF(Dails!G:G,Data!$A614)=1,3,"N")</f>
        <v>N</v>
      </c>
      <c r="I614" s="16">
        <f t="shared" si="1"/>
        <v>1</v>
      </c>
    </row>
    <row r="615" ht="14.25" customHeight="1">
      <c r="A615" s="9" t="s">
        <v>1821</v>
      </c>
      <c r="B615" s="106" t="s">
        <v>26</v>
      </c>
      <c r="C615" s="119" t="s">
        <v>2095</v>
      </c>
      <c r="D615" s="120" t="s">
        <v>1419</v>
      </c>
      <c r="E615" s="16" t="str">
        <f>VLOOKUP(B615&amp;D615,'Bill Assignment'!C:D,2,0)</f>
        <v>√</v>
      </c>
      <c r="F615" s="16">
        <f>IF(COUNTIF(Dails!A:A,Data!$A615)=1,1,"N")</f>
        <v>1</v>
      </c>
      <c r="G615" s="16">
        <f>IF(COUNTIF(Dails!D:D,Data!$A615)=1,2,"N")</f>
        <v>2</v>
      </c>
      <c r="H615" s="16" t="str">
        <f>IF(COUNTIF(Dails!G:G,Data!$A615)=1,3,"N")</f>
        <v>N</v>
      </c>
      <c r="I615" s="16">
        <f t="shared" si="1"/>
        <v>1</v>
      </c>
    </row>
    <row r="616" ht="14.25" customHeight="1">
      <c r="A616" s="9" t="s">
        <v>1150</v>
      </c>
      <c r="B616" s="106" t="s">
        <v>26</v>
      </c>
      <c r="C616" s="119" t="s">
        <v>2096</v>
      </c>
      <c r="D616" s="120" t="s">
        <v>1419</v>
      </c>
      <c r="E616" s="16" t="str">
        <f>VLOOKUP(B616&amp;D616,'Bill Assignment'!C:D,2,0)</f>
        <v>√</v>
      </c>
      <c r="F616" s="16">
        <f>IF(COUNTIF(Dails!A:A,Data!$A616)=1,1,"N")</f>
        <v>1</v>
      </c>
      <c r="G616" s="16">
        <f>IF(COUNTIF(Dails!D:D,Data!$A616)=1,2,"N")</f>
        <v>2</v>
      </c>
      <c r="H616" s="16">
        <f>IF(COUNTIF(Dails!G:G,Data!$A616)=1,3,"N")</f>
        <v>3</v>
      </c>
      <c r="I616" s="16">
        <f t="shared" si="1"/>
        <v>1</v>
      </c>
    </row>
    <row r="617" ht="14.25" customHeight="1">
      <c r="A617" s="9" t="s">
        <v>493</v>
      </c>
      <c r="B617" s="106" t="s">
        <v>26</v>
      </c>
      <c r="C617" s="119" t="s">
        <v>2097</v>
      </c>
      <c r="D617" s="120" t="s">
        <v>1419</v>
      </c>
      <c r="E617" s="16" t="str">
        <f>VLOOKUP(B617&amp;D617,'Bill Assignment'!C:D,2,0)</f>
        <v>√</v>
      </c>
      <c r="F617" s="16">
        <f>IF(COUNTIF(Dails!A:A,Data!$A617)=1,1,"N")</f>
        <v>1</v>
      </c>
      <c r="G617" s="16" t="str">
        <f>IF(COUNTIF(Dails!D:D,Data!$A617)=1,2,"N")</f>
        <v>N</v>
      </c>
      <c r="H617" s="16" t="str">
        <f>IF(COUNTIF(Dails!G:G,Data!$A617)=1,3,"N")</f>
        <v>N</v>
      </c>
      <c r="I617" s="16">
        <f t="shared" si="1"/>
        <v>1</v>
      </c>
    </row>
    <row r="618" ht="14.25" customHeight="1">
      <c r="A618" s="9" t="s">
        <v>1575</v>
      </c>
      <c r="B618" s="106" t="s">
        <v>26</v>
      </c>
      <c r="C618" s="119" t="s">
        <v>2098</v>
      </c>
      <c r="D618" s="120" t="s">
        <v>1419</v>
      </c>
      <c r="E618" s="16" t="str">
        <f>VLOOKUP(B618&amp;D618,'Bill Assignment'!C:D,2,0)</f>
        <v>√</v>
      </c>
      <c r="F618" s="16">
        <f>IF(COUNTIF(Dails!A:A,Data!$A618)=1,1,"N")</f>
        <v>1</v>
      </c>
      <c r="G618" s="16">
        <f>IF(COUNTIF(Dails!D:D,Data!$A618)=1,2,"N")</f>
        <v>2</v>
      </c>
      <c r="H618" s="16" t="str">
        <f>IF(COUNTIF(Dails!G:G,Data!$A618)=1,3,"N")</f>
        <v>N</v>
      </c>
      <c r="I618" s="16">
        <f t="shared" si="1"/>
        <v>1</v>
      </c>
    </row>
    <row r="619" ht="14.25" customHeight="1">
      <c r="A619" s="9" t="s">
        <v>651</v>
      </c>
      <c r="B619" s="106" t="s">
        <v>26</v>
      </c>
      <c r="C619" s="119" t="s">
        <v>2099</v>
      </c>
      <c r="D619" s="120" t="s">
        <v>1419</v>
      </c>
      <c r="E619" s="16" t="str">
        <f>VLOOKUP(B619&amp;D619,'Bill Assignment'!C:D,2,0)</f>
        <v>√</v>
      </c>
      <c r="F619" s="16">
        <f>IF(COUNTIF(Dails!A:A,Data!$A619)=1,1,"N")</f>
        <v>1</v>
      </c>
      <c r="G619" s="16" t="str">
        <f>IF(COUNTIF(Dails!D:D,Data!$A619)=1,2,"N")</f>
        <v>N</v>
      </c>
      <c r="H619" s="16" t="str">
        <f>IF(COUNTIF(Dails!G:G,Data!$A619)=1,3,"N")</f>
        <v>N</v>
      </c>
      <c r="I619" s="16">
        <f t="shared" si="1"/>
        <v>1</v>
      </c>
    </row>
    <row r="620" ht="14.25" customHeight="1">
      <c r="A620" s="9" t="s">
        <v>943</v>
      </c>
      <c r="B620" s="106" t="s">
        <v>26</v>
      </c>
      <c r="C620" s="119" t="s">
        <v>2100</v>
      </c>
      <c r="D620" s="120" t="s">
        <v>1419</v>
      </c>
      <c r="E620" s="16" t="str">
        <f>VLOOKUP(B620&amp;D620,'Bill Assignment'!C:D,2,0)</f>
        <v>√</v>
      </c>
      <c r="F620" s="16">
        <f>IF(COUNTIF(Dails!A:A,Data!$A620)=1,1,"N")</f>
        <v>1</v>
      </c>
      <c r="G620" s="16">
        <f>IF(COUNTIF(Dails!D:D,Data!$A620)=1,2,"N")</f>
        <v>2</v>
      </c>
      <c r="H620" s="16">
        <f>IF(COUNTIF(Dails!G:G,Data!$A620)=1,3,"N")</f>
        <v>3</v>
      </c>
      <c r="I620" s="16">
        <f t="shared" si="1"/>
        <v>1</v>
      </c>
    </row>
    <row r="621" ht="14.25" customHeight="1">
      <c r="A621" s="9" t="s">
        <v>207</v>
      </c>
      <c r="B621" s="106" t="s">
        <v>26</v>
      </c>
      <c r="C621" s="119" t="s">
        <v>2101</v>
      </c>
      <c r="D621" s="120" t="s">
        <v>1419</v>
      </c>
      <c r="E621" s="16" t="str">
        <f>VLOOKUP(B621&amp;D621,'Bill Assignment'!C:D,2,0)</f>
        <v>√</v>
      </c>
      <c r="F621" s="16">
        <f>IF(COUNTIF(Dails!A:A,Data!$A621)=1,1,"N")</f>
        <v>1</v>
      </c>
      <c r="G621" s="16" t="str">
        <f>IF(COUNTIF(Dails!D:D,Data!$A621)=1,2,"N")</f>
        <v>N</v>
      </c>
      <c r="H621" s="16" t="str">
        <f>IF(COUNTIF(Dails!G:G,Data!$A621)=1,3,"N")</f>
        <v>N</v>
      </c>
      <c r="I621" s="16">
        <f t="shared" si="1"/>
        <v>1</v>
      </c>
    </row>
    <row r="622" ht="14.25" customHeight="1">
      <c r="A622" s="9" t="s">
        <v>1836</v>
      </c>
      <c r="B622" s="106" t="s">
        <v>26</v>
      </c>
      <c r="C622" s="119" t="s">
        <v>2102</v>
      </c>
      <c r="D622" s="120" t="s">
        <v>1419</v>
      </c>
      <c r="E622" s="16" t="str">
        <f>VLOOKUP(B622&amp;D622,'Bill Assignment'!C:D,2,0)</f>
        <v>√</v>
      </c>
      <c r="F622" s="16">
        <f>IF(COUNTIF(Dails!A:A,Data!$A622)=1,1,"N")</f>
        <v>1</v>
      </c>
      <c r="G622" s="16" t="str">
        <f>IF(COUNTIF(Dails!D:D,Data!$A622)=1,2,"N")</f>
        <v>N</v>
      </c>
      <c r="H622" s="16" t="str">
        <f>IF(COUNTIF(Dails!G:G,Data!$A622)=1,3,"N")</f>
        <v>N</v>
      </c>
      <c r="I622" s="16">
        <f t="shared" si="1"/>
        <v>1</v>
      </c>
    </row>
    <row r="623" ht="14.25" customHeight="1">
      <c r="A623" s="9" t="s">
        <v>500</v>
      </c>
      <c r="B623" s="106" t="s">
        <v>26</v>
      </c>
      <c r="C623" s="119" t="s">
        <v>2103</v>
      </c>
      <c r="D623" s="120" t="s">
        <v>1419</v>
      </c>
      <c r="E623" s="16" t="str">
        <f>VLOOKUP(B623&amp;D623,'Bill Assignment'!C:D,2,0)</f>
        <v>√</v>
      </c>
      <c r="F623" s="16">
        <f>IF(COUNTIF(Dails!A:A,Data!$A623)=1,1,"N")</f>
        <v>1</v>
      </c>
      <c r="G623" s="16" t="str">
        <f>IF(COUNTIF(Dails!D:D,Data!$A623)=1,2,"N")</f>
        <v>N</v>
      </c>
      <c r="H623" s="16" t="str">
        <f>IF(COUNTIF(Dails!G:G,Data!$A623)=1,3,"N")</f>
        <v>N</v>
      </c>
      <c r="I623" s="16">
        <f t="shared" si="1"/>
        <v>1</v>
      </c>
    </row>
    <row r="624" ht="14.25" customHeight="1">
      <c r="A624" s="9" t="s">
        <v>954</v>
      </c>
      <c r="B624" s="106" t="s">
        <v>26</v>
      </c>
      <c r="C624" s="119" t="s">
        <v>2104</v>
      </c>
      <c r="D624" s="120" t="s">
        <v>1419</v>
      </c>
      <c r="E624" s="16" t="str">
        <f>VLOOKUP(B624&amp;D624,'Bill Assignment'!C:D,2,0)</f>
        <v>√</v>
      </c>
      <c r="F624" s="16">
        <f>IF(COUNTIF(Dails!A:A,Data!$A624)=1,1,"N")</f>
        <v>1</v>
      </c>
      <c r="G624" s="16">
        <f>IF(COUNTIF(Dails!D:D,Data!$A624)=1,2,"N")</f>
        <v>2</v>
      </c>
      <c r="H624" s="16">
        <f>IF(COUNTIF(Dails!G:G,Data!$A624)=1,3,"N")</f>
        <v>3</v>
      </c>
      <c r="I624" s="16">
        <f t="shared" si="1"/>
        <v>1</v>
      </c>
    </row>
    <row r="625" ht="14.25" customHeight="1">
      <c r="A625" s="9" t="s">
        <v>1841</v>
      </c>
      <c r="B625" s="106" t="s">
        <v>26</v>
      </c>
      <c r="C625" s="119" t="s">
        <v>2105</v>
      </c>
      <c r="D625" s="120" t="s">
        <v>1419</v>
      </c>
      <c r="E625" s="16" t="str">
        <f>VLOOKUP(B625&amp;D625,'Bill Assignment'!C:D,2,0)</f>
        <v>√</v>
      </c>
      <c r="F625" s="16">
        <f>IF(COUNTIF(Dails!A:A,Data!$A625)=1,1,"N")</f>
        <v>1</v>
      </c>
      <c r="G625" s="16">
        <f>IF(COUNTIF(Dails!D:D,Data!$A625)=1,2,"N")</f>
        <v>2</v>
      </c>
      <c r="H625" s="16" t="str">
        <f>IF(COUNTIF(Dails!G:G,Data!$A625)=1,3,"N")</f>
        <v>N</v>
      </c>
      <c r="I625" s="16">
        <f t="shared" si="1"/>
        <v>1</v>
      </c>
    </row>
    <row r="626" ht="14.25" customHeight="1">
      <c r="A626" s="9" t="s">
        <v>1825</v>
      </c>
      <c r="B626" s="106" t="s">
        <v>26</v>
      </c>
      <c r="C626" s="119" t="s">
        <v>2106</v>
      </c>
      <c r="D626" s="120" t="s">
        <v>1419</v>
      </c>
      <c r="E626" s="16" t="str">
        <f>VLOOKUP(B626&amp;D626,'Bill Assignment'!C:D,2,0)</f>
        <v>√</v>
      </c>
      <c r="F626" s="16">
        <f>IF(COUNTIF(Dails!A:A,Data!$A626)=1,1,"N")</f>
        <v>1</v>
      </c>
      <c r="G626" s="16" t="str">
        <f>IF(COUNTIF(Dails!D:D,Data!$A626)=1,2,"N")</f>
        <v>N</v>
      </c>
      <c r="H626" s="16" t="str">
        <f>IF(COUNTIF(Dails!G:G,Data!$A626)=1,3,"N")</f>
        <v>N</v>
      </c>
      <c r="I626" s="16">
        <f t="shared" si="1"/>
        <v>1</v>
      </c>
    </row>
    <row r="627" ht="14.25" customHeight="1">
      <c r="A627" s="9" t="s">
        <v>1388</v>
      </c>
      <c r="B627" s="106" t="s">
        <v>26</v>
      </c>
      <c r="C627" s="119" t="s">
        <v>2107</v>
      </c>
      <c r="D627" s="120" t="s">
        <v>1419</v>
      </c>
      <c r="E627" s="16" t="str">
        <f>VLOOKUP(B627&amp;D627,'Bill Assignment'!C:D,2,0)</f>
        <v>√</v>
      </c>
      <c r="F627" s="16">
        <f>IF(COUNTIF(Dails!A:A,Data!$A627)=1,1,"N")</f>
        <v>1</v>
      </c>
      <c r="G627" s="16">
        <f>IF(COUNTIF(Dails!D:D,Data!$A627)=1,2,"N")</f>
        <v>2</v>
      </c>
      <c r="H627" s="16">
        <f>IF(COUNTIF(Dails!G:G,Data!$A627)=1,3,"N")</f>
        <v>3</v>
      </c>
      <c r="I627" s="16">
        <f t="shared" si="1"/>
        <v>1</v>
      </c>
    </row>
    <row r="628" ht="14.25" customHeight="1">
      <c r="A628" s="9" t="s">
        <v>1571</v>
      </c>
      <c r="B628" s="106" t="s">
        <v>26</v>
      </c>
      <c r="C628" s="119" t="s">
        <v>2108</v>
      </c>
      <c r="D628" s="120" t="s">
        <v>1419</v>
      </c>
      <c r="E628" s="16" t="str">
        <f>VLOOKUP(B628&amp;D628,'Bill Assignment'!C:D,2,0)</f>
        <v>√</v>
      </c>
      <c r="F628" s="16">
        <f>IF(COUNTIF(Dails!A:A,Data!$A628)=1,1,"N")</f>
        <v>1</v>
      </c>
      <c r="G628" s="16">
        <f>IF(COUNTIF(Dails!D:D,Data!$A628)=1,2,"N")</f>
        <v>2</v>
      </c>
      <c r="H628" s="16">
        <f>IF(COUNTIF(Dails!G:G,Data!$A628)=1,3,"N")</f>
        <v>3</v>
      </c>
      <c r="I628" s="16">
        <f t="shared" si="1"/>
        <v>1</v>
      </c>
    </row>
    <row r="629" ht="14.25" customHeight="1">
      <c r="A629" s="9" t="s">
        <v>1390</v>
      </c>
      <c r="B629" s="106" t="s">
        <v>26</v>
      </c>
      <c r="C629" s="119" t="s">
        <v>2109</v>
      </c>
      <c r="D629" s="120" t="s">
        <v>1419</v>
      </c>
      <c r="E629" s="16" t="str">
        <f>VLOOKUP(B629&amp;D629,'Bill Assignment'!C:D,2,0)</f>
        <v>√</v>
      </c>
      <c r="F629" s="16">
        <f>IF(COUNTIF(Dails!A:A,Data!$A629)=1,1,"N")</f>
        <v>1</v>
      </c>
      <c r="G629" s="16">
        <f>IF(COUNTIF(Dails!D:D,Data!$A629)=1,2,"N")</f>
        <v>2</v>
      </c>
      <c r="H629" s="16">
        <f>IF(COUNTIF(Dails!G:G,Data!$A629)=1,3,"N")</f>
        <v>3</v>
      </c>
      <c r="I629" s="16">
        <f t="shared" si="1"/>
        <v>1</v>
      </c>
    </row>
    <row r="630" ht="14.25" customHeight="1">
      <c r="A630" s="9" t="s">
        <v>1398</v>
      </c>
      <c r="B630" s="106" t="s">
        <v>26</v>
      </c>
      <c r="C630" s="119" t="s">
        <v>2110</v>
      </c>
      <c r="D630" s="120" t="s">
        <v>1419</v>
      </c>
      <c r="E630" s="16" t="str">
        <f>VLOOKUP(B630&amp;D630,'Bill Assignment'!C:D,2,0)</f>
        <v>√</v>
      </c>
      <c r="F630" s="16">
        <f>IF(COUNTIF(Dails!A:A,Data!$A630)=1,1,"N")</f>
        <v>1</v>
      </c>
      <c r="G630" s="16">
        <f>IF(COUNTIF(Dails!D:D,Data!$A630)=1,2,"N")</f>
        <v>2</v>
      </c>
      <c r="H630" s="16">
        <f>IF(COUNTIF(Dails!G:G,Data!$A630)=1,3,"N")</f>
        <v>3</v>
      </c>
      <c r="I630" s="16">
        <f t="shared" si="1"/>
        <v>1</v>
      </c>
    </row>
    <row r="631" ht="14.25" customHeight="1">
      <c r="A631" s="9" t="s">
        <v>387</v>
      </c>
      <c r="B631" s="106" t="s">
        <v>26</v>
      </c>
      <c r="C631" s="119" t="s">
        <v>2111</v>
      </c>
      <c r="D631" s="120" t="s">
        <v>1419</v>
      </c>
      <c r="E631" s="16" t="str">
        <f>VLOOKUP(B631&amp;D631,'Bill Assignment'!C:D,2,0)</f>
        <v>√</v>
      </c>
      <c r="F631" s="16">
        <f>IF(COUNTIF(Dails!A:A,Data!$A631)=1,1,"N")</f>
        <v>1</v>
      </c>
      <c r="G631" s="16">
        <f>IF(COUNTIF(Dails!D:D,Data!$A631)=1,2,"N")</f>
        <v>2</v>
      </c>
      <c r="H631" s="16" t="str">
        <f>IF(COUNTIF(Dails!G:G,Data!$A631)=1,3,"N")</f>
        <v>N</v>
      </c>
      <c r="I631" s="16">
        <f t="shared" si="1"/>
        <v>1</v>
      </c>
    </row>
    <row r="632" ht="14.25" customHeight="1">
      <c r="A632" s="9" t="s">
        <v>1686</v>
      </c>
      <c r="B632" s="106" t="s">
        <v>26</v>
      </c>
      <c r="C632" s="119" t="s">
        <v>2112</v>
      </c>
      <c r="D632" s="120" t="s">
        <v>1419</v>
      </c>
      <c r="E632" s="16" t="str">
        <f>VLOOKUP(B632&amp;D632,'Bill Assignment'!C:D,2,0)</f>
        <v>√</v>
      </c>
      <c r="F632" s="16">
        <f>IF(COUNTIF(Dails!A:A,Data!$A632)=1,1,"N")</f>
        <v>1</v>
      </c>
      <c r="G632" s="16">
        <f>IF(COUNTIF(Dails!D:D,Data!$A632)=1,2,"N")</f>
        <v>2</v>
      </c>
      <c r="H632" s="16" t="str">
        <f>IF(COUNTIF(Dails!G:G,Data!$A632)=1,3,"N")</f>
        <v>N</v>
      </c>
      <c r="I632" s="16">
        <f t="shared" si="1"/>
        <v>1</v>
      </c>
    </row>
    <row r="633" ht="14.25" customHeight="1">
      <c r="A633" s="9" t="s">
        <v>663</v>
      </c>
      <c r="B633" s="106" t="s">
        <v>26</v>
      </c>
      <c r="C633" s="119" t="s">
        <v>2113</v>
      </c>
      <c r="D633" s="120" t="s">
        <v>1419</v>
      </c>
      <c r="E633" s="16" t="str">
        <f>VLOOKUP(B633&amp;D633,'Bill Assignment'!C:D,2,0)</f>
        <v>√</v>
      </c>
      <c r="F633" s="16">
        <f>IF(COUNTIF(Dails!A:A,Data!$A633)=1,1,"N")</f>
        <v>1</v>
      </c>
      <c r="G633" s="16" t="str">
        <f>IF(COUNTIF(Dails!D:D,Data!$A633)=1,2,"N")</f>
        <v>N</v>
      </c>
      <c r="H633" s="16">
        <f>IF(COUNTIF(Dails!G:G,Data!$A633)=1,3,"N")</f>
        <v>3</v>
      </c>
      <c r="I633" s="16">
        <f t="shared" si="1"/>
        <v>1</v>
      </c>
    </row>
    <row r="634" ht="14.25" customHeight="1">
      <c r="A634" s="9" t="s">
        <v>1158</v>
      </c>
      <c r="B634" s="106" t="s">
        <v>26</v>
      </c>
      <c r="C634" s="119" t="s">
        <v>2114</v>
      </c>
      <c r="D634" s="120" t="s">
        <v>1419</v>
      </c>
      <c r="E634" s="16" t="str">
        <f>VLOOKUP(B634&amp;D634,'Bill Assignment'!C:D,2,0)</f>
        <v>√</v>
      </c>
      <c r="F634" s="16">
        <f>IF(COUNTIF(Dails!A:A,Data!$A634)=1,1,"N")</f>
        <v>1</v>
      </c>
      <c r="G634" s="16" t="str">
        <f>IF(COUNTIF(Dails!D:D,Data!$A634)=1,2,"N")</f>
        <v>N</v>
      </c>
      <c r="H634" s="16" t="str">
        <f>IF(COUNTIF(Dails!G:G,Data!$A634)=1,3,"N")</f>
        <v>N</v>
      </c>
      <c r="I634" s="16">
        <f t="shared" si="1"/>
        <v>1</v>
      </c>
    </row>
    <row r="635" ht="14.25" customHeight="1">
      <c r="A635" s="9" t="s">
        <v>1409</v>
      </c>
      <c r="B635" s="106" t="s">
        <v>26</v>
      </c>
      <c r="C635" s="119" t="s">
        <v>2115</v>
      </c>
      <c r="D635" s="120" t="s">
        <v>1419</v>
      </c>
      <c r="E635" s="16" t="str">
        <f>VLOOKUP(B635&amp;D635,'Bill Assignment'!C:D,2,0)</f>
        <v>√</v>
      </c>
      <c r="F635" s="16">
        <f>IF(COUNTIF(Dails!A:A,Data!$A635)=1,1,"N")</f>
        <v>1</v>
      </c>
      <c r="G635" s="16">
        <f>IF(COUNTIF(Dails!D:D,Data!$A635)=1,2,"N")</f>
        <v>2</v>
      </c>
      <c r="H635" s="16">
        <f>IF(COUNTIF(Dails!G:G,Data!$A635)=1,3,"N")</f>
        <v>3</v>
      </c>
      <c r="I635" s="16">
        <f t="shared" si="1"/>
        <v>1</v>
      </c>
    </row>
    <row r="636" ht="14.25" customHeight="1">
      <c r="A636" s="9" t="s">
        <v>110</v>
      </c>
      <c r="B636" s="106" t="s">
        <v>26</v>
      </c>
      <c r="C636" s="119" t="s">
        <v>2116</v>
      </c>
      <c r="D636" s="120" t="s">
        <v>1419</v>
      </c>
      <c r="E636" s="16" t="str">
        <f>VLOOKUP(B636&amp;D636,'Bill Assignment'!C:D,2,0)</f>
        <v>√</v>
      </c>
      <c r="F636" s="16">
        <f>IF(COUNTIF(Dails!A:A,Data!$A636)=1,1,"N")</f>
        <v>1</v>
      </c>
      <c r="G636" s="16">
        <f>IF(COUNTIF(Dails!D:D,Data!$A636)=1,2,"N")</f>
        <v>2</v>
      </c>
      <c r="H636" s="16">
        <f>IF(COUNTIF(Dails!G:G,Data!$A636)=1,3,"N")</f>
        <v>3</v>
      </c>
      <c r="I636" s="16">
        <f t="shared" si="1"/>
        <v>1</v>
      </c>
    </row>
    <row r="637" ht="14.25" customHeight="1">
      <c r="A637" s="9" t="s">
        <v>178</v>
      </c>
      <c r="B637" s="106" t="s">
        <v>26</v>
      </c>
      <c r="C637" s="119" t="s">
        <v>2117</v>
      </c>
      <c r="D637" s="120" t="s">
        <v>1419</v>
      </c>
      <c r="E637" s="16" t="str">
        <f>VLOOKUP(B637&amp;D637,'Bill Assignment'!C:D,2,0)</f>
        <v>√</v>
      </c>
      <c r="F637" s="16">
        <f>IF(COUNTIF(Dails!A:A,Data!$A637)=1,1,"N")</f>
        <v>1</v>
      </c>
      <c r="G637" s="16" t="str">
        <f>IF(COUNTIF(Dails!D:D,Data!$A637)=1,2,"N")</f>
        <v>N</v>
      </c>
      <c r="H637" s="16" t="str">
        <f>IF(COUNTIF(Dails!G:G,Data!$A637)=1,3,"N")</f>
        <v>N</v>
      </c>
      <c r="I637" s="16">
        <f t="shared" si="1"/>
        <v>1</v>
      </c>
    </row>
    <row r="638" ht="14.25" customHeight="1">
      <c r="A638" s="9" t="s">
        <v>909</v>
      </c>
      <c r="B638" s="106" t="s">
        <v>26</v>
      </c>
      <c r="C638" s="119" t="s">
        <v>2118</v>
      </c>
      <c r="D638" s="120" t="s">
        <v>1419</v>
      </c>
      <c r="E638" s="16" t="str">
        <f>VLOOKUP(B638&amp;D638,'Bill Assignment'!C:D,2,0)</f>
        <v>√</v>
      </c>
      <c r="F638" s="16">
        <f>IF(COUNTIF(Dails!A:A,Data!$A638)=1,1,"N")</f>
        <v>1</v>
      </c>
      <c r="G638" s="16">
        <f>IF(COUNTIF(Dails!D:D,Data!$A638)=1,2,"N")</f>
        <v>2</v>
      </c>
      <c r="H638" s="16" t="str">
        <f>IF(COUNTIF(Dails!G:G,Data!$A638)=1,3,"N")</f>
        <v>N</v>
      </c>
      <c r="I638" s="16">
        <f t="shared" si="1"/>
        <v>1</v>
      </c>
    </row>
    <row r="639" ht="14.25" customHeight="1">
      <c r="A639" s="9" t="s">
        <v>1582</v>
      </c>
      <c r="B639" s="106" t="s">
        <v>26</v>
      </c>
      <c r="C639" s="119" t="s">
        <v>2119</v>
      </c>
      <c r="D639" s="120" t="s">
        <v>1419</v>
      </c>
      <c r="E639" s="16" t="str">
        <f>VLOOKUP(B639&amp;D639,'Bill Assignment'!C:D,2,0)</f>
        <v>√</v>
      </c>
      <c r="F639" s="16">
        <f>IF(COUNTIF(Dails!A:A,Data!$A639)=1,1,"N")</f>
        <v>1</v>
      </c>
      <c r="G639" s="16">
        <f>IF(COUNTIF(Dails!D:D,Data!$A639)=1,2,"N")</f>
        <v>2</v>
      </c>
      <c r="H639" s="16" t="str">
        <f>IF(COUNTIF(Dails!G:G,Data!$A639)=1,3,"N")</f>
        <v>N</v>
      </c>
      <c r="I639" s="16">
        <f t="shared" si="1"/>
        <v>1</v>
      </c>
    </row>
    <row r="640" ht="14.25" customHeight="1">
      <c r="A640" s="9" t="s">
        <v>995</v>
      </c>
      <c r="B640" s="106" t="s">
        <v>26</v>
      </c>
      <c r="C640" s="119" t="s">
        <v>2120</v>
      </c>
      <c r="D640" s="120" t="s">
        <v>1419</v>
      </c>
      <c r="E640" s="16" t="str">
        <f>VLOOKUP(B640&amp;D640,'Bill Assignment'!C:D,2,0)</f>
        <v>√</v>
      </c>
      <c r="F640" s="16">
        <f>IF(COUNTIF(Dails!A:A,Data!$A640)=1,1,"N")</f>
        <v>1</v>
      </c>
      <c r="G640" s="16">
        <f>IF(COUNTIF(Dails!D:D,Data!$A640)=1,2,"N")</f>
        <v>2</v>
      </c>
      <c r="H640" s="16" t="str">
        <f>IF(COUNTIF(Dails!G:G,Data!$A640)=1,3,"N")</f>
        <v>N</v>
      </c>
      <c r="I640" s="16">
        <f t="shared" si="1"/>
        <v>1</v>
      </c>
    </row>
    <row r="641" ht="14.25" customHeight="1">
      <c r="A641" s="9" t="s">
        <v>1585</v>
      </c>
      <c r="B641" s="106" t="s">
        <v>26</v>
      </c>
      <c r="C641" s="119" t="s">
        <v>2121</v>
      </c>
      <c r="D641" s="120" t="s">
        <v>1419</v>
      </c>
      <c r="E641" s="16" t="str">
        <f>VLOOKUP(B641&amp;D641,'Bill Assignment'!C:D,2,0)</f>
        <v>√</v>
      </c>
      <c r="F641" s="16" t="str">
        <f>IF(COUNTIF(Dails!A:A,Data!$A641)=1,1,"N")</f>
        <v>N</v>
      </c>
      <c r="G641" s="16">
        <f>IF(COUNTIF(Dails!D:D,Data!$A641)=1,2,"N")</f>
        <v>2</v>
      </c>
      <c r="H641" s="16" t="str">
        <f>IF(COUNTIF(Dails!G:G,Data!$A641)=1,3,"N")</f>
        <v>N</v>
      </c>
      <c r="I641" s="16">
        <f t="shared" si="1"/>
        <v>1</v>
      </c>
    </row>
    <row r="642" ht="14.25" customHeight="1">
      <c r="A642" s="9" t="s">
        <v>248</v>
      </c>
      <c r="B642" s="108" t="s">
        <v>27</v>
      </c>
      <c r="C642" s="119" t="s">
        <v>2122</v>
      </c>
      <c r="D642" s="120" t="s">
        <v>1333</v>
      </c>
      <c r="E642" s="16" t="str">
        <f>VLOOKUP(B642&amp;D642,'Bill Assignment'!C:D,2,0)</f>
        <v>√</v>
      </c>
      <c r="F642" s="16">
        <f>IF(COUNTIF(Dails!A:A,Data!$A642)=1,1,"N")</f>
        <v>1</v>
      </c>
      <c r="G642" s="16" t="str">
        <f>IF(COUNTIF(Dails!D:D,Data!$A642)=1,2,"N")</f>
        <v>N</v>
      </c>
      <c r="H642" s="16" t="str">
        <f>IF(COUNTIF(Dails!G:G,Data!$A642)=1,3,"N")</f>
        <v>N</v>
      </c>
      <c r="I642" s="16">
        <f t="shared" si="1"/>
        <v>1</v>
      </c>
    </row>
    <row r="643" ht="14.25" customHeight="1">
      <c r="A643" s="9" t="s">
        <v>745</v>
      </c>
      <c r="B643" s="108" t="s">
        <v>27</v>
      </c>
      <c r="C643" s="119" t="s">
        <v>2123</v>
      </c>
      <c r="D643" s="120" t="s">
        <v>1333</v>
      </c>
      <c r="E643" s="16" t="str">
        <f>VLOOKUP(B643&amp;D643,'Bill Assignment'!C:D,2,0)</f>
        <v>√</v>
      </c>
      <c r="F643" s="16">
        <f>IF(COUNTIF(Dails!A:A,Data!$A643)=1,1,"N")</f>
        <v>1</v>
      </c>
      <c r="G643" s="16">
        <f>IF(COUNTIF(Dails!D:D,Data!$A643)=1,2,"N")</f>
        <v>2</v>
      </c>
      <c r="H643" s="16" t="str">
        <f>IF(COUNTIF(Dails!G:G,Data!$A643)=1,3,"N")</f>
        <v>N</v>
      </c>
      <c r="I643" s="16">
        <f t="shared" si="1"/>
        <v>1</v>
      </c>
    </row>
    <row r="644" ht="14.25" customHeight="1">
      <c r="A644" s="9" t="s">
        <v>714</v>
      </c>
      <c r="B644" s="108" t="s">
        <v>27</v>
      </c>
      <c r="C644" s="119" t="s">
        <v>2124</v>
      </c>
      <c r="D644" s="120" t="s">
        <v>1333</v>
      </c>
      <c r="E644" s="16" t="str">
        <f>VLOOKUP(B644&amp;D644,'Bill Assignment'!C:D,2,0)</f>
        <v>√</v>
      </c>
      <c r="F644" s="16">
        <f>IF(COUNTIF(Dails!A:A,Data!$A644)=1,1,"N")</f>
        <v>1</v>
      </c>
      <c r="G644" s="16">
        <f>IF(COUNTIF(Dails!D:D,Data!$A644)=1,2,"N")</f>
        <v>2</v>
      </c>
      <c r="H644" s="16">
        <f>IF(COUNTIF(Dails!G:G,Data!$A644)=1,3,"N")</f>
        <v>3</v>
      </c>
      <c r="I644" s="16">
        <f t="shared" si="1"/>
        <v>1</v>
      </c>
    </row>
    <row r="645" ht="14.25" customHeight="1">
      <c r="A645" s="9" t="s">
        <v>1779</v>
      </c>
      <c r="B645" s="108" t="s">
        <v>27</v>
      </c>
      <c r="C645" s="119" t="s">
        <v>2125</v>
      </c>
      <c r="D645" s="120" t="s">
        <v>1333</v>
      </c>
      <c r="E645" s="16" t="str">
        <f>VLOOKUP(B645&amp;D645,'Bill Assignment'!C:D,2,0)</f>
        <v>√</v>
      </c>
      <c r="F645" s="16">
        <f>IF(COUNTIF(Dails!A:A,Data!$A645)=1,1,"N")</f>
        <v>1</v>
      </c>
      <c r="G645" s="16">
        <f>IF(COUNTIF(Dails!D:D,Data!$A645)=1,2,"N")</f>
        <v>2</v>
      </c>
      <c r="H645" s="16" t="str">
        <f>IF(COUNTIF(Dails!G:G,Data!$A645)=1,3,"N")</f>
        <v>N</v>
      </c>
      <c r="I645" s="16">
        <f t="shared" si="1"/>
        <v>1</v>
      </c>
    </row>
    <row r="646" ht="14.25" customHeight="1">
      <c r="A646" s="9" t="s">
        <v>1784</v>
      </c>
      <c r="B646" s="108" t="s">
        <v>27</v>
      </c>
      <c r="C646" s="119" t="s">
        <v>2126</v>
      </c>
      <c r="D646" s="120" t="s">
        <v>1333</v>
      </c>
      <c r="E646" s="16" t="str">
        <f>VLOOKUP(B646&amp;D646,'Bill Assignment'!C:D,2,0)</f>
        <v>√</v>
      </c>
      <c r="F646" s="16" t="str">
        <f>IF(COUNTIF(Dails!A:A,Data!$A646)=1,1,"N")</f>
        <v>N</v>
      </c>
      <c r="G646" s="16">
        <f>IF(COUNTIF(Dails!D:D,Data!$A646)=1,2,"N")</f>
        <v>2</v>
      </c>
      <c r="H646" s="16" t="str">
        <f>IF(COUNTIF(Dails!G:G,Data!$A646)=1,3,"N")</f>
        <v>N</v>
      </c>
      <c r="I646" s="16">
        <f t="shared" si="1"/>
        <v>1</v>
      </c>
    </row>
    <row r="647" ht="14.25" customHeight="1">
      <c r="A647" s="9" t="s">
        <v>1281</v>
      </c>
      <c r="B647" s="108" t="s">
        <v>27</v>
      </c>
      <c r="C647" s="119" t="s">
        <v>2127</v>
      </c>
      <c r="D647" s="120" t="s">
        <v>1333</v>
      </c>
      <c r="E647" s="16" t="str">
        <f>VLOOKUP(B647&amp;D647,'Bill Assignment'!C:D,2,0)</f>
        <v>√</v>
      </c>
      <c r="F647" s="16">
        <f>IF(COUNTIF(Dails!A:A,Data!$A647)=1,1,"N")</f>
        <v>1</v>
      </c>
      <c r="G647" s="16">
        <f>IF(COUNTIF(Dails!D:D,Data!$A647)=1,2,"N")</f>
        <v>2</v>
      </c>
      <c r="H647" s="16">
        <f>IF(COUNTIF(Dails!G:G,Data!$A647)=1,3,"N")</f>
        <v>3</v>
      </c>
      <c r="I647" s="16">
        <f t="shared" si="1"/>
        <v>1</v>
      </c>
    </row>
    <row r="648" ht="14.25" customHeight="1">
      <c r="A648" s="9" t="s">
        <v>460</v>
      </c>
      <c r="B648" s="108" t="s">
        <v>27</v>
      </c>
      <c r="C648" s="119" t="s">
        <v>2128</v>
      </c>
      <c r="D648" s="120" t="s">
        <v>1333</v>
      </c>
      <c r="E648" s="16" t="str">
        <f>VLOOKUP(B648&amp;D648,'Bill Assignment'!C:D,2,0)</f>
        <v>√</v>
      </c>
      <c r="F648" s="16">
        <f>IF(COUNTIF(Dails!A:A,Data!$A648)=1,1,"N")</f>
        <v>1</v>
      </c>
      <c r="G648" s="16" t="str">
        <f>IF(COUNTIF(Dails!D:D,Data!$A648)=1,2,"N")</f>
        <v>N</v>
      </c>
      <c r="H648" s="16" t="str">
        <f>IF(COUNTIF(Dails!G:G,Data!$A648)=1,3,"N")</f>
        <v>N</v>
      </c>
      <c r="I648" s="16">
        <f t="shared" si="1"/>
        <v>1</v>
      </c>
    </row>
    <row r="649" ht="14.25" customHeight="1">
      <c r="A649" s="9" t="s">
        <v>599</v>
      </c>
      <c r="B649" s="108" t="s">
        <v>27</v>
      </c>
      <c r="C649" s="119" t="s">
        <v>2129</v>
      </c>
      <c r="D649" s="120" t="s">
        <v>1333</v>
      </c>
      <c r="E649" s="16" t="str">
        <f>VLOOKUP(B649&amp;D649,'Bill Assignment'!C:D,2,0)</f>
        <v>√</v>
      </c>
      <c r="F649" s="16">
        <f>IF(COUNTIF(Dails!A:A,Data!$A649)=1,1,"N")</f>
        <v>1</v>
      </c>
      <c r="G649" s="16" t="str">
        <f>IF(COUNTIF(Dails!D:D,Data!$A649)=1,2,"N")</f>
        <v>N</v>
      </c>
      <c r="H649" s="16" t="str">
        <f>IF(COUNTIF(Dails!G:G,Data!$A649)=1,3,"N")</f>
        <v>N</v>
      </c>
      <c r="I649" s="16">
        <f t="shared" si="1"/>
        <v>1</v>
      </c>
    </row>
    <row r="650" ht="14.25" customHeight="1">
      <c r="A650" s="9" t="s">
        <v>954</v>
      </c>
      <c r="B650" s="108" t="s">
        <v>27</v>
      </c>
      <c r="C650" s="119" t="s">
        <v>2130</v>
      </c>
      <c r="D650" s="120" t="s">
        <v>1333</v>
      </c>
      <c r="E650" s="16" t="str">
        <f>VLOOKUP(B650&amp;D650,'Bill Assignment'!C:D,2,0)</f>
        <v>√</v>
      </c>
      <c r="F650" s="16">
        <f>IF(COUNTIF(Dails!A:A,Data!$A650)=1,1,"N")</f>
        <v>1</v>
      </c>
      <c r="G650" s="16">
        <f>IF(COUNTIF(Dails!D:D,Data!$A650)=1,2,"N")</f>
        <v>2</v>
      </c>
      <c r="H650" s="16">
        <f>IF(COUNTIF(Dails!G:G,Data!$A650)=1,3,"N")</f>
        <v>3</v>
      </c>
      <c r="I650" s="16">
        <f t="shared" si="1"/>
        <v>1</v>
      </c>
    </row>
    <row r="651" ht="14.25" customHeight="1">
      <c r="A651" s="9" t="s">
        <v>1841</v>
      </c>
      <c r="B651" s="108" t="s">
        <v>27</v>
      </c>
      <c r="C651" s="119" t="s">
        <v>2131</v>
      </c>
      <c r="D651" s="120" t="s">
        <v>1333</v>
      </c>
      <c r="E651" s="16" t="str">
        <f>VLOOKUP(B651&amp;D651,'Bill Assignment'!C:D,2,0)</f>
        <v>√</v>
      </c>
      <c r="F651" s="16">
        <f>IF(COUNTIF(Dails!A:A,Data!$A651)=1,1,"N")</f>
        <v>1</v>
      </c>
      <c r="G651" s="16">
        <f>IF(COUNTIF(Dails!D:D,Data!$A651)=1,2,"N")</f>
        <v>2</v>
      </c>
      <c r="H651" s="16" t="str">
        <f>IF(COUNTIF(Dails!G:G,Data!$A651)=1,3,"N")</f>
        <v>N</v>
      </c>
      <c r="I651" s="16">
        <f t="shared" si="1"/>
        <v>1</v>
      </c>
    </row>
    <row r="652" ht="14.25" customHeight="1">
      <c r="A652" s="9" t="s">
        <v>387</v>
      </c>
      <c r="B652" s="108" t="s">
        <v>27</v>
      </c>
      <c r="C652" s="119" t="s">
        <v>2132</v>
      </c>
      <c r="D652" s="120" t="s">
        <v>1333</v>
      </c>
      <c r="E652" s="16" t="str">
        <f>VLOOKUP(B652&amp;D652,'Bill Assignment'!C:D,2,0)</f>
        <v>√</v>
      </c>
      <c r="F652" s="16">
        <f>IF(COUNTIF(Dails!A:A,Data!$A652)=1,1,"N")</f>
        <v>1</v>
      </c>
      <c r="G652" s="16">
        <f>IF(COUNTIF(Dails!D:D,Data!$A652)=1,2,"N")</f>
        <v>2</v>
      </c>
      <c r="H652" s="16" t="str">
        <f>IF(COUNTIF(Dails!G:G,Data!$A652)=1,3,"N")</f>
        <v>N</v>
      </c>
      <c r="I652" s="16">
        <f t="shared" si="1"/>
        <v>1</v>
      </c>
    </row>
    <row r="653" ht="14.25" customHeight="1">
      <c r="A653" s="9" t="s">
        <v>663</v>
      </c>
      <c r="B653" s="108" t="s">
        <v>27</v>
      </c>
      <c r="C653" s="119" t="s">
        <v>2133</v>
      </c>
      <c r="D653" s="120" t="s">
        <v>1333</v>
      </c>
      <c r="E653" s="16" t="str">
        <f>VLOOKUP(B653&amp;D653,'Bill Assignment'!C:D,2,0)</f>
        <v>√</v>
      </c>
      <c r="F653" s="16">
        <f>IF(COUNTIF(Dails!A:A,Data!$A653)=1,1,"N")</f>
        <v>1</v>
      </c>
      <c r="G653" s="16" t="str">
        <f>IF(COUNTIF(Dails!D:D,Data!$A653)=1,2,"N")</f>
        <v>N</v>
      </c>
      <c r="H653" s="16">
        <f>IF(COUNTIF(Dails!G:G,Data!$A653)=1,3,"N")</f>
        <v>3</v>
      </c>
      <c r="I653" s="16">
        <f t="shared" si="1"/>
        <v>1</v>
      </c>
    </row>
    <row r="654" ht="14.25" customHeight="1">
      <c r="A654" s="9" t="s">
        <v>178</v>
      </c>
      <c r="B654" s="108" t="s">
        <v>27</v>
      </c>
      <c r="C654" s="119" t="s">
        <v>2134</v>
      </c>
      <c r="D654" s="120" t="s">
        <v>1333</v>
      </c>
      <c r="E654" s="16" t="str">
        <f>VLOOKUP(B654&amp;D654,'Bill Assignment'!C:D,2,0)</f>
        <v>√</v>
      </c>
      <c r="F654" s="16">
        <f>IF(COUNTIF(Dails!A:A,Data!$A654)=1,1,"N")</f>
        <v>1</v>
      </c>
      <c r="G654" s="16" t="str">
        <f>IF(COUNTIF(Dails!D:D,Data!$A654)=1,2,"N")</f>
        <v>N</v>
      </c>
      <c r="H654" s="16" t="str">
        <f>IF(COUNTIF(Dails!G:G,Data!$A654)=1,3,"N")</f>
        <v>N</v>
      </c>
      <c r="I654" s="16">
        <f t="shared" si="1"/>
        <v>1</v>
      </c>
    </row>
    <row r="655" ht="14.25" customHeight="1">
      <c r="A655" s="9" t="s">
        <v>1585</v>
      </c>
      <c r="B655" s="108" t="s">
        <v>27</v>
      </c>
      <c r="C655" s="119" t="s">
        <v>2135</v>
      </c>
      <c r="D655" s="120" t="s">
        <v>1333</v>
      </c>
      <c r="E655" s="16" t="str">
        <f>VLOOKUP(B655&amp;D655,'Bill Assignment'!C:D,2,0)</f>
        <v>√</v>
      </c>
      <c r="F655" s="16" t="str">
        <f>IF(COUNTIF(Dails!A:A,Data!$A655)=1,1,"N")</f>
        <v>N</v>
      </c>
      <c r="G655" s="16">
        <f>IF(COUNTIF(Dails!D:D,Data!$A655)=1,2,"N")</f>
        <v>2</v>
      </c>
      <c r="H655" s="16" t="str">
        <f>IF(COUNTIF(Dails!G:G,Data!$A655)=1,3,"N")</f>
        <v>N</v>
      </c>
      <c r="I655" s="16">
        <f t="shared" si="1"/>
        <v>1</v>
      </c>
    </row>
    <row r="656" ht="14.25" customHeight="1">
      <c r="A656" s="9" t="s">
        <v>1538</v>
      </c>
      <c r="B656" s="108" t="s">
        <v>27</v>
      </c>
      <c r="C656" s="119" t="s">
        <v>2136</v>
      </c>
      <c r="D656" s="120" t="s">
        <v>1419</v>
      </c>
      <c r="E656" s="16" t="str">
        <f>VLOOKUP(B656&amp;D656,'Bill Assignment'!C:D,2,0)</f>
        <v>×</v>
      </c>
      <c r="F656" s="16">
        <f>IF(COUNTIF(Dails!A:A,Data!$A656)=1,1,"N")</f>
        <v>1</v>
      </c>
      <c r="G656" s="16">
        <f>IF(COUNTIF(Dails!D:D,Data!$A656)=1,2,"N")</f>
        <v>2</v>
      </c>
      <c r="H656" s="16" t="str">
        <f>IF(COUNTIF(Dails!G:G,Data!$A656)=1,3,"N")</f>
        <v>N</v>
      </c>
      <c r="I656" s="16">
        <f t="shared" si="1"/>
        <v>1</v>
      </c>
    </row>
    <row r="657" ht="14.25" customHeight="1">
      <c r="A657" s="9" t="s">
        <v>1146</v>
      </c>
      <c r="B657" s="108" t="s">
        <v>27</v>
      </c>
      <c r="C657" s="119" t="s">
        <v>2137</v>
      </c>
      <c r="D657" s="120" t="s">
        <v>1419</v>
      </c>
      <c r="E657" s="16" t="str">
        <f>VLOOKUP(B657&amp;D657,'Bill Assignment'!C:D,2,0)</f>
        <v>×</v>
      </c>
      <c r="F657" s="16">
        <f>IF(COUNTIF(Dails!A:A,Data!$A657)=1,1,"N")</f>
        <v>1</v>
      </c>
      <c r="G657" s="16" t="str">
        <f>IF(COUNTIF(Dails!D:D,Data!$A657)=1,2,"N")</f>
        <v>N</v>
      </c>
      <c r="H657" s="16" t="str">
        <f>IF(COUNTIF(Dails!G:G,Data!$A657)=1,3,"N")</f>
        <v>N</v>
      </c>
      <c r="I657" s="16">
        <f t="shared" si="1"/>
        <v>1</v>
      </c>
    </row>
    <row r="658" ht="14.25" customHeight="1">
      <c r="A658" s="9" t="s">
        <v>834</v>
      </c>
      <c r="B658" s="108" t="s">
        <v>27</v>
      </c>
      <c r="C658" s="119" t="s">
        <v>2138</v>
      </c>
      <c r="D658" s="120" t="s">
        <v>1419</v>
      </c>
      <c r="E658" s="16" t="str">
        <f>VLOOKUP(B658&amp;D658,'Bill Assignment'!C:D,2,0)</f>
        <v>×</v>
      </c>
      <c r="F658" s="16">
        <f>IF(COUNTIF(Dails!A:A,Data!$A658)=1,1,"N")</f>
        <v>1</v>
      </c>
      <c r="G658" s="16" t="str">
        <f>IF(COUNTIF(Dails!D:D,Data!$A658)=1,2,"N")</f>
        <v>N</v>
      </c>
      <c r="H658" s="16" t="str">
        <f>IF(COUNTIF(Dails!G:G,Data!$A658)=1,3,"N")</f>
        <v>N</v>
      </c>
      <c r="I658" s="16">
        <f t="shared" si="1"/>
        <v>1</v>
      </c>
    </row>
    <row r="659" ht="14.25" customHeight="1">
      <c r="A659" s="9" t="s">
        <v>669</v>
      </c>
      <c r="B659" s="108" t="s">
        <v>27</v>
      </c>
      <c r="C659" s="119" t="s">
        <v>2139</v>
      </c>
      <c r="D659" s="120" t="s">
        <v>1419</v>
      </c>
      <c r="E659" s="16" t="str">
        <f>VLOOKUP(B659&amp;D659,'Bill Assignment'!C:D,2,0)</f>
        <v>×</v>
      </c>
      <c r="F659" s="16">
        <f>IF(COUNTIF(Dails!A:A,Data!$A659)=1,1,"N")</f>
        <v>1</v>
      </c>
      <c r="G659" s="16" t="str">
        <f>IF(COUNTIF(Dails!D:D,Data!$A659)=1,2,"N")</f>
        <v>N</v>
      </c>
      <c r="H659" s="16" t="str">
        <f>IF(COUNTIF(Dails!G:G,Data!$A659)=1,3,"N")</f>
        <v>N</v>
      </c>
      <c r="I659" s="16">
        <f t="shared" si="1"/>
        <v>1</v>
      </c>
    </row>
    <row r="660" ht="14.25" customHeight="1">
      <c r="A660" s="9" t="s">
        <v>1265</v>
      </c>
      <c r="B660" s="108" t="s">
        <v>27</v>
      </c>
      <c r="C660" s="119" t="s">
        <v>2140</v>
      </c>
      <c r="D660" s="120" t="s">
        <v>1419</v>
      </c>
      <c r="E660" s="16" t="str">
        <f>VLOOKUP(B660&amp;D660,'Bill Assignment'!C:D,2,0)</f>
        <v>×</v>
      </c>
      <c r="F660" s="16">
        <f>IF(COUNTIF(Dails!A:A,Data!$A660)=1,1,"N")</f>
        <v>1</v>
      </c>
      <c r="G660" s="16" t="str">
        <f>IF(COUNTIF(Dails!D:D,Data!$A660)=1,2,"N")</f>
        <v>N</v>
      </c>
      <c r="H660" s="16" t="str">
        <f>IF(COUNTIF(Dails!G:G,Data!$A660)=1,3,"N")</f>
        <v>N</v>
      </c>
      <c r="I660" s="16">
        <f t="shared" si="1"/>
        <v>1</v>
      </c>
    </row>
    <row r="661" ht="14.25" customHeight="1">
      <c r="A661" s="9" t="s">
        <v>985</v>
      </c>
      <c r="B661" s="108" t="s">
        <v>27</v>
      </c>
      <c r="C661" s="119" t="s">
        <v>2141</v>
      </c>
      <c r="D661" s="120" t="s">
        <v>1419</v>
      </c>
      <c r="E661" s="16" t="str">
        <f>VLOOKUP(B661&amp;D661,'Bill Assignment'!C:D,2,0)</f>
        <v>×</v>
      </c>
      <c r="F661" s="16">
        <f>IF(COUNTIF(Dails!A:A,Data!$A661)=1,1,"N")</f>
        <v>1</v>
      </c>
      <c r="G661" s="16" t="str">
        <f>IF(COUNTIF(Dails!D:D,Data!$A661)=1,2,"N")</f>
        <v>N</v>
      </c>
      <c r="H661" s="16" t="str">
        <f>IF(COUNTIF(Dails!G:G,Data!$A661)=1,3,"N")</f>
        <v>N</v>
      </c>
      <c r="I661" s="16">
        <f t="shared" si="1"/>
        <v>1</v>
      </c>
    </row>
    <row r="662" ht="14.25" customHeight="1">
      <c r="A662" s="9" t="s">
        <v>1233</v>
      </c>
      <c r="B662" s="108" t="s">
        <v>27</v>
      </c>
      <c r="C662" s="119" t="s">
        <v>2142</v>
      </c>
      <c r="D662" s="120" t="s">
        <v>1419</v>
      </c>
      <c r="E662" s="16" t="str">
        <f>VLOOKUP(B662&amp;D662,'Bill Assignment'!C:D,2,0)</f>
        <v>×</v>
      </c>
      <c r="F662" s="16">
        <f>IF(COUNTIF(Dails!A:A,Data!$A662)=1,1,"N")</f>
        <v>1</v>
      </c>
      <c r="G662" s="16" t="str">
        <f>IF(COUNTIF(Dails!D:D,Data!$A662)=1,2,"N")</f>
        <v>N</v>
      </c>
      <c r="H662" s="16" t="str">
        <f>IF(COUNTIF(Dails!G:G,Data!$A662)=1,3,"N")</f>
        <v>N</v>
      </c>
      <c r="I662" s="16">
        <f t="shared" si="1"/>
        <v>1</v>
      </c>
    </row>
    <row r="663" ht="14.25" customHeight="1">
      <c r="A663" s="9" t="s">
        <v>603</v>
      </c>
      <c r="B663" s="108" t="s">
        <v>27</v>
      </c>
      <c r="C663" s="119" t="s">
        <v>2143</v>
      </c>
      <c r="D663" s="120" t="s">
        <v>1419</v>
      </c>
      <c r="E663" s="16" t="str">
        <f>VLOOKUP(B663&amp;D663,'Bill Assignment'!C:D,2,0)</f>
        <v>×</v>
      </c>
      <c r="F663" s="16">
        <f>IF(COUNTIF(Dails!A:A,Data!$A663)=1,1,"N")</f>
        <v>1</v>
      </c>
      <c r="G663" s="16">
        <f>IF(COUNTIF(Dails!D:D,Data!$A663)=1,2,"N")</f>
        <v>2</v>
      </c>
      <c r="H663" s="16" t="str">
        <f>IF(COUNTIF(Dails!G:G,Data!$A663)=1,3,"N")</f>
        <v>N</v>
      </c>
      <c r="I663" s="16">
        <f t="shared" si="1"/>
        <v>1</v>
      </c>
    </row>
    <row r="664" ht="14.25" customHeight="1">
      <c r="A664" s="9" t="s">
        <v>1196</v>
      </c>
      <c r="B664" s="108" t="s">
        <v>27</v>
      </c>
      <c r="C664" s="119" t="s">
        <v>2144</v>
      </c>
      <c r="D664" s="120" t="s">
        <v>1419</v>
      </c>
      <c r="E664" s="16" t="str">
        <f>VLOOKUP(B664&amp;D664,'Bill Assignment'!C:D,2,0)</f>
        <v>×</v>
      </c>
      <c r="F664" s="16">
        <f>IF(COUNTIF(Dails!A:A,Data!$A664)=1,1,"N")</f>
        <v>1</v>
      </c>
      <c r="G664" s="16" t="str">
        <f>IF(COUNTIF(Dails!D:D,Data!$A664)=1,2,"N")</f>
        <v>N</v>
      </c>
      <c r="H664" s="16" t="str">
        <f>IF(COUNTIF(Dails!G:G,Data!$A664)=1,3,"N")</f>
        <v>N</v>
      </c>
      <c r="I664" s="16">
        <f t="shared" si="1"/>
        <v>1</v>
      </c>
    </row>
    <row r="665" ht="14.25" customHeight="1">
      <c r="A665" s="9" t="s">
        <v>1064</v>
      </c>
      <c r="B665" s="108" t="s">
        <v>27</v>
      </c>
      <c r="C665" s="119" t="s">
        <v>2145</v>
      </c>
      <c r="D665" s="120" t="s">
        <v>1419</v>
      </c>
      <c r="E665" s="16" t="str">
        <f>VLOOKUP(B665&amp;D665,'Bill Assignment'!C:D,2,0)</f>
        <v>×</v>
      </c>
      <c r="F665" s="16">
        <f>IF(COUNTIF(Dails!A:A,Data!$A665)=1,1,"N")</f>
        <v>1</v>
      </c>
      <c r="G665" s="16">
        <f>IF(COUNTIF(Dails!D:D,Data!$A665)=1,2,"N")</f>
        <v>2</v>
      </c>
      <c r="H665" s="16" t="str">
        <f>IF(COUNTIF(Dails!G:G,Data!$A665)=1,3,"N")</f>
        <v>N</v>
      </c>
      <c r="I665" s="16">
        <f t="shared" si="1"/>
        <v>1</v>
      </c>
    </row>
    <row r="666" ht="14.25" customHeight="1">
      <c r="A666" s="9" t="s">
        <v>154</v>
      </c>
      <c r="B666" s="108" t="s">
        <v>27</v>
      </c>
      <c r="C666" s="119" t="s">
        <v>2146</v>
      </c>
      <c r="D666" s="120" t="s">
        <v>1419</v>
      </c>
      <c r="E666" s="16" t="str">
        <f>VLOOKUP(B666&amp;D666,'Bill Assignment'!C:D,2,0)</f>
        <v>×</v>
      </c>
      <c r="F666" s="16">
        <f>IF(COUNTIF(Dails!A:A,Data!$A666)=1,1,"N")</f>
        <v>1</v>
      </c>
      <c r="G666" s="16">
        <f>IF(COUNTIF(Dails!D:D,Data!$A666)=1,2,"N")</f>
        <v>2</v>
      </c>
      <c r="H666" s="16" t="str">
        <f>IF(COUNTIF(Dails!G:G,Data!$A666)=1,3,"N")</f>
        <v>N</v>
      </c>
      <c r="I666" s="16">
        <f t="shared" si="1"/>
        <v>1</v>
      </c>
    </row>
    <row r="667" ht="14.25" customHeight="1">
      <c r="A667" s="9" t="s">
        <v>1306</v>
      </c>
      <c r="B667" s="108" t="s">
        <v>27</v>
      </c>
      <c r="C667" s="119" t="s">
        <v>2147</v>
      </c>
      <c r="D667" s="120" t="s">
        <v>1419</v>
      </c>
      <c r="E667" s="16" t="str">
        <f>VLOOKUP(B667&amp;D667,'Bill Assignment'!C:D,2,0)</f>
        <v>×</v>
      </c>
      <c r="F667" s="16">
        <f>IF(COUNTIF(Dails!A:A,Data!$A667)=1,1,"N")</f>
        <v>1</v>
      </c>
      <c r="G667" s="16" t="str">
        <f>IF(COUNTIF(Dails!D:D,Data!$A667)=1,2,"N")</f>
        <v>N</v>
      </c>
      <c r="H667" s="16" t="str">
        <f>IF(COUNTIF(Dails!G:G,Data!$A667)=1,3,"N")</f>
        <v>N</v>
      </c>
      <c r="I667" s="16">
        <f t="shared" si="1"/>
        <v>1</v>
      </c>
    </row>
    <row r="668" ht="14.25" customHeight="1">
      <c r="A668" s="9" t="s">
        <v>706</v>
      </c>
      <c r="B668" s="108" t="s">
        <v>27</v>
      </c>
      <c r="C668" s="119" t="s">
        <v>2148</v>
      </c>
      <c r="D668" s="120" t="s">
        <v>1419</v>
      </c>
      <c r="E668" s="16" t="str">
        <f>VLOOKUP(B668&amp;D668,'Bill Assignment'!C:D,2,0)</f>
        <v>×</v>
      </c>
      <c r="F668" s="16">
        <f>IF(COUNTIF(Dails!A:A,Data!$A668)=1,1,"N")</f>
        <v>1</v>
      </c>
      <c r="G668" s="16" t="str">
        <f>IF(COUNTIF(Dails!D:D,Data!$A668)=1,2,"N")</f>
        <v>N</v>
      </c>
      <c r="H668" s="16" t="str">
        <f>IF(COUNTIF(Dails!G:G,Data!$A668)=1,3,"N")</f>
        <v>N</v>
      </c>
      <c r="I668" s="16">
        <f t="shared" si="1"/>
        <v>1</v>
      </c>
    </row>
    <row r="669" ht="14.25" customHeight="1">
      <c r="A669" s="9" t="s">
        <v>890</v>
      </c>
      <c r="B669" s="108" t="s">
        <v>27</v>
      </c>
      <c r="C669" s="119" t="s">
        <v>2149</v>
      </c>
      <c r="D669" s="120" t="s">
        <v>1419</v>
      </c>
      <c r="E669" s="16" t="str">
        <f>VLOOKUP(B669&amp;D669,'Bill Assignment'!C:D,2,0)</f>
        <v>×</v>
      </c>
      <c r="F669" s="16">
        <f>IF(COUNTIF(Dails!A:A,Data!$A669)=1,1,"N")</f>
        <v>1</v>
      </c>
      <c r="G669" s="16">
        <f>IF(COUNTIF(Dails!D:D,Data!$A669)=1,2,"N")</f>
        <v>2</v>
      </c>
      <c r="H669" s="16" t="str">
        <f>IF(COUNTIF(Dails!G:G,Data!$A669)=1,3,"N")</f>
        <v>N</v>
      </c>
      <c r="I669" s="16">
        <f t="shared" si="1"/>
        <v>1</v>
      </c>
    </row>
    <row r="670" ht="14.25" customHeight="1">
      <c r="A670" s="9" t="s">
        <v>290</v>
      </c>
      <c r="B670" s="108" t="s">
        <v>27</v>
      </c>
      <c r="C670" s="119" t="s">
        <v>2150</v>
      </c>
      <c r="D670" s="120" t="s">
        <v>1419</v>
      </c>
      <c r="E670" s="16" t="str">
        <f>VLOOKUP(B670&amp;D670,'Bill Assignment'!C:D,2,0)</f>
        <v>×</v>
      </c>
      <c r="F670" s="16">
        <f>IF(COUNTIF(Dails!A:A,Data!$A670)=1,1,"N")</f>
        <v>1</v>
      </c>
      <c r="G670" s="16">
        <f>IF(COUNTIF(Dails!D:D,Data!$A670)=1,2,"N")</f>
        <v>2</v>
      </c>
      <c r="H670" s="16">
        <f>IF(COUNTIF(Dails!G:G,Data!$A670)=1,3,"N")</f>
        <v>3</v>
      </c>
      <c r="I670" s="16">
        <f t="shared" si="1"/>
        <v>1</v>
      </c>
    </row>
    <row r="671" ht="14.25" customHeight="1">
      <c r="A671" s="9" t="s">
        <v>896</v>
      </c>
      <c r="B671" s="108" t="s">
        <v>27</v>
      </c>
      <c r="C671" s="119" t="s">
        <v>2151</v>
      </c>
      <c r="D671" s="120" t="s">
        <v>1419</v>
      </c>
      <c r="E671" s="16" t="str">
        <f>VLOOKUP(B671&amp;D671,'Bill Assignment'!C:D,2,0)</f>
        <v>×</v>
      </c>
      <c r="F671" s="16">
        <f>IF(COUNTIF(Dails!A:A,Data!$A671)=1,1,"N")</f>
        <v>1</v>
      </c>
      <c r="G671" s="16">
        <f>IF(COUNTIF(Dails!D:D,Data!$A671)=1,2,"N")</f>
        <v>2</v>
      </c>
      <c r="H671" s="16" t="str">
        <f>IF(COUNTIF(Dails!G:G,Data!$A671)=1,3,"N")</f>
        <v>N</v>
      </c>
      <c r="I671" s="16">
        <f t="shared" si="1"/>
        <v>1</v>
      </c>
    </row>
    <row r="672" ht="14.25" customHeight="1">
      <c r="A672" s="9" t="s">
        <v>683</v>
      </c>
      <c r="B672" s="108" t="s">
        <v>27</v>
      </c>
      <c r="C672" s="119" t="s">
        <v>2152</v>
      </c>
      <c r="D672" s="120" t="s">
        <v>1419</v>
      </c>
      <c r="E672" s="16" t="str">
        <f>VLOOKUP(B672&amp;D672,'Bill Assignment'!C:D,2,0)</f>
        <v>×</v>
      </c>
      <c r="F672" s="16">
        <f>IF(COUNTIF(Dails!A:A,Data!$A672)=1,1,"N")</f>
        <v>1</v>
      </c>
      <c r="G672" s="16">
        <f>IF(COUNTIF(Dails!D:D,Data!$A672)=1,2,"N")</f>
        <v>2</v>
      </c>
      <c r="H672" s="16">
        <f>IF(COUNTIF(Dails!G:G,Data!$A672)=1,3,"N")</f>
        <v>3</v>
      </c>
      <c r="I672" s="16">
        <f t="shared" si="1"/>
        <v>1</v>
      </c>
    </row>
    <row r="673" ht="14.25" customHeight="1">
      <c r="A673" s="9" t="s">
        <v>445</v>
      </c>
      <c r="B673" s="108" t="s">
        <v>27</v>
      </c>
      <c r="C673" s="119" t="s">
        <v>2153</v>
      </c>
      <c r="D673" s="120" t="s">
        <v>1419</v>
      </c>
      <c r="E673" s="16" t="str">
        <f>VLOOKUP(B673&amp;D673,'Bill Assignment'!C:D,2,0)</f>
        <v>×</v>
      </c>
      <c r="F673" s="16">
        <f>IF(COUNTIF(Dails!A:A,Data!$A673)=1,1,"N")</f>
        <v>1</v>
      </c>
      <c r="G673" s="16" t="str">
        <f>IF(COUNTIF(Dails!D:D,Data!$A673)=1,2,"N")</f>
        <v>N</v>
      </c>
      <c r="H673" s="16">
        <f>IF(COUNTIF(Dails!G:G,Data!$A673)=1,3,"N")</f>
        <v>3</v>
      </c>
      <c r="I673" s="16">
        <f t="shared" si="1"/>
        <v>1</v>
      </c>
    </row>
    <row r="674" ht="14.25" customHeight="1">
      <c r="A674" s="9" t="s">
        <v>1260</v>
      </c>
      <c r="B674" s="108" t="s">
        <v>27</v>
      </c>
      <c r="C674" s="119" t="s">
        <v>2154</v>
      </c>
      <c r="D674" s="120" t="s">
        <v>1419</v>
      </c>
      <c r="E674" s="16" t="str">
        <f>VLOOKUP(B674&amp;D674,'Bill Assignment'!C:D,2,0)</f>
        <v>×</v>
      </c>
      <c r="F674" s="16">
        <f>IF(COUNTIF(Dails!A:A,Data!$A674)=1,1,"N")</f>
        <v>1</v>
      </c>
      <c r="G674" s="16" t="str">
        <f>IF(COUNTIF(Dails!D:D,Data!$A674)=1,2,"N")</f>
        <v>N</v>
      </c>
      <c r="H674" s="16" t="str">
        <f>IF(COUNTIF(Dails!G:G,Data!$A674)=1,3,"N")</f>
        <v>N</v>
      </c>
      <c r="I674" s="16">
        <f t="shared" si="1"/>
        <v>1</v>
      </c>
    </row>
    <row r="675" ht="14.25" customHeight="1">
      <c r="A675" s="9" t="s">
        <v>1609</v>
      </c>
      <c r="B675" s="108" t="s">
        <v>27</v>
      </c>
      <c r="C675" s="119" t="s">
        <v>2155</v>
      </c>
      <c r="D675" s="120" t="s">
        <v>1419</v>
      </c>
      <c r="E675" s="16" t="str">
        <f>VLOOKUP(B675&amp;D675,'Bill Assignment'!C:D,2,0)</f>
        <v>×</v>
      </c>
      <c r="F675" s="16">
        <f>IF(COUNTIF(Dails!A:A,Data!$A675)=1,1,"N")</f>
        <v>1</v>
      </c>
      <c r="G675" s="16">
        <f>IF(COUNTIF(Dails!D:D,Data!$A675)=1,2,"N")</f>
        <v>2</v>
      </c>
      <c r="H675" s="16" t="str">
        <f>IF(COUNTIF(Dails!G:G,Data!$A675)=1,3,"N")</f>
        <v>N</v>
      </c>
      <c r="I675" s="16">
        <f t="shared" si="1"/>
        <v>1</v>
      </c>
    </row>
    <row r="676" ht="14.25" customHeight="1">
      <c r="A676" s="9" t="s">
        <v>2000</v>
      </c>
      <c r="B676" s="108" t="s">
        <v>27</v>
      </c>
      <c r="C676" s="119" t="s">
        <v>2156</v>
      </c>
      <c r="D676" s="120" t="s">
        <v>1419</v>
      </c>
      <c r="E676" s="16" t="str">
        <f>VLOOKUP(B676&amp;D676,'Bill Assignment'!C:D,2,0)</f>
        <v>×</v>
      </c>
      <c r="F676" s="16">
        <f>IF(COUNTIF(Dails!A:A,Data!$A676)=1,1,"N")</f>
        <v>1</v>
      </c>
      <c r="G676" s="16">
        <f>IF(COUNTIF(Dails!D:D,Data!$A676)=1,2,"N")</f>
        <v>2</v>
      </c>
      <c r="H676" s="16">
        <f>IF(COUNTIF(Dails!G:G,Data!$A676)=1,3,"N")</f>
        <v>3</v>
      </c>
      <c r="I676" s="16">
        <f t="shared" si="1"/>
        <v>1</v>
      </c>
    </row>
    <row r="677" ht="14.25" customHeight="1">
      <c r="A677" s="9" t="s">
        <v>1309</v>
      </c>
      <c r="B677" s="108" t="s">
        <v>27</v>
      </c>
      <c r="C677" s="119" t="s">
        <v>2157</v>
      </c>
      <c r="D677" s="120" t="s">
        <v>1419</v>
      </c>
      <c r="E677" s="16" t="str">
        <f>VLOOKUP(B677&amp;D677,'Bill Assignment'!C:D,2,0)</f>
        <v>×</v>
      </c>
      <c r="F677" s="16">
        <f>IF(COUNTIF(Dails!A:A,Data!$A677)=1,1,"N")</f>
        <v>1</v>
      </c>
      <c r="G677" s="16">
        <f>IF(COUNTIF(Dails!D:D,Data!$A677)=1,2,"N")</f>
        <v>2</v>
      </c>
      <c r="H677" s="16" t="str">
        <f>IF(COUNTIF(Dails!G:G,Data!$A677)=1,3,"N")</f>
        <v>N</v>
      </c>
      <c r="I677" s="16">
        <f t="shared" si="1"/>
        <v>1</v>
      </c>
    </row>
    <row r="678" ht="14.25" customHeight="1">
      <c r="A678" s="9" t="s">
        <v>163</v>
      </c>
      <c r="B678" s="108" t="s">
        <v>27</v>
      </c>
      <c r="C678" s="119" t="s">
        <v>2158</v>
      </c>
      <c r="D678" s="120" t="s">
        <v>1419</v>
      </c>
      <c r="E678" s="16" t="str">
        <f>VLOOKUP(B678&amp;D678,'Bill Assignment'!C:D,2,0)</f>
        <v>×</v>
      </c>
      <c r="F678" s="16">
        <f>IF(COUNTIF(Dails!A:A,Data!$A678)=1,1,"N")</f>
        <v>1</v>
      </c>
      <c r="G678" s="16">
        <f>IF(COUNTIF(Dails!D:D,Data!$A678)=1,2,"N")</f>
        <v>2</v>
      </c>
      <c r="H678" s="16" t="str">
        <f>IF(COUNTIF(Dails!G:G,Data!$A678)=1,3,"N")</f>
        <v>N</v>
      </c>
      <c r="I678" s="16">
        <f t="shared" si="1"/>
        <v>1</v>
      </c>
    </row>
    <row r="679" ht="14.25" customHeight="1">
      <c r="A679" s="9" t="s">
        <v>470</v>
      </c>
      <c r="B679" s="108" t="s">
        <v>27</v>
      </c>
      <c r="C679" s="119" t="s">
        <v>2159</v>
      </c>
      <c r="D679" s="120" t="s">
        <v>1419</v>
      </c>
      <c r="E679" s="16" t="str">
        <f>VLOOKUP(B679&amp;D679,'Bill Assignment'!C:D,2,0)</f>
        <v>×</v>
      </c>
      <c r="F679" s="16">
        <f>IF(COUNTIF(Dails!A:A,Data!$A679)=1,1,"N")</f>
        <v>1</v>
      </c>
      <c r="G679" s="16">
        <f>IF(COUNTIF(Dails!D:D,Data!$A679)=1,2,"N")</f>
        <v>2</v>
      </c>
      <c r="H679" s="16">
        <f>IF(COUNTIF(Dails!G:G,Data!$A679)=1,3,"N")</f>
        <v>3</v>
      </c>
      <c r="I679" s="16">
        <f t="shared" si="1"/>
        <v>1</v>
      </c>
    </row>
    <row r="680" ht="14.25" customHeight="1">
      <c r="A680" s="9" t="s">
        <v>486</v>
      </c>
      <c r="B680" s="108" t="s">
        <v>27</v>
      </c>
      <c r="C680" s="119" t="s">
        <v>2160</v>
      </c>
      <c r="D680" s="120" t="s">
        <v>1419</v>
      </c>
      <c r="E680" s="16" t="str">
        <f>VLOOKUP(B680&amp;D680,'Bill Assignment'!C:D,2,0)</f>
        <v>×</v>
      </c>
      <c r="F680" s="16">
        <f>IF(COUNTIF(Dails!A:A,Data!$A680)=1,1,"N")</f>
        <v>1</v>
      </c>
      <c r="G680" s="16">
        <f>IF(COUNTIF(Dails!D:D,Data!$A680)=1,2,"N")</f>
        <v>2</v>
      </c>
      <c r="H680" s="16" t="str">
        <f>IF(COUNTIF(Dails!G:G,Data!$A680)=1,3,"N")</f>
        <v>N</v>
      </c>
      <c r="I680" s="16">
        <f t="shared" si="1"/>
        <v>1</v>
      </c>
    </row>
    <row r="681" ht="14.25" customHeight="1">
      <c r="A681" s="9" t="s">
        <v>1622</v>
      </c>
      <c r="B681" s="108" t="s">
        <v>27</v>
      </c>
      <c r="C681" s="119" t="s">
        <v>2161</v>
      </c>
      <c r="D681" s="120" t="s">
        <v>1419</v>
      </c>
      <c r="E681" s="16" t="str">
        <f>VLOOKUP(B681&amp;D681,'Bill Assignment'!C:D,2,0)</f>
        <v>×</v>
      </c>
      <c r="F681" s="16" t="str">
        <f>IF(COUNTIF(Dails!A:A,Data!$A681)=1,1,"N")</f>
        <v>N</v>
      </c>
      <c r="G681" s="16">
        <f>IF(COUNTIF(Dails!D:D,Data!$A681)=1,2,"N")</f>
        <v>2</v>
      </c>
      <c r="H681" s="16" t="str">
        <f>IF(COUNTIF(Dails!G:G,Data!$A681)=1,3,"N")</f>
        <v>N</v>
      </c>
      <c r="I681" s="16">
        <f t="shared" si="1"/>
        <v>1</v>
      </c>
    </row>
    <row r="682" ht="14.25" customHeight="1">
      <c r="A682" s="9" t="s">
        <v>1051</v>
      </c>
      <c r="B682" s="108" t="s">
        <v>27</v>
      </c>
      <c r="C682" s="119" t="s">
        <v>2162</v>
      </c>
      <c r="D682" s="120" t="s">
        <v>1419</v>
      </c>
      <c r="E682" s="16" t="str">
        <f>VLOOKUP(B682&amp;D682,'Bill Assignment'!C:D,2,0)</f>
        <v>×</v>
      </c>
      <c r="F682" s="16">
        <f>IF(COUNTIF(Dails!A:A,Data!$A682)=1,1,"N")</f>
        <v>1</v>
      </c>
      <c r="G682" s="16">
        <f>IF(COUNTIF(Dails!D:D,Data!$A682)=1,2,"N")</f>
        <v>2</v>
      </c>
      <c r="H682" s="16" t="str">
        <f>IF(COUNTIF(Dails!G:G,Data!$A682)=1,3,"N")</f>
        <v>N</v>
      </c>
      <c r="I682" s="16">
        <f t="shared" si="1"/>
        <v>1</v>
      </c>
    </row>
    <row r="683" ht="14.25" customHeight="1">
      <c r="A683" s="9" t="s">
        <v>1794</v>
      </c>
      <c r="B683" s="108" t="s">
        <v>27</v>
      </c>
      <c r="C683" s="119" t="s">
        <v>2163</v>
      </c>
      <c r="D683" s="120" t="s">
        <v>1419</v>
      </c>
      <c r="E683" s="16" t="str">
        <f>VLOOKUP(B683&amp;D683,'Bill Assignment'!C:D,2,0)</f>
        <v>×</v>
      </c>
      <c r="F683" s="16">
        <f>IF(COUNTIF(Dails!A:A,Data!$A683)=1,1,"N")</f>
        <v>1</v>
      </c>
      <c r="G683" s="16">
        <f>IF(COUNTIF(Dails!D:D,Data!$A683)=1,2,"N")</f>
        <v>2</v>
      </c>
      <c r="H683" s="16">
        <f>IF(COUNTIF(Dails!G:G,Data!$A683)=1,3,"N")</f>
        <v>3</v>
      </c>
      <c r="I683" s="16">
        <f t="shared" si="1"/>
        <v>1</v>
      </c>
    </row>
    <row r="684" ht="14.25" customHeight="1">
      <c r="A684" s="9" t="s">
        <v>828</v>
      </c>
      <c r="B684" s="108" t="s">
        <v>27</v>
      </c>
      <c r="C684" s="119" t="s">
        <v>2164</v>
      </c>
      <c r="D684" s="120" t="s">
        <v>1419</v>
      </c>
      <c r="E684" s="16" t="str">
        <f>VLOOKUP(B684&amp;D684,'Bill Assignment'!C:D,2,0)</f>
        <v>×</v>
      </c>
      <c r="F684" s="16">
        <f>IF(COUNTIF(Dails!A:A,Data!$A684)=1,1,"N")</f>
        <v>1</v>
      </c>
      <c r="G684" s="16">
        <f>IF(COUNTIF(Dails!D:D,Data!$A684)=1,2,"N")</f>
        <v>2</v>
      </c>
      <c r="H684" s="16" t="str">
        <f>IF(COUNTIF(Dails!G:G,Data!$A684)=1,3,"N")</f>
        <v>N</v>
      </c>
      <c r="I684" s="16">
        <f t="shared" si="1"/>
        <v>1</v>
      </c>
    </row>
    <row r="685" ht="14.25" customHeight="1">
      <c r="A685" s="9" t="s">
        <v>1297</v>
      </c>
      <c r="B685" s="108" t="s">
        <v>27</v>
      </c>
      <c r="C685" s="119" t="s">
        <v>2165</v>
      </c>
      <c r="D685" s="120" t="s">
        <v>1419</v>
      </c>
      <c r="E685" s="16" t="str">
        <f>VLOOKUP(B685&amp;D685,'Bill Assignment'!C:D,2,0)</f>
        <v>×</v>
      </c>
      <c r="F685" s="16">
        <f>IF(COUNTIF(Dails!A:A,Data!$A685)=1,1,"N")</f>
        <v>1</v>
      </c>
      <c r="G685" s="16">
        <f>IF(COUNTIF(Dails!D:D,Data!$A685)=1,2,"N")</f>
        <v>2</v>
      </c>
      <c r="H685" s="16" t="str">
        <f>IF(COUNTIF(Dails!G:G,Data!$A685)=1,3,"N")</f>
        <v>N</v>
      </c>
      <c r="I685" s="16">
        <f t="shared" si="1"/>
        <v>1</v>
      </c>
    </row>
    <row r="686" ht="14.25" customHeight="1">
      <c r="A686" s="9" t="s">
        <v>524</v>
      </c>
      <c r="B686" s="108" t="s">
        <v>27</v>
      </c>
      <c r="C686" s="119" t="s">
        <v>2166</v>
      </c>
      <c r="D686" s="120" t="s">
        <v>1419</v>
      </c>
      <c r="E686" s="16" t="str">
        <f>VLOOKUP(B686&amp;D686,'Bill Assignment'!C:D,2,0)</f>
        <v>×</v>
      </c>
      <c r="F686" s="16">
        <f>IF(COUNTIF(Dails!A:A,Data!$A686)=1,1,"N")</f>
        <v>1</v>
      </c>
      <c r="G686" s="16" t="str">
        <f>IF(COUNTIF(Dails!D:D,Data!$A686)=1,2,"N")</f>
        <v>N</v>
      </c>
      <c r="H686" s="16">
        <f>IF(COUNTIF(Dails!G:G,Data!$A686)=1,3,"N")</f>
        <v>3</v>
      </c>
      <c r="I686" s="16">
        <f t="shared" si="1"/>
        <v>1</v>
      </c>
    </row>
    <row r="687" ht="14.25" customHeight="1">
      <c r="A687" s="9" t="s">
        <v>265</v>
      </c>
      <c r="B687" s="108" t="s">
        <v>27</v>
      </c>
      <c r="C687" s="119" t="s">
        <v>2167</v>
      </c>
      <c r="D687" s="120" t="s">
        <v>1419</v>
      </c>
      <c r="E687" s="16" t="str">
        <f>VLOOKUP(B687&amp;D687,'Bill Assignment'!C:D,2,0)</f>
        <v>×</v>
      </c>
      <c r="F687" s="16">
        <f>IF(COUNTIF(Dails!A:A,Data!$A687)=1,1,"N")</f>
        <v>1</v>
      </c>
      <c r="G687" s="16" t="str">
        <f>IF(COUNTIF(Dails!D:D,Data!$A687)=1,2,"N")</f>
        <v>N</v>
      </c>
      <c r="H687" s="16" t="str">
        <f>IF(COUNTIF(Dails!G:G,Data!$A687)=1,3,"N")</f>
        <v>N</v>
      </c>
      <c r="I687" s="16">
        <f t="shared" si="1"/>
        <v>1</v>
      </c>
    </row>
    <row r="688" ht="14.25" customHeight="1">
      <c r="A688" s="9" t="s">
        <v>218</v>
      </c>
      <c r="B688" s="108" t="s">
        <v>27</v>
      </c>
      <c r="C688" s="119" t="s">
        <v>2168</v>
      </c>
      <c r="D688" s="120" t="s">
        <v>1419</v>
      </c>
      <c r="E688" s="16" t="str">
        <f>VLOOKUP(B688&amp;D688,'Bill Assignment'!C:D,2,0)</f>
        <v>×</v>
      </c>
      <c r="F688" s="16">
        <f>IF(COUNTIF(Dails!A:A,Data!$A688)=1,1,"N")</f>
        <v>1</v>
      </c>
      <c r="G688" s="16">
        <f>IF(COUNTIF(Dails!D:D,Data!$A688)=1,2,"N")</f>
        <v>2</v>
      </c>
      <c r="H688" s="16" t="str">
        <f>IF(COUNTIF(Dails!G:G,Data!$A688)=1,3,"N")</f>
        <v>N</v>
      </c>
      <c r="I688" s="16">
        <f t="shared" si="1"/>
        <v>1</v>
      </c>
    </row>
    <row r="689" ht="14.25" customHeight="1">
      <c r="A689" s="9" t="s">
        <v>1635</v>
      </c>
      <c r="B689" s="108" t="s">
        <v>27</v>
      </c>
      <c r="C689" s="119" t="s">
        <v>2169</v>
      </c>
      <c r="D689" s="120" t="s">
        <v>1419</v>
      </c>
      <c r="E689" s="16" t="str">
        <f>VLOOKUP(B689&amp;D689,'Bill Assignment'!C:D,2,0)</f>
        <v>×</v>
      </c>
      <c r="F689" s="16">
        <f>IF(COUNTIF(Dails!A:A,Data!$A689)=1,1,"N")</f>
        <v>1</v>
      </c>
      <c r="G689" s="16">
        <f>IF(COUNTIF(Dails!D:D,Data!$A689)=1,2,"N")</f>
        <v>2</v>
      </c>
      <c r="H689" s="16" t="str">
        <f>IF(COUNTIF(Dails!G:G,Data!$A689)=1,3,"N")</f>
        <v>N</v>
      </c>
      <c r="I689" s="16">
        <f t="shared" si="1"/>
        <v>1</v>
      </c>
    </row>
    <row r="690" ht="14.25" customHeight="1">
      <c r="A690" s="9" t="s">
        <v>96</v>
      </c>
      <c r="B690" s="108" t="s">
        <v>27</v>
      </c>
      <c r="C690" s="119" t="s">
        <v>2170</v>
      </c>
      <c r="D690" s="120" t="s">
        <v>1419</v>
      </c>
      <c r="E690" s="16" t="str">
        <f>VLOOKUP(B690&amp;D690,'Bill Assignment'!C:D,2,0)</f>
        <v>×</v>
      </c>
      <c r="F690" s="16">
        <f>IF(COUNTIF(Dails!A:A,Data!$A690)=1,1,"N")</f>
        <v>1</v>
      </c>
      <c r="G690" s="16">
        <f>IF(COUNTIF(Dails!D:D,Data!$A690)=1,2,"N")</f>
        <v>2</v>
      </c>
      <c r="H690" s="16" t="str">
        <f>IF(COUNTIF(Dails!G:G,Data!$A690)=1,3,"N")</f>
        <v>N</v>
      </c>
      <c r="I690" s="16">
        <f t="shared" si="1"/>
        <v>1</v>
      </c>
    </row>
    <row r="691" ht="14.25" customHeight="1">
      <c r="A691" s="9" t="s">
        <v>1263</v>
      </c>
      <c r="B691" s="108" t="s">
        <v>27</v>
      </c>
      <c r="C691" s="119" t="s">
        <v>2171</v>
      </c>
      <c r="D691" s="120" t="s">
        <v>1419</v>
      </c>
      <c r="E691" s="16" t="str">
        <f>VLOOKUP(B691&amp;D691,'Bill Assignment'!C:D,2,0)</f>
        <v>×</v>
      </c>
      <c r="F691" s="16">
        <f>IF(COUNTIF(Dails!A:A,Data!$A691)=1,1,"N")</f>
        <v>1</v>
      </c>
      <c r="G691" s="16">
        <f>IF(COUNTIF(Dails!D:D,Data!$A691)=1,2,"N")</f>
        <v>2</v>
      </c>
      <c r="H691" s="16">
        <f>IF(COUNTIF(Dails!G:G,Data!$A691)=1,3,"N")</f>
        <v>3</v>
      </c>
      <c r="I691" s="16">
        <f t="shared" si="1"/>
        <v>1</v>
      </c>
    </row>
    <row r="692" ht="14.25" customHeight="1">
      <c r="A692" s="9" t="s">
        <v>1474</v>
      </c>
      <c r="B692" s="108" t="s">
        <v>27</v>
      </c>
      <c r="C692" s="119" t="s">
        <v>2172</v>
      </c>
      <c r="D692" s="120" t="s">
        <v>1419</v>
      </c>
      <c r="E692" s="16" t="str">
        <f>VLOOKUP(B692&amp;D692,'Bill Assignment'!C:D,2,0)</f>
        <v>×</v>
      </c>
      <c r="F692" s="16" t="str">
        <f>IF(COUNTIF(Dails!A:A,Data!$A692)=1,1,"N")</f>
        <v>N</v>
      </c>
      <c r="G692" s="16">
        <f>IF(COUNTIF(Dails!D:D,Data!$A692)=1,2,"N")</f>
        <v>2</v>
      </c>
      <c r="H692" s="16">
        <f>IF(COUNTIF(Dails!G:G,Data!$A692)=1,3,"N")</f>
        <v>3</v>
      </c>
      <c r="I692" s="16">
        <f t="shared" si="1"/>
        <v>1</v>
      </c>
    </row>
    <row r="693" ht="14.25" customHeight="1">
      <c r="A693" s="9" t="s">
        <v>1166</v>
      </c>
      <c r="B693" s="108" t="s">
        <v>27</v>
      </c>
      <c r="C693" s="119" t="s">
        <v>2173</v>
      </c>
      <c r="D693" s="120" t="s">
        <v>1419</v>
      </c>
      <c r="E693" s="16" t="str">
        <f>VLOOKUP(B693&amp;D693,'Bill Assignment'!C:D,2,0)</f>
        <v>×</v>
      </c>
      <c r="F693" s="16">
        <f>IF(COUNTIF(Dails!A:A,Data!$A693)=1,1,"N")</f>
        <v>1</v>
      </c>
      <c r="G693" s="16" t="str">
        <f>IF(COUNTIF(Dails!D:D,Data!$A693)=1,2,"N")</f>
        <v>N</v>
      </c>
      <c r="H693" s="16" t="str">
        <f>IF(COUNTIF(Dails!G:G,Data!$A693)=1,3,"N")</f>
        <v>N</v>
      </c>
      <c r="I693" s="16">
        <f t="shared" si="1"/>
        <v>1</v>
      </c>
    </row>
    <row r="694" ht="14.25" customHeight="1">
      <c r="A694" s="9" t="s">
        <v>789</v>
      </c>
      <c r="B694" s="108" t="s">
        <v>27</v>
      </c>
      <c r="C694" s="119" t="s">
        <v>2174</v>
      </c>
      <c r="D694" s="120" t="s">
        <v>1419</v>
      </c>
      <c r="E694" s="16" t="str">
        <f>VLOOKUP(B694&amp;D694,'Bill Assignment'!C:D,2,0)</f>
        <v>×</v>
      </c>
      <c r="F694" s="16">
        <f>IF(COUNTIF(Dails!A:A,Data!$A694)=1,1,"N")</f>
        <v>1</v>
      </c>
      <c r="G694" s="16">
        <f>IF(COUNTIF(Dails!D:D,Data!$A694)=1,2,"N")</f>
        <v>2</v>
      </c>
      <c r="H694" s="16" t="str">
        <f>IF(COUNTIF(Dails!G:G,Data!$A694)=1,3,"N")</f>
        <v>N</v>
      </c>
      <c r="I694" s="16">
        <f t="shared" si="1"/>
        <v>1</v>
      </c>
    </row>
    <row r="695" ht="14.25" customHeight="1">
      <c r="A695" s="9" t="s">
        <v>675</v>
      </c>
      <c r="B695" s="108" t="s">
        <v>27</v>
      </c>
      <c r="C695" s="119" t="s">
        <v>2175</v>
      </c>
      <c r="D695" s="120" t="s">
        <v>1419</v>
      </c>
      <c r="E695" s="16" t="str">
        <f>VLOOKUP(B695&amp;D695,'Bill Assignment'!C:D,2,0)</f>
        <v>×</v>
      </c>
      <c r="F695" s="16">
        <f>IF(COUNTIF(Dails!A:A,Data!$A695)=1,1,"N")</f>
        <v>1</v>
      </c>
      <c r="G695" s="16" t="str">
        <f>IF(COUNTIF(Dails!D:D,Data!$A695)=1,2,"N")</f>
        <v>N</v>
      </c>
      <c r="H695" s="16" t="str">
        <f>IF(COUNTIF(Dails!G:G,Data!$A695)=1,3,"N")</f>
        <v>N</v>
      </c>
      <c r="I695" s="16">
        <f t="shared" si="1"/>
        <v>1</v>
      </c>
    </row>
    <row r="696" ht="14.25" customHeight="1">
      <c r="A696" s="9" t="s">
        <v>364</v>
      </c>
      <c r="B696" s="108" t="s">
        <v>27</v>
      </c>
      <c r="C696" s="119" t="s">
        <v>2176</v>
      </c>
      <c r="D696" s="120" t="s">
        <v>1419</v>
      </c>
      <c r="E696" s="16" t="str">
        <f>VLOOKUP(B696&amp;D696,'Bill Assignment'!C:D,2,0)</f>
        <v>×</v>
      </c>
      <c r="F696" s="16">
        <f>IF(COUNTIF(Dails!A:A,Data!$A696)=1,1,"N")</f>
        <v>1</v>
      </c>
      <c r="G696" s="16">
        <f>IF(COUNTIF(Dails!D:D,Data!$A696)=1,2,"N")</f>
        <v>2</v>
      </c>
      <c r="H696" s="16" t="str">
        <f>IF(COUNTIF(Dails!G:G,Data!$A696)=1,3,"N")</f>
        <v>N</v>
      </c>
      <c r="I696" s="16">
        <f t="shared" si="1"/>
        <v>1</v>
      </c>
    </row>
    <row r="697" ht="14.25" customHeight="1">
      <c r="A697" s="9" t="s">
        <v>1085</v>
      </c>
      <c r="B697" s="108" t="s">
        <v>27</v>
      </c>
      <c r="C697" s="119" t="s">
        <v>2177</v>
      </c>
      <c r="D697" s="120" t="s">
        <v>1419</v>
      </c>
      <c r="E697" s="16" t="str">
        <f>VLOOKUP(B697&amp;D697,'Bill Assignment'!C:D,2,0)</f>
        <v>×</v>
      </c>
      <c r="F697" s="16">
        <f>IF(COUNTIF(Dails!A:A,Data!$A697)=1,1,"N")</f>
        <v>1</v>
      </c>
      <c r="G697" s="16">
        <f>IF(COUNTIF(Dails!D:D,Data!$A697)=1,2,"N")</f>
        <v>2</v>
      </c>
      <c r="H697" s="16" t="str">
        <f>IF(COUNTIF(Dails!G:G,Data!$A697)=1,3,"N")</f>
        <v>N</v>
      </c>
      <c r="I697" s="16">
        <f t="shared" si="1"/>
        <v>1</v>
      </c>
    </row>
    <row r="698" ht="14.25" customHeight="1">
      <c r="A698" s="9" t="s">
        <v>1215</v>
      </c>
      <c r="B698" s="108" t="s">
        <v>27</v>
      </c>
      <c r="C698" s="119" t="s">
        <v>2178</v>
      </c>
      <c r="D698" s="120" t="s">
        <v>1419</v>
      </c>
      <c r="E698" s="16" t="str">
        <f>VLOOKUP(B698&amp;D698,'Bill Assignment'!C:D,2,0)</f>
        <v>×</v>
      </c>
      <c r="F698" s="16">
        <f>IF(COUNTIF(Dails!A:A,Data!$A698)=1,1,"N")</f>
        <v>1</v>
      </c>
      <c r="G698" s="16">
        <f>IF(COUNTIF(Dails!D:D,Data!$A698)=1,2,"N")</f>
        <v>2</v>
      </c>
      <c r="H698" s="16" t="str">
        <f>IF(COUNTIF(Dails!G:G,Data!$A698)=1,3,"N")</f>
        <v>N</v>
      </c>
      <c r="I698" s="16">
        <f t="shared" si="1"/>
        <v>1</v>
      </c>
    </row>
    <row r="699" ht="14.25" customHeight="1">
      <c r="A699" s="9" t="s">
        <v>1657</v>
      </c>
      <c r="B699" s="108" t="s">
        <v>27</v>
      </c>
      <c r="C699" s="119" t="s">
        <v>2179</v>
      </c>
      <c r="D699" s="120" t="s">
        <v>1419</v>
      </c>
      <c r="E699" s="16" t="str">
        <f>VLOOKUP(B699&amp;D699,'Bill Assignment'!C:D,2,0)</f>
        <v>×</v>
      </c>
      <c r="F699" s="16">
        <f>IF(COUNTIF(Dails!A:A,Data!$A699)=1,1,"N")</f>
        <v>1</v>
      </c>
      <c r="G699" s="16">
        <f>IF(COUNTIF(Dails!D:D,Data!$A699)=1,2,"N")</f>
        <v>2</v>
      </c>
      <c r="H699" s="16" t="str">
        <f>IF(COUNTIF(Dails!G:G,Data!$A699)=1,3,"N")</f>
        <v>N</v>
      </c>
      <c r="I699" s="16">
        <f t="shared" si="1"/>
        <v>1</v>
      </c>
    </row>
    <row r="700" ht="14.25" customHeight="1">
      <c r="A700" s="9" t="s">
        <v>580</v>
      </c>
      <c r="B700" s="108" t="s">
        <v>27</v>
      </c>
      <c r="C700" s="119" t="s">
        <v>2180</v>
      </c>
      <c r="D700" s="120" t="s">
        <v>1419</v>
      </c>
      <c r="E700" s="16" t="str">
        <f>VLOOKUP(B700&amp;D700,'Bill Assignment'!C:D,2,0)</f>
        <v>×</v>
      </c>
      <c r="F700" s="16">
        <f>IF(COUNTIF(Dails!A:A,Data!$A700)=1,1,"N")</f>
        <v>1</v>
      </c>
      <c r="G700" s="16" t="str">
        <f>IF(COUNTIF(Dails!D:D,Data!$A700)=1,2,"N")</f>
        <v>N</v>
      </c>
      <c r="H700" s="16" t="str">
        <f>IF(COUNTIF(Dails!G:G,Data!$A700)=1,3,"N")</f>
        <v>N</v>
      </c>
      <c r="I700" s="16">
        <f t="shared" si="1"/>
        <v>1</v>
      </c>
    </row>
    <row r="701" ht="14.25" customHeight="1">
      <c r="A701" s="9" t="s">
        <v>532</v>
      </c>
      <c r="B701" s="108" t="s">
        <v>27</v>
      </c>
      <c r="C701" s="119" t="s">
        <v>2181</v>
      </c>
      <c r="D701" s="120" t="s">
        <v>1419</v>
      </c>
      <c r="E701" s="16" t="str">
        <f>VLOOKUP(B701&amp;D701,'Bill Assignment'!C:D,2,0)</f>
        <v>×</v>
      </c>
      <c r="F701" s="16">
        <f>IF(COUNTIF(Dails!A:A,Data!$A701)=1,1,"N")</f>
        <v>1</v>
      </c>
      <c r="G701" s="16" t="str">
        <f>IF(COUNTIF(Dails!D:D,Data!$A701)=1,2,"N")</f>
        <v>N</v>
      </c>
      <c r="H701" s="16" t="str">
        <f>IF(COUNTIF(Dails!G:G,Data!$A701)=1,3,"N")</f>
        <v>N</v>
      </c>
      <c r="I701" s="16">
        <f t="shared" si="1"/>
        <v>1</v>
      </c>
    </row>
    <row r="702" ht="14.25" customHeight="1">
      <c r="A702" s="9" t="s">
        <v>1011</v>
      </c>
      <c r="B702" s="108" t="s">
        <v>27</v>
      </c>
      <c r="C702" s="119" t="s">
        <v>2182</v>
      </c>
      <c r="D702" s="120" t="s">
        <v>1419</v>
      </c>
      <c r="E702" s="16" t="str">
        <f>VLOOKUP(B702&amp;D702,'Bill Assignment'!C:D,2,0)</f>
        <v>×</v>
      </c>
      <c r="F702" s="16">
        <f>IF(COUNTIF(Dails!A:A,Data!$A702)=1,1,"N")</f>
        <v>1</v>
      </c>
      <c r="G702" s="16" t="str">
        <f>IF(COUNTIF(Dails!D:D,Data!$A702)=1,2,"N")</f>
        <v>N</v>
      </c>
      <c r="H702" s="16" t="str">
        <f>IF(COUNTIF(Dails!G:G,Data!$A702)=1,3,"N")</f>
        <v>N</v>
      </c>
      <c r="I702" s="16">
        <f t="shared" si="1"/>
        <v>1</v>
      </c>
    </row>
    <row r="703" ht="14.25" customHeight="1">
      <c r="A703" s="9" t="s">
        <v>271</v>
      </c>
      <c r="B703" s="108" t="s">
        <v>27</v>
      </c>
      <c r="C703" s="119" t="s">
        <v>2183</v>
      </c>
      <c r="D703" s="120" t="s">
        <v>1419</v>
      </c>
      <c r="E703" s="16" t="str">
        <f>VLOOKUP(B703&amp;D703,'Bill Assignment'!C:D,2,0)</f>
        <v>×</v>
      </c>
      <c r="F703" s="16">
        <f>IF(COUNTIF(Dails!A:A,Data!$A703)=1,1,"N")</f>
        <v>1</v>
      </c>
      <c r="G703" s="16" t="str">
        <f>IF(COUNTIF(Dails!D:D,Data!$A703)=1,2,"N")</f>
        <v>N</v>
      </c>
      <c r="H703" s="16" t="str">
        <f>IF(COUNTIF(Dails!G:G,Data!$A703)=1,3,"N")</f>
        <v>N</v>
      </c>
      <c r="I703" s="16">
        <f t="shared" si="1"/>
        <v>1</v>
      </c>
    </row>
    <row r="704" ht="14.25" customHeight="1">
      <c r="A704" s="9" t="s">
        <v>268</v>
      </c>
      <c r="B704" s="108" t="s">
        <v>27</v>
      </c>
      <c r="C704" s="119" t="s">
        <v>2184</v>
      </c>
      <c r="D704" s="120" t="s">
        <v>1419</v>
      </c>
      <c r="E704" s="16" t="str">
        <f>VLOOKUP(B704&amp;D704,'Bill Assignment'!C:D,2,0)</f>
        <v>×</v>
      </c>
      <c r="F704" s="16">
        <f>IF(COUNTIF(Dails!A:A,Data!$A704)=1,1,"N")</f>
        <v>1</v>
      </c>
      <c r="G704" s="16">
        <f>IF(COUNTIF(Dails!D:D,Data!$A704)=1,2,"N")</f>
        <v>2</v>
      </c>
      <c r="H704" s="16">
        <f>IF(COUNTIF(Dails!G:G,Data!$A704)=1,3,"N")</f>
        <v>3</v>
      </c>
      <c r="I704" s="16">
        <f t="shared" si="1"/>
        <v>1</v>
      </c>
    </row>
    <row r="705" ht="14.25" customHeight="1">
      <c r="A705" s="9" t="s">
        <v>1035</v>
      </c>
      <c r="B705" s="108" t="s">
        <v>27</v>
      </c>
      <c r="C705" s="119" t="s">
        <v>2185</v>
      </c>
      <c r="D705" s="120" t="s">
        <v>1419</v>
      </c>
      <c r="E705" s="16" t="str">
        <f>VLOOKUP(B705&amp;D705,'Bill Assignment'!C:D,2,0)</f>
        <v>×</v>
      </c>
      <c r="F705" s="16">
        <f>IF(COUNTIF(Dails!A:A,Data!$A705)=1,1,"N")</f>
        <v>1</v>
      </c>
      <c r="G705" s="16" t="str">
        <f>IF(COUNTIF(Dails!D:D,Data!$A705)=1,2,"N")</f>
        <v>N</v>
      </c>
      <c r="H705" s="16" t="str">
        <f>IF(COUNTIF(Dails!G:G,Data!$A705)=1,3,"N")</f>
        <v>N</v>
      </c>
      <c r="I705" s="16">
        <f t="shared" si="1"/>
        <v>1</v>
      </c>
    </row>
    <row r="706" ht="14.25" customHeight="1">
      <c r="A706" s="9" t="s">
        <v>332</v>
      </c>
      <c r="B706" s="108" t="s">
        <v>27</v>
      </c>
      <c r="C706" s="119" t="s">
        <v>2186</v>
      </c>
      <c r="D706" s="120" t="s">
        <v>1419</v>
      </c>
      <c r="E706" s="16" t="str">
        <f>VLOOKUP(B706&amp;D706,'Bill Assignment'!C:D,2,0)</f>
        <v>×</v>
      </c>
      <c r="F706" s="16">
        <f>IF(COUNTIF(Dails!A:A,Data!$A706)=1,1,"N")</f>
        <v>1</v>
      </c>
      <c r="G706" s="16" t="str">
        <f>IF(COUNTIF(Dails!D:D,Data!$A706)=1,2,"N")</f>
        <v>N</v>
      </c>
      <c r="H706" s="16" t="str">
        <f>IF(COUNTIF(Dails!G:G,Data!$A706)=1,3,"N")</f>
        <v>N</v>
      </c>
      <c r="I706" s="16">
        <f t="shared" si="1"/>
        <v>1</v>
      </c>
    </row>
    <row r="707" ht="14.25" customHeight="1">
      <c r="A707" s="9" t="s">
        <v>1139</v>
      </c>
      <c r="B707" s="108" t="s">
        <v>27</v>
      </c>
      <c r="C707" s="119" t="s">
        <v>2187</v>
      </c>
      <c r="D707" s="120" t="s">
        <v>1419</v>
      </c>
      <c r="E707" s="16" t="str">
        <f>VLOOKUP(B707&amp;D707,'Bill Assignment'!C:D,2,0)</f>
        <v>×</v>
      </c>
      <c r="F707" s="16">
        <f>IF(COUNTIF(Dails!A:A,Data!$A707)=1,1,"N")</f>
        <v>1</v>
      </c>
      <c r="G707" s="16" t="str">
        <f>IF(COUNTIF(Dails!D:D,Data!$A707)=1,2,"N")</f>
        <v>N</v>
      </c>
      <c r="H707" s="16" t="str">
        <f>IF(COUNTIF(Dails!G:G,Data!$A707)=1,3,"N")</f>
        <v>N</v>
      </c>
      <c r="I707" s="16">
        <f t="shared" si="1"/>
        <v>1</v>
      </c>
    </row>
    <row r="708" ht="14.25" customHeight="1">
      <c r="A708" s="9" t="s">
        <v>1150</v>
      </c>
      <c r="B708" s="108" t="s">
        <v>27</v>
      </c>
      <c r="C708" s="119" t="s">
        <v>2188</v>
      </c>
      <c r="D708" s="120" t="s">
        <v>1419</v>
      </c>
      <c r="E708" s="16" t="str">
        <f>VLOOKUP(B708&amp;D708,'Bill Assignment'!C:D,2,0)</f>
        <v>×</v>
      </c>
      <c r="F708" s="16">
        <f>IF(COUNTIF(Dails!A:A,Data!$A708)=1,1,"N")</f>
        <v>1</v>
      </c>
      <c r="G708" s="16">
        <f>IF(COUNTIF(Dails!D:D,Data!$A708)=1,2,"N")</f>
        <v>2</v>
      </c>
      <c r="H708" s="16">
        <f>IF(COUNTIF(Dails!G:G,Data!$A708)=1,3,"N")</f>
        <v>3</v>
      </c>
      <c r="I708" s="16">
        <f t="shared" si="1"/>
        <v>1</v>
      </c>
    </row>
    <row r="709" ht="14.25" customHeight="1">
      <c r="A709" s="9" t="s">
        <v>785</v>
      </c>
      <c r="B709" s="108" t="s">
        <v>27</v>
      </c>
      <c r="C709" s="119" t="s">
        <v>2189</v>
      </c>
      <c r="D709" s="120" t="s">
        <v>1419</v>
      </c>
      <c r="E709" s="16" t="str">
        <f>VLOOKUP(B709&amp;D709,'Bill Assignment'!C:D,2,0)</f>
        <v>×</v>
      </c>
      <c r="F709" s="16">
        <f>IF(COUNTIF(Dails!A:A,Data!$A709)=1,1,"N")</f>
        <v>1</v>
      </c>
      <c r="G709" s="16" t="str">
        <f>IF(COUNTIF(Dails!D:D,Data!$A709)=1,2,"N")</f>
        <v>N</v>
      </c>
      <c r="H709" s="16" t="str">
        <f>IF(COUNTIF(Dails!G:G,Data!$A709)=1,3,"N")</f>
        <v>N</v>
      </c>
      <c r="I709" s="16">
        <f t="shared" si="1"/>
        <v>1</v>
      </c>
    </row>
    <row r="710" ht="14.25" customHeight="1">
      <c r="A710" s="9" t="s">
        <v>968</v>
      </c>
      <c r="B710" s="108" t="s">
        <v>27</v>
      </c>
      <c r="C710" s="119" t="s">
        <v>2190</v>
      </c>
      <c r="D710" s="120" t="s">
        <v>1419</v>
      </c>
      <c r="E710" s="16" t="str">
        <f>VLOOKUP(B710&amp;D710,'Bill Assignment'!C:D,2,0)</f>
        <v>×</v>
      </c>
      <c r="F710" s="16">
        <f>IF(COUNTIF(Dails!A:A,Data!$A710)=1,1,"N")</f>
        <v>1</v>
      </c>
      <c r="G710" s="16" t="str">
        <f>IF(COUNTIF(Dails!D:D,Data!$A710)=1,2,"N")</f>
        <v>N</v>
      </c>
      <c r="H710" s="16" t="str">
        <f>IF(COUNTIF(Dails!G:G,Data!$A710)=1,3,"N")</f>
        <v>N</v>
      </c>
      <c r="I710" s="16">
        <f t="shared" si="1"/>
        <v>1</v>
      </c>
    </row>
    <row r="711" ht="14.25" customHeight="1">
      <c r="A711" s="9" t="s">
        <v>1388</v>
      </c>
      <c r="B711" s="108" t="s">
        <v>27</v>
      </c>
      <c r="C711" s="119" t="s">
        <v>2191</v>
      </c>
      <c r="D711" s="120" t="s">
        <v>1419</v>
      </c>
      <c r="E711" s="16" t="str">
        <f>VLOOKUP(B711&amp;D711,'Bill Assignment'!C:D,2,0)</f>
        <v>×</v>
      </c>
      <c r="F711" s="16">
        <f>IF(COUNTIF(Dails!A:A,Data!$A711)=1,1,"N")</f>
        <v>1</v>
      </c>
      <c r="G711" s="16">
        <f>IF(COUNTIF(Dails!D:D,Data!$A711)=1,2,"N")</f>
        <v>2</v>
      </c>
      <c r="H711" s="16">
        <f>IF(COUNTIF(Dails!G:G,Data!$A711)=1,3,"N")</f>
        <v>3</v>
      </c>
      <c r="I711" s="16">
        <f t="shared" si="1"/>
        <v>1</v>
      </c>
    </row>
    <row r="712" ht="14.25" customHeight="1">
      <c r="A712" s="9" t="s">
        <v>1829</v>
      </c>
      <c r="B712" s="108" t="s">
        <v>27</v>
      </c>
      <c r="C712" s="119" t="s">
        <v>2192</v>
      </c>
      <c r="D712" s="120" t="s">
        <v>1419</v>
      </c>
      <c r="E712" s="16" t="str">
        <f>VLOOKUP(B712&amp;D712,'Bill Assignment'!C:D,2,0)</f>
        <v>×</v>
      </c>
      <c r="F712" s="16">
        <f>IF(COUNTIF(Dails!A:A,Data!$A712)=1,1,"N")</f>
        <v>1</v>
      </c>
      <c r="G712" s="16" t="str">
        <f>IF(COUNTIF(Dails!D:D,Data!$A712)=1,2,"N")</f>
        <v>N</v>
      </c>
      <c r="H712" s="16" t="str">
        <f>IF(COUNTIF(Dails!G:G,Data!$A712)=1,3,"N")</f>
        <v>N</v>
      </c>
      <c r="I712" s="16">
        <f t="shared" si="1"/>
        <v>1</v>
      </c>
    </row>
    <row r="713" ht="14.25" customHeight="1">
      <c r="A713" s="9" t="s">
        <v>1390</v>
      </c>
      <c r="B713" s="108" t="s">
        <v>27</v>
      </c>
      <c r="C713" s="119" t="s">
        <v>2193</v>
      </c>
      <c r="D713" s="120" t="s">
        <v>1419</v>
      </c>
      <c r="E713" s="16" t="str">
        <f>VLOOKUP(B713&amp;D713,'Bill Assignment'!C:D,2,0)</f>
        <v>×</v>
      </c>
      <c r="F713" s="16">
        <f>IF(COUNTIF(Dails!A:A,Data!$A713)=1,1,"N")</f>
        <v>1</v>
      </c>
      <c r="G713" s="16">
        <f>IF(COUNTIF(Dails!D:D,Data!$A713)=1,2,"N")</f>
        <v>2</v>
      </c>
      <c r="H713" s="16">
        <f>IF(COUNTIF(Dails!G:G,Data!$A713)=1,3,"N")</f>
        <v>3</v>
      </c>
      <c r="I713" s="16">
        <f t="shared" si="1"/>
        <v>1</v>
      </c>
    </row>
    <row r="714" ht="14.25" customHeight="1">
      <c r="A714" s="9" t="s">
        <v>493</v>
      </c>
      <c r="B714" s="108" t="s">
        <v>27</v>
      </c>
      <c r="C714" s="119" t="s">
        <v>2194</v>
      </c>
      <c r="D714" s="120" t="s">
        <v>1419</v>
      </c>
      <c r="E714" s="16" t="str">
        <f>VLOOKUP(B714&amp;D714,'Bill Assignment'!C:D,2,0)</f>
        <v>×</v>
      </c>
      <c r="F714" s="16">
        <f>IF(COUNTIF(Dails!A:A,Data!$A714)=1,1,"N")</f>
        <v>1</v>
      </c>
      <c r="G714" s="16" t="str">
        <f>IF(COUNTIF(Dails!D:D,Data!$A714)=1,2,"N")</f>
        <v>N</v>
      </c>
      <c r="H714" s="16" t="str">
        <f>IF(COUNTIF(Dails!G:G,Data!$A714)=1,3,"N")</f>
        <v>N</v>
      </c>
      <c r="I714" s="16">
        <f t="shared" si="1"/>
        <v>1</v>
      </c>
    </row>
    <row r="715" ht="14.25" customHeight="1">
      <c r="A715" s="9" t="s">
        <v>647</v>
      </c>
      <c r="B715" s="108" t="s">
        <v>27</v>
      </c>
      <c r="C715" s="119" t="s">
        <v>2195</v>
      </c>
      <c r="D715" s="120" t="s">
        <v>1419</v>
      </c>
      <c r="E715" s="16" t="str">
        <f>VLOOKUP(B715&amp;D715,'Bill Assignment'!C:D,2,0)</f>
        <v>×</v>
      </c>
      <c r="F715" s="16">
        <f>IF(COUNTIF(Dails!A:A,Data!$A715)=1,1,"N")</f>
        <v>1</v>
      </c>
      <c r="G715" s="16" t="str">
        <f>IF(COUNTIF(Dails!D:D,Data!$A715)=1,2,"N")</f>
        <v>N</v>
      </c>
      <c r="H715" s="16" t="str">
        <f>IF(COUNTIF(Dails!G:G,Data!$A715)=1,3,"N")</f>
        <v>N</v>
      </c>
      <c r="I715" s="16">
        <f t="shared" si="1"/>
        <v>1</v>
      </c>
    </row>
    <row r="716" ht="14.25" customHeight="1">
      <c r="A716" s="9" t="s">
        <v>943</v>
      </c>
      <c r="B716" s="108" t="s">
        <v>27</v>
      </c>
      <c r="C716" s="119" t="s">
        <v>2196</v>
      </c>
      <c r="D716" s="120" t="s">
        <v>1419</v>
      </c>
      <c r="E716" s="16" t="str">
        <f>VLOOKUP(B716&amp;D716,'Bill Assignment'!C:D,2,0)</f>
        <v>×</v>
      </c>
      <c r="F716" s="16">
        <f>IF(COUNTIF(Dails!A:A,Data!$A716)=1,1,"N")</f>
        <v>1</v>
      </c>
      <c r="G716" s="16">
        <f>IF(COUNTIF(Dails!D:D,Data!$A716)=1,2,"N")</f>
        <v>2</v>
      </c>
      <c r="H716" s="16">
        <f>IF(COUNTIF(Dails!G:G,Data!$A716)=1,3,"N")</f>
        <v>3</v>
      </c>
      <c r="I716" s="16">
        <f t="shared" si="1"/>
        <v>1</v>
      </c>
    </row>
    <row r="717" ht="14.25" customHeight="1">
      <c r="A717" s="9" t="s">
        <v>964</v>
      </c>
      <c r="B717" s="108" t="s">
        <v>27</v>
      </c>
      <c r="C717" s="119" t="s">
        <v>2197</v>
      </c>
      <c r="D717" s="120" t="s">
        <v>1419</v>
      </c>
      <c r="E717" s="16" t="str">
        <f>VLOOKUP(B717&amp;D717,'Bill Assignment'!C:D,2,0)</f>
        <v>×</v>
      </c>
      <c r="F717" s="16">
        <f>IF(COUNTIF(Dails!A:A,Data!$A717)=1,1,"N")</f>
        <v>1</v>
      </c>
      <c r="G717" s="16">
        <f>IF(COUNTIF(Dails!D:D,Data!$A717)=1,2,"N")</f>
        <v>2</v>
      </c>
      <c r="H717" s="16" t="str">
        <f>IF(COUNTIF(Dails!G:G,Data!$A717)=1,3,"N")</f>
        <v>N</v>
      </c>
      <c r="I717" s="16">
        <f t="shared" si="1"/>
        <v>1</v>
      </c>
    </row>
    <row r="718" ht="14.25" customHeight="1">
      <c r="A718" s="9" t="s">
        <v>1021</v>
      </c>
      <c r="B718" s="108" t="s">
        <v>27</v>
      </c>
      <c r="C718" s="119" t="s">
        <v>2198</v>
      </c>
      <c r="D718" s="120" t="s">
        <v>1419</v>
      </c>
      <c r="E718" s="16" t="str">
        <f>VLOOKUP(B718&amp;D718,'Bill Assignment'!C:D,2,0)</f>
        <v>×</v>
      </c>
      <c r="F718" s="16">
        <f>IF(COUNTIF(Dails!A:A,Data!$A718)=1,1,"N")</f>
        <v>1</v>
      </c>
      <c r="G718" s="16">
        <f>IF(COUNTIF(Dails!D:D,Data!$A718)=1,2,"N")</f>
        <v>2</v>
      </c>
      <c r="H718" s="16">
        <f>IF(COUNTIF(Dails!G:G,Data!$A718)=1,3,"N")</f>
        <v>3</v>
      </c>
      <c r="I718" s="16">
        <f t="shared" si="1"/>
        <v>1</v>
      </c>
    </row>
    <row r="719" ht="14.25" customHeight="1">
      <c r="A719" s="9" t="s">
        <v>867</v>
      </c>
      <c r="B719" s="108" t="s">
        <v>27</v>
      </c>
      <c r="C719" s="119" t="s">
        <v>2199</v>
      </c>
      <c r="D719" s="120" t="s">
        <v>1419</v>
      </c>
      <c r="E719" s="16" t="str">
        <f>VLOOKUP(B719&amp;D719,'Bill Assignment'!C:D,2,0)</f>
        <v>×</v>
      </c>
      <c r="F719" s="16">
        <f>IF(COUNTIF(Dails!A:A,Data!$A719)=1,1,"N")</f>
        <v>1</v>
      </c>
      <c r="G719" s="16" t="str">
        <f>IF(COUNTIF(Dails!D:D,Data!$A719)=1,2,"N")</f>
        <v>N</v>
      </c>
      <c r="H719" s="16" t="str">
        <f>IF(COUNTIF(Dails!G:G,Data!$A719)=1,3,"N")</f>
        <v>N</v>
      </c>
      <c r="I719" s="16">
        <f t="shared" si="1"/>
        <v>1</v>
      </c>
    </row>
    <row r="720" ht="14.25" customHeight="1">
      <c r="A720" s="9" t="s">
        <v>950</v>
      </c>
      <c r="B720" s="108" t="s">
        <v>27</v>
      </c>
      <c r="C720" s="119" t="s">
        <v>2200</v>
      </c>
      <c r="D720" s="120" t="s">
        <v>1419</v>
      </c>
      <c r="E720" s="16" t="str">
        <f>VLOOKUP(B720&amp;D720,'Bill Assignment'!C:D,2,0)</f>
        <v>×</v>
      </c>
      <c r="F720" s="16">
        <f>IF(COUNTIF(Dails!A:A,Data!$A720)=1,1,"N")</f>
        <v>1</v>
      </c>
      <c r="G720" s="16" t="str">
        <f>IF(COUNTIF(Dails!D:D,Data!$A720)=1,2,"N")</f>
        <v>N</v>
      </c>
      <c r="H720" s="16" t="str">
        <f>IF(COUNTIF(Dails!G:G,Data!$A720)=1,3,"N")</f>
        <v>N</v>
      </c>
      <c r="I720" s="16">
        <f t="shared" si="1"/>
        <v>1</v>
      </c>
    </row>
    <row r="721" ht="14.25" customHeight="1">
      <c r="A721" s="9" t="s">
        <v>762</v>
      </c>
      <c r="B721" s="108" t="s">
        <v>27</v>
      </c>
      <c r="C721" s="119" t="s">
        <v>2201</v>
      </c>
      <c r="D721" s="120" t="s">
        <v>1419</v>
      </c>
      <c r="E721" s="16" t="str">
        <f>VLOOKUP(B721&amp;D721,'Bill Assignment'!C:D,2,0)</f>
        <v>×</v>
      </c>
      <c r="F721" s="16">
        <f>IF(COUNTIF(Dails!A:A,Data!$A721)=1,1,"N")</f>
        <v>1</v>
      </c>
      <c r="G721" s="16" t="str">
        <f>IF(COUNTIF(Dails!D:D,Data!$A721)=1,2,"N")</f>
        <v>N</v>
      </c>
      <c r="H721" s="16" t="str">
        <f>IF(COUNTIF(Dails!G:G,Data!$A721)=1,3,"N")</f>
        <v>N</v>
      </c>
      <c r="I721" s="16">
        <f t="shared" si="1"/>
        <v>1</v>
      </c>
    </row>
    <row r="722" ht="14.25" customHeight="1">
      <c r="A722" s="9" t="s">
        <v>1054</v>
      </c>
      <c r="B722" s="108" t="s">
        <v>27</v>
      </c>
      <c r="C722" s="119" t="s">
        <v>2202</v>
      </c>
      <c r="D722" s="120" t="s">
        <v>1419</v>
      </c>
      <c r="E722" s="16" t="str">
        <f>VLOOKUP(B722&amp;D722,'Bill Assignment'!C:D,2,0)</f>
        <v>×</v>
      </c>
      <c r="F722" s="16">
        <f>IF(COUNTIF(Dails!A:A,Data!$A722)=1,1,"N")</f>
        <v>1</v>
      </c>
      <c r="G722" s="16">
        <f>IF(COUNTIF(Dails!D:D,Data!$A722)=1,2,"N")</f>
        <v>2</v>
      </c>
      <c r="H722" s="16">
        <f>IF(COUNTIF(Dails!G:G,Data!$A722)=1,3,"N")</f>
        <v>3</v>
      </c>
      <c r="I722" s="16">
        <f t="shared" si="1"/>
        <v>1</v>
      </c>
    </row>
    <row r="723" ht="14.25" customHeight="1">
      <c r="A723" s="9" t="s">
        <v>115</v>
      </c>
      <c r="B723" s="108" t="s">
        <v>27</v>
      </c>
      <c r="C723" s="119" t="s">
        <v>2203</v>
      </c>
      <c r="D723" s="120" t="s">
        <v>1419</v>
      </c>
      <c r="E723" s="16" t="str">
        <f>VLOOKUP(B723&amp;D723,'Bill Assignment'!C:D,2,0)</f>
        <v>×</v>
      </c>
      <c r="F723" s="16">
        <f>IF(COUNTIF(Dails!A:A,Data!$A723)=1,1,"N")</f>
        <v>1</v>
      </c>
      <c r="G723" s="16">
        <f>IF(COUNTIF(Dails!D:D,Data!$A723)=1,2,"N")</f>
        <v>2</v>
      </c>
      <c r="H723" s="16" t="str">
        <f>IF(COUNTIF(Dails!G:G,Data!$A723)=1,3,"N")</f>
        <v>N</v>
      </c>
      <c r="I723" s="16">
        <f t="shared" si="1"/>
        <v>1</v>
      </c>
    </row>
    <row r="724" ht="14.25" customHeight="1">
      <c r="A724" s="9" t="s">
        <v>1158</v>
      </c>
      <c r="B724" s="108" t="s">
        <v>27</v>
      </c>
      <c r="C724" s="119" t="s">
        <v>2204</v>
      </c>
      <c r="D724" s="120" t="s">
        <v>1419</v>
      </c>
      <c r="E724" s="16" t="str">
        <f>VLOOKUP(B724&amp;D724,'Bill Assignment'!C:D,2,0)</f>
        <v>×</v>
      </c>
      <c r="F724" s="16">
        <f>IF(COUNTIF(Dails!A:A,Data!$A724)=1,1,"N")</f>
        <v>1</v>
      </c>
      <c r="G724" s="16" t="str">
        <f>IF(COUNTIF(Dails!D:D,Data!$A724)=1,2,"N")</f>
        <v>N</v>
      </c>
      <c r="H724" s="16" t="str">
        <f>IF(COUNTIF(Dails!G:G,Data!$A724)=1,3,"N")</f>
        <v>N</v>
      </c>
      <c r="I724" s="16">
        <f t="shared" si="1"/>
        <v>1</v>
      </c>
    </row>
    <row r="725" ht="14.25" customHeight="1">
      <c r="A725" s="9" t="s">
        <v>110</v>
      </c>
      <c r="B725" s="108" t="s">
        <v>27</v>
      </c>
      <c r="C725" s="119" t="s">
        <v>2205</v>
      </c>
      <c r="D725" s="120" t="s">
        <v>1419</v>
      </c>
      <c r="E725" s="16" t="str">
        <f>VLOOKUP(B725&amp;D725,'Bill Assignment'!C:D,2,0)</f>
        <v>×</v>
      </c>
      <c r="F725" s="16">
        <f>IF(COUNTIF(Dails!A:A,Data!$A725)=1,1,"N")</f>
        <v>1</v>
      </c>
      <c r="G725" s="16">
        <f>IF(COUNTIF(Dails!D:D,Data!$A725)=1,2,"N")</f>
        <v>2</v>
      </c>
      <c r="H725" s="16">
        <f>IF(COUNTIF(Dails!G:G,Data!$A725)=1,3,"N")</f>
        <v>3</v>
      </c>
      <c r="I725" s="16">
        <f t="shared" si="1"/>
        <v>1</v>
      </c>
    </row>
    <row r="726" ht="14.25" customHeight="1">
      <c r="A726" s="9" t="s">
        <v>114</v>
      </c>
      <c r="B726" s="108" t="s">
        <v>27</v>
      </c>
      <c r="C726" s="119" t="s">
        <v>2206</v>
      </c>
      <c r="D726" s="120" t="s">
        <v>1419</v>
      </c>
      <c r="E726" s="16" t="str">
        <f>VLOOKUP(B726&amp;D726,'Bill Assignment'!C:D,2,0)</f>
        <v>×</v>
      </c>
      <c r="F726" s="16">
        <f>IF(COUNTIF(Dails!A:A,Data!$A726)=1,1,"N")</f>
        <v>1</v>
      </c>
      <c r="G726" s="16" t="str">
        <f>IF(COUNTIF(Dails!D:D,Data!$A726)=1,2,"N")</f>
        <v>N</v>
      </c>
      <c r="H726" s="16" t="str">
        <f>IF(COUNTIF(Dails!G:G,Data!$A726)=1,3,"N")</f>
        <v>N</v>
      </c>
      <c r="I726" s="16">
        <f t="shared" si="1"/>
        <v>1</v>
      </c>
    </row>
    <row r="727" ht="14.25" customHeight="1">
      <c r="A727" s="9" t="s">
        <v>909</v>
      </c>
      <c r="B727" s="108" t="s">
        <v>27</v>
      </c>
      <c r="C727" s="119" t="s">
        <v>2207</v>
      </c>
      <c r="D727" s="120" t="s">
        <v>1419</v>
      </c>
      <c r="E727" s="16" t="str">
        <f>VLOOKUP(B727&amp;D727,'Bill Assignment'!C:D,2,0)</f>
        <v>×</v>
      </c>
      <c r="F727" s="16">
        <f>IF(COUNTIF(Dails!A:A,Data!$A727)=1,1,"N")</f>
        <v>1</v>
      </c>
      <c r="G727" s="16">
        <f>IF(COUNTIF(Dails!D:D,Data!$A727)=1,2,"N")</f>
        <v>2</v>
      </c>
      <c r="H727" s="16" t="str">
        <f>IF(COUNTIF(Dails!G:G,Data!$A727)=1,3,"N")</f>
        <v>N</v>
      </c>
      <c r="I727" s="16">
        <f t="shared" si="1"/>
        <v>1</v>
      </c>
    </row>
    <row r="728" ht="14.25" customHeight="1">
      <c r="A728" s="9" t="s">
        <v>198</v>
      </c>
      <c r="B728" s="108" t="s">
        <v>27</v>
      </c>
      <c r="C728" s="119" t="s">
        <v>2208</v>
      </c>
      <c r="D728" s="120" t="s">
        <v>1419</v>
      </c>
      <c r="E728" s="16" t="str">
        <f>VLOOKUP(B728&amp;D728,'Bill Assignment'!C:D,2,0)</f>
        <v>×</v>
      </c>
      <c r="F728" s="16">
        <f>IF(COUNTIF(Dails!A:A,Data!$A728)=1,1,"N")</f>
        <v>1</v>
      </c>
      <c r="G728" s="16">
        <f>IF(COUNTIF(Dails!D:D,Data!$A728)=1,2,"N")</f>
        <v>2</v>
      </c>
      <c r="H728" s="16">
        <f>IF(COUNTIF(Dails!G:G,Data!$A728)=1,3,"N")</f>
        <v>3</v>
      </c>
      <c r="I728" s="16">
        <f t="shared" si="1"/>
        <v>1</v>
      </c>
    </row>
    <row r="729" ht="14.25" customHeight="1">
      <c r="A729" s="9" t="s">
        <v>1582</v>
      </c>
      <c r="B729" s="108" t="s">
        <v>27</v>
      </c>
      <c r="C729" s="119" t="s">
        <v>2209</v>
      </c>
      <c r="D729" s="120" t="s">
        <v>1419</v>
      </c>
      <c r="E729" s="16" t="str">
        <f>VLOOKUP(B729&amp;D729,'Bill Assignment'!C:D,2,0)</f>
        <v>×</v>
      </c>
      <c r="F729" s="16">
        <f>IF(COUNTIF(Dails!A:A,Data!$A729)=1,1,"N")</f>
        <v>1</v>
      </c>
      <c r="G729" s="16">
        <f>IF(COUNTIF(Dails!D:D,Data!$A729)=1,2,"N")</f>
        <v>2</v>
      </c>
      <c r="H729" s="16" t="str">
        <f>IF(COUNTIF(Dails!G:G,Data!$A729)=1,3,"N")</f>
        <v>N</v>
      </c>
      <c r="I729" s="16">
        <f t="shared" si="1"/>
        <v>1</v>
      </c>
    </row>
    <row r="730" ht="14.25" customHeight="1">
      <c r="A730" s="9" t="s">
        <v>995</v>
      </c>
      <c r="B730" s="108" t="s">
        <v>27</v>
      </c>
      <c r="C730" s="119" t="s">
        <v>2210</v>
      </c>
      <c r="D730" s="120" t="s">
        <v>1419</v>
      </c>
      <c r="E730" s="16" t="str">
        <f>VLOOKUP(B730&amp;D730,'Bill Assignment'!C:D,2,0)</f>
        <v>×</v>
      </c>
      <c r="F730" s="16">
        <f>IF(COUNTIF(Dails!A:A,Data!$A730)=1,1,"N")</f>
        <v>1</v>
      </c>
      <c r="G730" s="16">
        <f>IF(COUNTIF(Dails!D:D,Data!$A730)=1,2,"N")</f>
        <v>2</v>
      </c>
      <c r="H730" s="16" t="str">
        <f>IF(COUNTIF(Dails!G:G,Data!$A730)=1,3,"N")</f>
        <v>N</v>
      </c>
      <c r="I730" s="16">
        <f t="shared" si="1"/>
        <v>1</v>
      </c>
    </row>
    <row r="731" ht="14.25" customHeight="1">
      <c r="A731" s="9" t="s">
        <v>248</v>
      </c>
      <c r="B731" s="109" t="s">
        <v>34</v>
      </c>
      <c r="C731" s="119" t="s">
        <v>2211</v>
      </c>
      <c r="D731" s="120" t="s">
        <v>1333</v>
      </c>
      <c r="E731" s="16" t="str">
        <f>VLOOKUP(B731&amp;D731,'Bill Assignment'!C:D,2,0)</f>
        <v>√</v>
      </c>
      <c r="F731" s="16">
        <f>IF(COUNTIF(Dails!A:A,Data!$A731)=1,1,"N")</f>
        <v>1</v>
      </c>
      <c r="G731" s="16" t="str">
        <f>IF(COUNTIF(Dails!D:D,Data!$A731)=1,2,"N")</f>
        <v>N</v>
      </c>
      <c r="H731" s="16" t="str">
        <f>IF(COUNTIF(Dails!G:G,Data!$A731)=1,3,"N")</f>
        <v>N</v>
      </c>
      <c r="I731" s="16">
        <f t="shared" si="1"/>
        <v>1</v>
      </c>
    </row>
    <row r="732" ht="14.25" customHeight="1">
      <c r="A732" s="9" t="s">
        <v>745</v>
      </c>
      <c r="B732" s="109" t="s">
        <v>34</v>
      </c>
      <c r="C732" s="119" t="s">
        <v>2212</v>
      </c>
      <c r="D732" s="120" t="s">
        <v>1333</v>
      </c>
      <c r="E732" s="16" t="str">
        <f>VLOOKUP(B732&amp;D732,'Bill Assignment'!C:D,2,0)</f>
        <v>√</v>
      </c>
      <c r="F732" s="16">
        <f>IF(COUNTIF(Dails!A:A,Data!$A732)=1,1,"N")</f>
        <v>1</v>
      </c>
      <c r="G732" s="16">
        <f>IF(COUNTIF(Dails!D:D,Data!$A732)=1,2,"N")</f>
        <v>2</v>
      </c>
      <c r="H732" s="16" t="str">
        <f>IF(COUNTIF(Dails!G:G,Data!$A732)=1,3,"N")</f>
        <v>N</v>
      </c>
      <c r="I732" s="16">
        <f t="shared" si="1"/>
        <v>1</v>
      </c>
    </row>
    <row r="733" ht="14.25" customHeight="1">
      <c r="A733" s="9" t="s">
        <v>714</v>
      </c>
      <c r="B733" s="109" t="s">
        <v>34</v>
      </c>
      <c r="C733" s="119" t="s">
        <v>2213</v>
      </c>
      <c r="D733" s="120" t="s">
        <v>1333</v>
      </c>
      <c r="E733" s="16" t="str">
        <f>VLOOKUP(B733&amp;D733,'Bill Assignment'!C:D,2,0)</f>
        <v>√</v>
      </c>
      <c r="F733" s="16">
        <f>IF(COUNTIF(Dails!A:A,Data!$A733)=1,1,"N")</f>
        <v>1</v>
      </c>
      <c r="G733" s="16">
        <f>IF(COUNTIF(Dails!D:D,Data!$A733)=1,2,"N")</f>
        <v>2</v>
      </c>
      <c r="H733" s="16">
        <f>IF(COUNTIF(Dails!G:G,Data!$A733)=1,3,"N")</f>
        <v>3</v>
      </c>
      <c r="I733" s="16">
        <f t="shared" si="1"/>
        <v>1</v>
      </c>
    </row>
    <row r="734" ht="14.25" customHeight="1">
      <c r="A734" s="9" t="s">
        <v>1779</v>
      </c>
      <c r="B734" s="109" t="s">
        <v>34</v>
      </c>
      <c r="C734" s="119" t="s">
        <v>2214</v>
      </c>
      <c r="D734" s="120" t="s">
        <v>1333</v>
      </c>
      <c r="E734" s="16" t="str">
        <f>VLOOKUP(B734&amp;D734,'Bill Assignment'!C:D,2,0)</f>
        <v>√</v>
      </c>
      <c r="F734" s="16">
        <f>IF(COUNTIF(Dails!A:A,Data!$A734)=1,1,"N")</f>
        <v>1</v>
      </c>
      <c r="G734" s="16">
        <f>IF(COUNTIF(Dails!D:D,Data!$A734)=1,2,"N")</f>
        <v>2</v>
      </c>
      <c r="H734" s="16" t="str">
        <f>IF(COUNTIF(Dails!G:G,Data!$A734)=1,3,"N")</f>
        <v>N</v>
      </c>
      <c r="I734" s="16">
        <f t="shared" si="1"/>
        <v>1</v>
      </c>
    </row>
    <row r="735" ht="14.25" customHeight="1">
      <c r="A735" s="9" t="s">
        <v>1784</v>
      </c>
      <c r="B735" s="109" t="s">
        <v>34</v>
      </c>
      <c r="C735" s="119" t="s">
        <v>2215</v>
      </c>
      <c r="D735" s="120" t="s">
        <v>1333</v>
      </c>
      <c r="E735" s="16" t="str">
        <f>VLOOKUP(B735&amp;D735,'Bill Assignment'!C:D,2,0)</f>
        <v>√</v>
      </c>
      <c r="F735" s="16" t="str">
        <f>IF(COUNTIF(Dails!A:A,Data!$A735)=1,1,"N")</f>
        <v>N</v>
      </c>
      <c r="G735" s="16">
        <f>IF(COUNTIF(Dails!D:D,Data!$A735)=1,2,"N")</f>
        <v>2</v>
      </c>
      <c r="H735" s="16" t="str">
        <f>IF(COUNTIF(Dails!G:G,Data!$A735)=1,3,"N")</f>
        <v>N</v>
      </c>
      <c r="I735" s="16">
        <f t="shared" si="1"/>
        <v>1</v>
      </c>
    </row>
    <row r="736" ht="14.25" customHeight="1">
      <c r="A736" s="9" t="s">
        <v>1281</v>
      </c>
      <c r="B736" s="109" t="s">
        <v>34</v>
      </c>
      <c r="C736" s="119" t="s">
        <v>2216</v>
      </c>
      <c r="D736" s="120" t="s">
        <v>1333</v>
      </c>
      <c r="E736" s="16" t="str">
        <f>VLOOKUP(B736&amp;D736,'Bill Assignment'!C:D,2,0)</f>
        <v>√</v>
      </c>
      <c r="F736" s="16">
        <f>IF(COUNTIF(Dails!A:A,Data!$A736)=1,1,"N")</f>
        <v>1</v>
      </c>
      <c r="G736" s="16">
        <f>IF(COUNTIF(Dails!D:D,Data!$A736)=1,2,"N")</f>
        <v>2</v>
      </c>
      <c r="H736" s="16">
        <f>IF(COUNTIF(Dails!G:G,Data!$A736)=1,3,"N")</f>
        <v>3</v>
      </c>
      <c r="I736" s="16">
        <f t="shared" si="1"/>
        <v>1</v>
      </c>
    </row>
    <row r="737" ht="14.25" customHeight="1">
      <c r="A737" s="9" t="s">
        <v>460</v>
      </c>
      <c r="B737" s="109" t="s">
        <v>34</v>
      </c>
      <c r="C737" s="119" t="s">
        <v>2217</v>
      </c>
      <c r="D737" s="120" t="s">
        <v>1333</v>
      </c>
      <c r="E737" s="16" t="str">
        <f>VLOOKUP(B737&amp;D737,'Bill Assignment'!C:D,2,0)</f>
        <v>√</v>
      </c>
      <c r="F737" s="16">
        <f>IF(COUNTIF(Dails!A:A,Data!$A737)=1,1,"N")</f>
        <v>1</v>
      </c>
      <c r="G737" s="16" t="str">
        <f>IF(COUNTIF(Dails!D:D,Data!$A737)=1,2,"N")</f>
        <v>N</v>
      </c>
      <c r="H737" s="16" t="str">
        <f>IF(COUNTIF(Dails!G:G,Data!$A737)=1,3,"N")</f>
        <v>N</v>
      </c>
      <c r="I737" s="16">
        <f t="shared" si="1"/>
        <v>1</v>
      </c>
    </row>
    <row r="738" ht="14.25" customHeight="1">
      <c r="A738" s="9" t="s">
        <v>1215</v>
      </c>
      <c r="B738" s="109" t="s">
        <v>34</v>
      </c>
      <c r="C738" s="119" t="s">
        <v>2218</v>
      </c>
      <c r="D738" s="120" t="s">
        <v>1333</v>
      </c>
      <c r="E738" s="16" t="str">
        <f>VLOOKUP(B738&amp;D738,'Bill Assignment'!C:D,2,0)</f>
        <v>√</v>
      </c>
      <c r="F738" s="16">
        <f>IF(COUNTIF(Dails!A:A,Data!$A738)=1,1,"N")</f>
        <v>1</v>
      </c>
      <c r="G738" s="16">
        <f>IF(COUNTIF(Dails!D:D,Data!$A738)=1,2,"N")</f>
        <v>2</v>
      </c>
      <c r="H738" s="16" t="str">
        <f>IF(COUNTIF(Dails!G:G,Data!$A738)=1,3,"N")</f>
        <v>N</v>
      </c>
      <c r="I738" s="16">
        <f t="shared" si="1"/>
        <v>1</v>
      </c>
    </row>
    <row r="739" ht="14.25" customHeight="1">
      <c r="A739" s="9" t="s">
        <v>599</v>
      </c>
      <c r="B739" s="109" t="s">
        <v>34</v>
      </c>
      <c r="C739" s="119" t="s">
        <v>2219</v>
      </c>
      <c r="D739" s="120" t="s">
        <v>1333</v>
      </c>
      <c r="E739" s="16" t="str">
        <f>VLOOKUP(B739&amp;D739,'Bill Assignment'!C:D,2,0)</f>
        <v>√</v>
      </c>
      <c r="F739" s="16">
        <f>IF(COUNTIF(Dails!A:A,Data!$A739)=1,1,"N")</f>
        <v>1</v>
      </c>
      <c r="G739" s="16" t="str">
        <f>IF(COUNTIF(Dails!D:D,Data!$A739)=1,2,"N")</f>
        <v>N</v>
      </c>
      <c r="H739" s="16" t="str">
        <f>IF(COUNTIF(Dails!G:G,Data!$A739)=1,3,"N")</f>
        <v>N</v>
      </c>
      <c r="I739" s="16">
        <f t="shared" si="1"/>
        <v>1</v>
      </c>
    </row>
    <row r="740" ht="14.25" customHeight="1">
      <c r="A740" s="9" t="s">
        <v>954</v>
      </c>
      <c r="B740" s="109" t="s">
        <v>34</v>
      </c>
      <c r="C740" s="119" t="s">
        <v>2220</v>
      </c>
      <c r="D740" s="120" t="s">
        <v>1333</v>
      </c>
      <c r="E740" s="16" t="str">
        <f>VLOOKUP(B740&amp;D740,'Bill Assignment'!C:D,2,0)</f>
        <v>√</v>
      </c>
      <c r="F740" s="16">
        <f>IF(COUNTIF(Dails!A:A,Data!$A740)=1,1,"N")</f>
        <v>1</v>
      </c>
      <c r="G740" s="16">
        <f>IF(COUNTIF(Dails!D:D,Data!$A740)=1,2,"N")</f>
        <v>2</v>
      </c>
      <c r="H740" s="16">
        <f>IF(COUNTIF(Dails!G:G,Data!$A740)=1,3,"N")</f>
        <v>3</v>
      </c>
      <c r="I740" s="16">
        <f t="shared" si="1"/>
        <v>1</v>
      </c>
    </row>
    <row r="741" ht="14.25" customHeight="1">
      <c r="A741" s="9" t="s">
        <v>1841</v>
      </c>
      <c r="B741" s="109" t="s">
        <v>34</v>
      </c>
      <c r="C741" s="119" t="s">
        <v>2221</v>
      </c>
      <c r="D741" s="120" t="s">
        <v>1333</v>
      </c>
      <c r="E741" s="16" t="str">
        <f>VLOOKUP(B741&amp;D741,'Bill Assignment'!C:D,2,0)</f>
        <v>√</v>
      </c>
      <c r="F741" s="16">
        <f>IF(COUNTIF(Dails!A:A,Data!$A741)=1,1,"N")</f>
        <v>1</v>
      </c>
      <c r="G741" s="16">
        <f>IF(COUNTIF(Dails!D:D,Data!$A741)=1,2,"N")</f>
        <v>2</v>
      </c>
      <c r="H741" s="16" t="str">
        <f>IF(COUNTIF(Dails!G:G,Data!$A741)=1,3,"N")</f>
        <v>N</v>
      </c>
      <c r="I741" s="16">
        <f t="shared" si="1"/>
        <v>1</v>
      </c>
    </row>
    <row r="742" ht="14.25" customHeight="1">
      <c r="A742" s="9" t="s">
        <v>387</v>
      </c>
      <c r="B742" s="109" t="s">
        <v>34</v>
      </c>
      <c r="C742" s="119" t="s">
        <v>2222</v>
      </c>
      <c r="D742" s="120" t="s">
        <v>1333</v>
      </c>
      <c r="E742" s="16" t="str">
        <f>VLOOKUP(B742&amp;D742,'Bill Assignment'!C:D,2,0)</f>
        <v>√</v>
      </c>
      <c r="F742" s="16">
        <f>IF(COUNTIF(Dails!A:A,Data!$A742)=1,1,"N")</f>
        <v>1</v>
      </c>
      <c r="G742" s="16">
        <f>IF(COUNTIF(Dails!D:D,Data!$A742)=1,2,"N")</f>
        <v>2</v>
      </c>
      <c r="H742" s="16" t="str">
        <f>IF(COUNTIF(Dails!G:G,Data!$A742)=1,3,"N")</f>
        <v>N</v>
      </c>
      <c r="I742" s="16">
        <f t="shared" si="1"/>
        <v>1</v>
      </c>
    </row>
    <row r="743" ht="14.25" customHeight="1">
      <c r="A743" s="9" t="s">
        <v>663</v>
      </c>
      <c r="B743" s="109" t="s">
        <v>34</v>
      </c>
      <c r="C743" s="119" t="s">
        <v>2223</v>
      </c>
      <c r="D743" s="120" t="s">
        <v>1333</v>
      </c>
      <c r="E743" s="16" t="str">
        <f>VLOOKUP(B743&amp;D743,'Bill Assignment'!C:D,2,0)</f>
        <v>√</v>
      </c>
      <c r="F743" s="16">
        <f>IF(COUNTIF(Dails!A:A,Data!$A743)=1,1,"N")</f>
        <v>1</v>
      </c>
      <c r="G743" s="16" t="str">
        <f>IF(COUNTIF(Dails!D:D,Data!$A743)=1,2,"N")</f>
        <v>N</v>
      </c>
      <c r="H743" s="16">
        <f>IF(COUNTIF(Dails!G:G,Data!$A743)=1,3,"N")</f>
        <v>3</v>
      </c>
      <c r="I743" s="16">
        <f t="shared" si="1"/>
        <v>1</v>
      </c>
    </row>
    <row r="744" ht="14.25" customHeight="1">
      <c r="A744" s="9" t="s">
        <v>178</v>
      </c>
      <c r="B744" s="109" t="s">
        <v>34</v>
      </c>
      <c r="C744" s="119" t="s">
        <v>2224</v>
      </c>
      <c r="D744" s="120" t="s">
        <v>1333</v>
      </c>
      <c r="E744" s="16" t="str">
        <f>VLOOKUP(B744&amp;D744,'Bill Assignment'!C:D,2,0)</f>
        <v>√</v>
      </c>
      <c r="F744" s="16">
        <f>IF(COUNTIF(Dails!A:A,Data!$A744)=1,1,"N")</f>
        <v>1</v>
      </c>
      <c r="G744" s="16" t="str">
        <f>IF(COUNTIF(Dails!D:D,Data!$A744)=1,2,"N")</f>
        <v>N</v>
      </c>
      <c r="H744" s="16" t="str">
        <f>IF(COUNTIF(Dails!G:G,Data!$A744)=1,3,"N")</f>
        <v>N</v>
      </c>
      <c r="I744" s="16">
        <f t="shared" si="1"/>
        <v>1</v>
      </c>
    </row>
    <row r="745" ht="14.25" customHeight="1">
      <c r="A745" s="9" t="s">
        <v>1585</v>
      </c>
      <c r="B745" s="109" t="s">
        <v>34</v>
      </c>
      <c r="C745" s="119" t="s">
        <v>2225</v>
      </c>
      <c r="D745" s="120" t="s">
        <v>1333</v>
      </c>
      <c r="E745" s="16" t="str">
        <f>VLOOKUP(B745&amp;D745,'Bill Assignment'!C:D,2,0)</f>
        <v>√</v>
      </c>
      <c r="F745" s="16" t="str">
        <f>IF(COUNTIF(Dails!A:A,Data!$A745)=1,1,"N")</f>
        <v>N</v>
      </c>
      <c r="G745" s="16">
        <f>IF(COUNTIF(Dails!D:D,Data!$A745)=1,2,"N")</f>
        <v>2</v>
      </c>
      <c r="H745" s="16" t="str">
        <f>IF(COUNTIF(Dails!G:G,Data!$A745)=1,3,"N")</f>
        <v>N</v>
      </c>
      <c r="I745" s="16">
        <f t="shared" si="1"/>
        <v>1</v>
      </c>
    </row>
    <row r="746" ht="14.25" customHeight="1">
      <c r="A746" s="9" t="s">
        <v>1538</v>
      </c>
      <c r="B746" s="109" t="s">
        <v>34</v>
      </c>
      <c r="C746" s="119" t="s">
        <v>2226</v>
      </c>
      <c r="D746" s="120" t="s">
        <v>1419</v>
      </c>
      <c r="E746" s="16" t="str">
        <f>VLOOKUP(B746&amp;D746,'Bill Assignment'!C:D,2,0)</f>
        <v>×</v>
      </c>
      <c r="F746" s="16">
        <f>IF(COUNTIF(Dails!A:A,Data!$A746)=1,1,"N")</f>
        <v>1</v>
      </c>
      <c r="G746" s="16">
        <f>IF(COUNTIF(Dails!D:D,Data!$A746)=1,2,"N")</f>
        <v>2</v>
      </c>
      <c r="H746" s="16" t="str">
        <f>IF(COUNTIF(Dails!G:G,Data!$A746)=1,3,"N")</f>
        <v>N</v>
      </c>
      <c r="I746" s="16">
        <f t="shared" si="1"/>
        <v>1</v>
      </c>
    </row>
    <row r="747" ht="14.25" customHeight="1">
      <c r="A747" s="9" t="s">
        <v>1146</v>
      </c>
      <c r="B747" s="109" t="s">
        <v>34</v>
      </c>
      <c r="C747" s="119" t="s">
        <v>2227</v>
      </c>
      <c r="D747" s="120" t="s">
        <v>1419</v>
      </c>
      <c r="E747" s="16" t="str">
        <f>VLOOKUP(B747&amp;D747,'Bill Assignment'!C:D,2,0)</f>
        <v>×</v>
      </c>
      <c r="F747" s="16">
        <f>IF(COUNTIF(Dails!A:A,Data!$A747)=1,1,"N")</f>
        <v>1</v>
      </c>
      <c r="G747" s="16" t="str">
        <f>IF(COUNTIF(Dails!D:D,Data!$A747)=1,2,"N")</f>
        <v>N</v>
      </c>
      <c r="H747" s="16" t="str">
        <f>IF(COUNTIF(Dails!G:G,Data!$A747)=1,3,"N")</f>
        <v>N</v>
      </c>
      <c r="I747" s="16">
        <f t="shared" si="1"/>
        <v>1</v>
      </c>
    </row>
    <row r="748" ht="14.25" customHeight="1">
      <c r="A748" s="9" t="s">
        <v>834</v>
      </c>
      <c r="B748" s="109" t="s">
        <v>34</v>
      </c>
      <c r="C748" s="119" t="s">
        <v>2228</v>
      </c>
      <c r="D748" s="120" t="s">
        <v>1419</v>
      </c>
      <c r="E748" s="16" t="str">
        <f>VLOOKUP(B748&amp;D748,'Bill Assignment'!C:D,2,0)</f>
        <v>×</v>
      </c>
      <c r="F748" s="16">
        <f>IF(COUNTIF(Dails!A:A,Data!$A748)=1,1,"N")</f>
        <v>1</v>
      </c>
      <c r="G748" s="16" t="str">
        <f>IF(COUNTIF(Dails!D:D,Data!$A748)=1,2,"N")</f>
        <v>N</v>
      </c>
      <c r="H748" s="16" t="str">
        <f>IF(COUNTIF(Dails!G:G,Data!$A748)=1,3,"N")</f>
        <v>N</v>
      </c>
      <c r="I748" s="16">
        <f t="shared" si="1"/>
        <v>1</v>
      </c>
    </row>
    <row r="749" ht="14.25" customHeight="1">
      <c r="A749" s="9" t="s">
        <v>669</v>
      </c>
      <c r="B749" s="109" t="s">
        <v>34</v>
      </c>
      <c r="C749" s="119" t="s">
        <v>2229</v>
      </c>
      <c r="D749" s="120" t="s">
        <v>1419</v>
      </c>
      <c r="E749" s="16" t="str">
        <f>VLOOKUP(B749&amp;D749,'Bill Assignment'!C:D,2,0)</f>
        <v>×</v>
      </c>
      <c r="F749" s="16">
        <f>IF(COUNTIF(Dails!A:A,Data!$A749)=1,1,"N")</f>
        <v>1</v>
      </c>
      <c r="G749" s="16" t="str">
        <f>IF(COUNTIF(Dails!D:D,Data!$A749)=1,2,"N")</f>
        <v>N</v>
      </c>
      <c r="H749" s="16" t="str">
        <f>IF(COUNTIF(Dails!G:G,Data!$A749)=1,3,"N")</f>
        <v>N</v>
      </c>
      <c r="I749" s="16">
        <f t="shared" si="1"/>
        <v>1</v>
      </c>
    </row>
    <row r="750" ht="14.25" customHeight="1">
      <c r="A750" s="9" t="s">
        <v>1265</v>
      </c>
      <c r="B750" s="109" t="s">
        <v>34</v>
      </c>
      <c r="C750" s="119" t="s">
        <v>2230</v>
      </c>
      <c r="D750" s="120" t="s">
        <v>1419</v>
      </c>
      <c r="E750" s="16" t="str">
        <f>VLOOKUP(B750&amp;D750,'Bill Assignment'!C:D,2,0)</f>
        <v>×</v>
      </c>
      <c r="F750" s="16">
        <f>IF(COUNTIF(Dails!A:A,Data!$A750)=1,1,"N")</f>
        <v>1</v>
      </c>
      <c r="G750" s="16" t="str">
        <f>IF(COUNTIF(Dails!D:D,Data!$A750)=1,2,"N")</f>
        <v>N</v>
      </c>
      <c r="H750" s="16" t="str">
        <f>IF(COUNTIF(Dails!G:G,Data!$A750)=1,3,"N")</f>
        <v>N</v>
      </c>
      <c r="I750" s="16">
        <f t="shared" si="1"/>
        <v>1</v>
      </c>
    </row>
    <row r="751" ht="14.25" customHeight="1">
      <c r="A751" s="9" t="s">
        <v>214</v>
      </c>
      <c r="B751" s="109" t="s">
        <v>34</v>
      </c>
      <c r="C751" s="119" t="s">
        <v>2231</v>
      </c>
      <c r="D751" s="120" t="s">
        <v>1419</v>
      </c>
      <c r="E751" s="16" t="str">
        <f>VLOOKUP(B751&amp;D751,'Bill Assignment'!C:D,2,0)</f>
        <v>×</v>
      </c>
      <c r="F751" s="16">
        <f>IF(COUNTIF(Dails!A:A,Data!$A751)=1,1,"N")</f>
        <v>1</v>
      </c>
      <c r="G751" s="16" t="str">
        <f>IF(COUNTIF(Dails!D:D,Data!$A751)=1,2,"N")</f>
        <v>N</v>
      </c>
      <c r="H751" s="16" t="str">
        <f>IF(COUNTIF(Dails!G:G,Data!$A751)=1,3,"N")</f>
        <v>N</v>
      </c>
      <c r="I751" s="16">
        <f t="shared" si="1"/>
        <v>1</v>
      </c>
    </row>
    <row r="752" ht="14.25" customHeight="1">
      <c r="A752" s="9" t="s">
        <v>985</v>
      </c>
      <c r="B752" s="109" t="s">
        <v>34</v>
      </c>
      <c r="C752" s="119" t="s">
        <v>2232</v>
      </c>
      <c r="D752" s="120" t="s">
        <v>1419</v>
      </c>
      <c r="E752" s="16" t="str">
        <f>VLOOKUP(B752&amp;D752,'Bill Assignment'!C:D,2,0)</f>
        <v>×</v>
      </c>
      <c r="F752" s="16">
        <f>IF(COUNTIF(Dails!A:A,Data!$A752)=1,1,"N")</f>
        <v>1</v>
      </c>
      <c r="G752" s="16" t="str">
        <f>IF(COUNTIF(Dails!D:D,Data!$A752)=1,2,"N")</f>
        <v>N</v>
      </c>
      <c r="H752" s="16" t="str">
        <f>IF(COUNTIF(Dails!G:G,Data!$A752)=1,3,"N")</f>
        <v>N</v>
      </c>
      <c r="I752" s="16">
        <f t="shared" si="1"/>
        <v>1</v>
      </c>
    </row>
    <row r="753" ht="14.25" customHeight="1">
      <c r="A753" s="9" t="s">
        <v>1233</v>
      </c>
      <c r="B753" s="109" t="s">
        <v>34</v>
      </c>
      <c r="C753" s="119" t="s">
        <v>2233</v>
      </c>
      <c r="D753" s="120" t="s">
        <v>1419</v>
      </c>
      <c r="E753" s="16" t="str">
        <f>VLOOKUP(B753&amp;D753,'Bill Assignment'!C:D,2,0)</f>
        <v>×</v>
      </c>
      <c r="F753" s="16">
        <f>IF(COUNTIF(Dails!A:A,Data!$A753)=1,1,"N")</f>
        <v>1</v>
      </c>
      <c r="G753" s="16" t="str">
        <f>IF(COUNTIF(Dails!D:D,Data!$A753)=1,2,"N")</f>
        <v>N</v>
      </c>
      <c r="H753" s="16" t="str">
        <f>IF(COUNTIF(Dails!G:G,Data!$A753)=1,3,"N")</f>
        <v>N</v>
      </c>
      <c r="I753" s="16">
        <f t="shared" si="1"/>
        <v>1</v>
      </c>
    </row>
    <row r="754" ht="14.25" customHeight="1">
      <c r="A754" s="9" t="s">
        <v>603</v>
      </c>
      <c r="B754" s="109" t="s">
        <v>34</v>
      </c>
      <c r="C754" s="119" t="s">
        <v>2234</v>
      </c>
      <c r="D754" s="120" t="s">
        <v>1419</v>
      </c>
      <c r="E754" s="16" t="str">
        <f>VLOOKUP(B754&amp;D754,'Bill Assignment'!C:D,2,0)</f>
        <v>×</v>
      </c>
      <c r="F754" s="16">
        <f>IF(COUNTIF(Dails!A:A,Data!$A754)=1,1,"N")</f>
        <v>1</v>
      </c>
      <c r="G754" s="16">
        <f>IF(COUNTIF(Dails!D:D,Data!$A754)=1,2,"N")</f>
        <v>2</v>
      </c>
      <c r="H754" s="16" t="str">
        <f>IF(COUNTIF(Dails!G:G,Data!$A754)=1,3,"N")</f>
        <v>N</v>
      </c>
      <c r="I754" s="16">
        <f t="shared" si="1"/>
        <v>1</v>
      </c>
    </row>
    <row r="755" ht="14.25" customHeight="1">
      <c r="A755" s="9" t="s">
        <v>1196</v>
      </c>
      <c r="B755" s="109" t="s">
        <v>34</v>
      </c>
      <c r="C755" s="119" t="s">
        <v>2235</v>
      </c>
      <c r="D755" s="120" t="s">
        <v>1419</v>
      </c>
      <c r="E755" s="16" t="str">
        <f>VLOOKUP(B755&amp;D755,'Bill Assignment'!C:D,2,0)</f>
        <v>×</v>
      </c>
      <c r="F755" s="16">
        <f>IF(COUNTIF(Dails!A:A,Data!$A755)=1,1,"N")</f>
        <v>1</v>
      </c>
      <c r="G755" s="16" t="str">
        <f>IF(COUNTIF(Dails!D:D,Data!$A755)=1,2,"N")</f>
        <v>N</v>
      </c>
      <c r="H755" s="16" t="str">
        <f>IF(COUNTIF(Dails!G:G,Data!$A755)=1,3,"N")</f>
        <v>N</v>
      </c>
      <c r="I755" s="16">
        <f t="shared" si="1"/>
        <v>1</v>
      </c>
    </row>
    <row r="756" ht="14.25" customHeight="1">
      <c r="A756" s="9" t="s">
        <v>1064</v>
      </c>
      <c r="B756" s="109" t="s">
        <v>34</v>
      </c>
      <c r="C756" s="119" t="s">
        <v>2236</v>
      </c>
      <c r="D756" s="120" t="s">
        <v>1419</v>
      </c>
      <c r="E756" s="16" t="str">
        <f>VLOOKUP(B756&amp;D756,'Bill Assignment'!C:D,2,0)</f>
        <v>×</v>
      </c>
      <c r="F756" s="16">
        <f>IF(COUNTIF(Dails!A:A,Data!$A756)=1,1,"N")</f>
        <v>1</v>
      </c>
      <c r="G756" s="16">
        <f>IF(COUNTIF(Dails!D:D,Data!$A756)=1,2,"N")</f>
        <v>2</v>
      </c>
      <c r="H756" s="16" t="str">
        <f>IF(COUNTIF(Dails!G:G,Data!$A756)=1,3,"N")</f>
        <v>N</v>
      </c>
      <c r="I756" s="16">
        <f t="shared" si="1"/>
        <v>1</v>
      </c>
    </row>
    <row r="757" ht="14.25" customHeight="1">
      <c r="A757" s="9" t="s">
        <v>781</v>
      </c>
      <c r="B757" s="109" t="s">
        <v>34</v>
      </c>
      <c r="C757" s="119" t="s">
        <v>2237</v>
      </c>
      <c r="D757" s="120" t="s">
        <v>1419</v>
      </c>
      <c r="E757" s="16" t="str">
        <f>VLOOKUP(B757&amp;D757,'Bill Assignment'!C:D,2,0)</f>
        <v>×</v>
      </c>
      <c r="F757" s="16">
        <f>IF(COUNTIF(Dails!A:A,Data!$A757)=1,1,"N")</f>
        <v>1</v>
      </c>
      <c r="G757" s="16" t="str">
        <f>IF(COUNTIF(Dails!D:D,Data!$A757)=1,2,"N")</f>
        <v>N</v>
      </c>
      <c r="H757" s="16" t="str">
        <f>IF(COUNTIF(Dails!G:G,Data!$A757)=1,3,"N")</f>
        <v>N</v>
      </c>
      <c r="I757" s="16">
        <f t="shared" si="1"/>
        <v>1</v>
      </c>
    </row>
    <row r="758" ht="14.25" customHeight="1">
      <c r="A758" s="9" t="s">
        <v>154</v>
      </c>
      <c r="B758" s="109" t="s">
        <v>34</v>
      </c>
      <c r="C758" s="119" t="s">
        <v>2238</v>
      </c>
      <c r="D758" s="120" t="s">
        <v>1419</v>
      </c>
      <c r="E758" s="16" t="str">
        <f>VLOOKUP(B758&amp;D758,'Bill Assignment'!C:D,2,0)</f>
        <v>×</v>
      </c>
      <c r="F758" s="16">
        <f>IF(COUNTIF(Dails!A:A,Data!$A758)=1,1,"N")</f>
        <v>1</v>
      </c>
      <c r="G758" s="16">
        <f>IF(COUNTIF(Dails!D:D,Data!$A758)=1,2,"N")</f>
        <v>2</v>
      </c>
      <c r="H758" s="16" t="str">
        <f>IF(COUNTIF(Dails!G:G,Data!$A758)=1,3,"N")</f>
        <v>N</v>
      </c>
      <c r="I758" s="16">
        <f t="shared" si="1"/>
        <v>1</v>
      </c>
    </row>
    <row r="759" ht="14.25" customHeight="1">
      <c r="A759" s="9" t="s">
        <v>1306</v>
      </c>
      <c r="B759" s="109" t="s">
        <v>34</v>
      </c>
      <c r="C759" s="119" t="s">
        <v>2239</v>
      </c>
      <c r="D759" s="120" t="s">
        <v>1419</v>
      </c>
      <c r="E759" s="16" t="str">
        <f>VLOOKUP(B759&amp;D759,'Bill Assignment'!C:D,2,0)</f>
        <v>×</v>
      </c>
      <c r="F759" s="16">
        <f>IF(COUNTIF(Dails!A:A,Data!$A759)=1,1,"N")</f>
        <v>1</v>
      </c>
      <c r="G759" s="16" t="str">
        <f>IF(COUNTIF(Dails!D:D,Data!$A759)=1,2,"N")</f>
        <v>N</v>
      </c>
      <c r="H759" s="16" t="str">
        <f>IF(COUNTIF(Dails!G:G,Data!$A759)=1,3,"N")</f>
        <v>N</v>
      </c>
      <c r="I759" s="16">
        <f t="shared" si="1"/>
        <v>1</v>
      </c>
    </row>
    <row r="760" ht="14.25" customHeight="1">
      <c r="A760" s="9" t="s">
        <v>706</v>
      </c>
      <c r="B760" s="109" t="s">
        <v>34</v>
      </c>
      <c r="C760" s="119" t="s">
        <v>2240</v>
      </c>
      <c r="D760" s="120" t="s">
        <v>1419</v>
      </c>
      <c r="E760" s="16" t="str">
        <f>VLOOKUP(B760&amp;D760,'Bill Assignment'!C:D,2,0)</f>
        <v>×</v>
      </c>
      <c r="F760" s="16">
        <f>IF(COUNTIF(Dails!A:A,Data!$A760)=1,1,"N")</f>
        <v>1</v>
      </c>
      <c r="G760" s="16" t="str">
        <f>IF(COUNTIF(Dails!D:D,Data!$A760)=1,2,"N")</f>
        <v>N</v>
      </c>
      <c r="H760" s="16" t="str">
        <f>IF(COUNTIF(Dails!G:G,Data!$A760)=1,3,"N")</f>
        <v>N</v>
      </c>
      <c r="I760" s="16">
        <f t="shared" si="1"/>
        <v>1</v>
      </c>
    </row>
    <row r="761" ht="14.25" customHeight="1">
      <c r="A761" s="9" t="s">
        <v>890</v>
      </c>
      <c r="B761" s="109" t="s">
        <v>34</v>
      </c>
      <c r="C761" s="119" t="s">
        <v>2241</v>
      </c>
      <c r="D761" s="120" t="s">
        <v>1419</v>
      </c>
      <c r="E761" s="16" t="str">
        <f>VLOOKUP(B761&amp;D761,'Bill Assignment'!C:D,2,0)</f>
        <v>×</v>
      </c>
      <c r="F761" s="16">
        <f>IF(COUNTIF(Dails!A:A,Data!$A761)=1,1,"N")</f>
        <v>1</v>
      </c>
      <c r="G761" s="16">
        <f>IF(COUNTIF(Dails!D:D,Data!$A761)=1,2,"N")</f>
        <v>2</v>
      </c>
      <c r="H761" s="16" t="str">
        <f>IF(COUNTIF(Dails!G:G,Data!$A761)=1,3,"N")</f>
        <v>N</v>
      </c>
      <c r="I761" s="16">
        <f t="shared" si="1"/>
        <v>1</v>
      </c>
    </row>
    <row r="762" ht="14.25" customHeight="1">
      <c r="A762" s="9" t="s">
        <v>290</v>
      </c>
      <c r="B762" s="109" t="s">
        <v>34</v>
      </c>
      <c r="C762" s="119" t="s">
        <v>2242</v>
      </c>
      <c r="D762" s="120" t="s">
        <v>1419</v>
      </c>
      <c r="E762" s="16" t="str">
        <f>VLOOKUP(B762&amp;D762,'Bill Assignment'!C:D,2,0)</f>
        <v>×</v>
      </c>
      <c r="F762" s="16">
        <f>IF(COUNTIF(Dails!A:A,Data!$A762)=1,1,"N")</f>
        <v>1</v>
      </c>
      <c r="G762" s="16">
        <f>IF(COUNTIF(Dails!D:D,Data!$A762)=1,2,"N")</f>
        <v>2</v>
      </c>
      <c r="H762" s="16">
        <f>IF(COUNTIF(Dails!G:G,Data!$A762)=1,3,"N")</f>
        <v>3</v>
      </c>
      <c r="I762" s="16">
        <f t="shared" si="1"/>
        <v>1</v>
      </c>
    </row>
    <row r="763" ht="14.25" customHeight="1">
      <c r="A763" s="9" t="s">
        <v>896</v>
      </c>
      <c r="B763" s="109" t="s">
        <v>34</v>
      </c>
      <c r="C763" s="119" t="s">
        <v>2243</v>
      </c>
      <c r="D763" s="120" t="s">
        <v>1419</v>
      </c>
      <c r="E763" s="16" t="str">
        <f>VLOOKUP(B763&amp;D763,'Bill Assignment'!C:D,2,0)</f>
        <v>×</v>
      </c>
      <c r="F763" s="16">
        <f>IF(COUNTIF(Dails!A:A,Data!$A763)=1,1,"N")</f>
        <v>1</v>
      </c>
      <c r="G763" s="16">
        <f>IF(COUNTIF(Dails!D:D,Data!$A763)=1,2,"N")</f>
        <v>2</v>
      </c>
      <c r="H763" s="16" t="str">
        <f>IF(COUNTIF(Dails!G:G,Data!$A763)=1,3,"N")</f>
        <v>N</v>
      </c>
      <c r="I763" s="16">
        <f t="shared" si="1"/>
        <v>1</v>
      </c>
    </row>
    <row r="764" ht="14.25" customHeight="1">
      <c r="A764" s="9" t="s">
        <v>683</v>
      </c>
      <c r="B764" s="109" t="s">
        <v>34</v>
      </c>
      <c r="C764" s="119" t="s">
        <v>2244</v>
      </c>
      <c r="D764" s="120" t="s">
        <v>1419</v>
      </c>
      <c r="E764" s="16" t="str">
        <f>VLOOKUP(B764&amp;D764,'Bill Assignment'!C:D,2,0)</f>
        <v>×</v>
      </c>
      <c r="F764" s="16">
        <f>IF(COUNTIF(Dails!A:A,Data!$A764)=1,1,"N")</f>
        <v>1</v>
      </c>
      <c r="G764" s="16">
        <f>IF(COUNTIF(Dails!D:D,Data!$A764)=1,2,"N")</f>
        <v>2</v>
      </c>
      <c r="H764" s="16">
        <f>IF(COUNTIF(Dails!G:G,Data!$A764)=1,3,"N")</f>
        <v>3</v>
      </c>
      <c r="I764" s="16">
        <f t="shared" si="1"/>
        <v>1</v>
      </c>
    </row>
    <row r="765" ht="14.25" customHeight="1">
      <c r="A765" s="9" t="s">
        <v>445</v>
      </c>
      <c r="B765" s="109" t="s">
        <v>34</v>
      </c>
      <c r="C765" s="119" t="s">
        <v>2245</v>
      </c>
      <c r="D765" s="120" t="s">
        <v>1419</v>
      </c>
      <c r="E765" s="16" t="str">
        <f>VLOOKUP(B765&amp;D765,'Bill Assignment'!C:D,2,0)</f>
        <v>×</v>
      </c>
      <c r="F765" s="16">
        <f>IF(COUNTIF(Dails!A:A,Data!$A765)=1,1,"N")</f>
        <v>1</v>
      </c>
      <c r="G765" s="16" t="str">
        <f>IF(COUNTIF(Dails!D:D,Data!$A765)=1,2,"N")</f>
        <v>N</v>
      </c>
      <c r="H765" s="16">
        <f>IF(COUNTIF(Dails!G:G,Data!$A765)=1,3,"N")</f>
        <v>3</v>
      </c>
      <c r="I765" s="16">
        <f t="shared" si="1"/>
        <v>1</v>
      </c>
    </row>
    <row r="766" ht="14.25" customHeight="1">
      <c r="A766" s="9" t="s">
        <v>1260</v>
      </c>
      <c r="B766" s="109" t="s">
        <v>34</v>
      </c>
      <c r="C766" s="119" t="s">
        <v>2246</v>
      </c>
      <c r="D766" s="120" t="s">
        <v>1419</v>
      </c>
      <c r="E766" s="16" t="str">
        <f>VLOOKUP(B766&amp;D766,'Bill Assignment'!C:D,2,0)</f>
        <v>×</v>
      </c>
      <c r="F766" s="16">
        <f>IF(COUNTIF(Dails!A:A,Data!$A766)=1,1,"N")</f>
        <v>1</v>
      </c>
      <c r="G766" s="16" t="str">
        <f>IF(COUNTIF(Dails!D:D,Data!$A766)=1,2,"N")</f>
        <v>N</v>
      </c>
      <c r="H766" s="16" t="str">
        <f>IF(COUNTIF(Dails!G:G,Data!$A766)=1,3,"N")</f>
        <v>N</v>
      </c>
      <c r="I766" s="16">
        <f t="shared" si="1"/>
        <v>1</v>
      </c>
    </row>
    <row r="767" ht="14.25" customHeight="1">
      <c r="A767" s="9" t="s">
        <v>1609</v>
      </c>
      <c r="B767" s="109" t="s">
        <v>34</v>
      </c>
      <c r="C767" s="119" t="s">
        <v>2247</v>
      </c>
      <c r="D767" s="120" t="s">
        <v>1419</v>
      </c>
      <c r="E767" s="16" t="str">
        <f>VLOOKUP(B767&amp;D767,'Bill Assignment'!C:D,2,0)</f>
        <v>×</v>
      </c>
      <c r="F767" s="16">
        <f>IF(COUNTIF(Dails!A:A,Data!$A767)=1,1,"N")</f>
        <v>1</v>
      </c>
      <c r="G767" s="16">
        <f>IF(COUNTIF(Dails!D:D,Data!$A767)=1,2,"N")</f>
        <v>2</v>
      </c>
      <c r="H767" s="16" t="str">
        <f>IF(COUNTIF(Dails!G:G,Data!$A767)=1,3,"N")</f>
        <v>N</v>
      </c>
      <c r="I767" s="16">
        <f t="shared" si="1"/>
        <v>1</v>
      </c>
    </row>
    <row r="768" ht="14.25" customHeight="1">
      <c r="A768" s="9" t="s">
        <v>2000</v>
      </c>
      <c r="B768" s="109" t="s">
        <v>34</v>
      </c>
      <c r="C768" s="119" t="s">
        <v>2248</v>
      </c>
      <c r="D768" s="120" t="s">
        <v>1419</v>
      </c>
      <c r="E768" s="16" t="str">
        <f>VLOOKUP(B768&amp;D768,'Bill Assignment'!C:D,2,0)</f>
        <v>×</v>
      </c>
      <c r="F768" s="16">
        <f>IF(COUNTIF(Dails!A:A,Data!$A768)=1,1,"N")</f>
        <v>1</v>
      </c>
      <c r="G768" s="16">
        <f>IF(COUNTIF(Dails!D:D,Data!$A768)=1,2,"N")</f>
        <v>2</v>
      </c>
      <c r="H768" s="16">
        <f>IF(COUNTIF(Dails!G:G,Data!$A768)=1,3,"N")</f>
        <v>3</v>
      </c>
      <c r="I768" s="16">
        <f t="shared" si="1"/>
        <v>1</v>
      </c>
    </row>
    <row r="769" ht="14.25" customHeight="1">
      <c r="A769" s="9" t="s">
        <v>1309</v>
      </c>
      <c r="B769" s="109" t="s">
        <v>34</v>
      </c>
      <c r="C769" s="119" t="s">
        <v>2249</v>
      </c>
      <c r="D769" s="120" t="s">
        <v>1419</v>
      </c>
      <c r="E769" s="16" t="str">
        <f>VLOOKUP(B769&amp;D769,'Bill Assignment'!C:D,2,0)</f>
        <v>×</v>
      </c>
      <c r="F769" s="16">
        <f>IF(COUNTIF(Dails!A:A,Data!$A769)=1,1,"N")</f>
        <v>1</v>
      </c>
      <c r="G769" s="16">
        <f>IF(COUNTIF(Dails!D:D,Data!$A769)=1,2,"N")</f>
        <v>2</v>
      </c>
      <c r="H769" s="16" t="str">
        <f>IF(COUNTIF(Dails!G:G,Data!$A769)=1,3,"N")</f>
        <v>N</v>
      </c>
      <c r="I769" s="16">
        <f t="shared" si="1"/>
        <v>1</v>
      </c>
    </row>
    <row r="770" ht="14.25" customHeight="1">
      <c r="A770" s="9" t="s">
        <v>163</v>
      </c>
      <c r="B770" s="109" t="s">
        <v>34</v>
      </c>
      <c r="C770" s="119" t="s">
        <v>2250</v>
      </c>
      <c r="D770" s="120" t="s">
        <v>1419</v>
      </c>
      <c r="E770" s="16" t="str">
        <f>VLOOKUP(B770&amp;D770,'Bill Assignment'!C:D,2,0)</f>
        <v>×</v>
      </c>
      <c r="F770" s="16">
        <f>IF(COUNTIF(Dails!A:A,Data!$A770)=1,1,"N")</f>
        <v>1</v>
      </c>
      <c r="G770" s="16">
        <f>IF(COUNTIF(Dails!D:D,Data!$A770)=1,2,"N")</f>
        <v>2</v>
      </c>
      <c r="H770" s="16" t="str">
        <f>IF(COUNTIF(Dails!G:G,Data!$A770)=1,3,"N")</f>
        <v>N</v>
      </c>
      <c r="I770" s="16">
        <f t="shared" si="1"/>
        <v>1</v>
      </c>
    </row>
    <row r="771" ht="14.25" customHeight="1">
      <c r="A771" s="9" t="s">
        <v>470</v>
      </c>
      <c r="B771" s="109" t="s">
        <v>34</v>
      </c>
      <c r="C771" s="119" t="s">
        <v>2251</v>
      </c>
      <c r="D771" s="120" t="s">
        <v>1419</v>
      </c>
      <c r="E771" s="16" t="str">
        <f>VLOOKUP(B771&amp;D771,'Bill Assignment'!C:D,2,0)</f>
        <v>×</v>
      </c>
      <c r="F771" s="16">
        <f>IF(COUNTIF(Dails!A:A,Data!$A771)=1,1,"N")</f>
        <v>1</v>
      </c>
      <c r="G771" s="16">
        <f>IF(COUNTIF(Dails!D:D,Data!$A771)=1,2,"N")</f>
        <v>2</v>
      </c>
      <c r="H771" s="16">
        <f>IF(COUNTIF(Dails!G:G,Data!$A771)=1,3,"N")</f>
        <v>3</v>
      </c>
      <c r="I771" s="16">
        <f t="shared" si="1"/>
        <v>1</v>
      </c>
    </row>
    <row r="772" ht="14.25" customHeight="1">
      <c r="A772" s="9" t="s">
        <v>486</v>
      </c>
      <c r="B772" s="109" t="s">
        <v>34</v>
      </c>
      <c r="C772" s="119" t="s">
        <v>2252</v>
      </c>
      <c r="D772" s="120" t="s">
        <v>1419</v>
      </c>
      <c r="E772" s="16" t="str">
        <f>VLOOKUP(B772&amp;D772,'Bill Assignment'!C:D,2,0)</f>
        <v>×</v>
      </c>
      <c r="F772" s="16">
        <f>IF(COUNTIF(Dails!A:A,Data!$A772)=1,1,"N")</f>
        <v>1</v>
      </c>
      <c r="G772" s="16">
        <f>IF(COUNTIF(Dails!D:D,Data!$A772)=1,2,"N")</f>
        <v>2</v>
      </c>
      <c r="H772" s="16" t="str">
        <f>IF(COUNTIF(Dails!G:G,Data!$A772)=1,3,"N")</f>
        <v>N</v>
      </c>
      <c r="I772" s="16">
        <f t="shared" si="1"/>
        <v>1</v>
      </c>
    </row>
    <row r="773" ht="14.25" customHeight="1">
      <c r="A773" s="9" t="s">
        <v>1622</v>
      </c>
      <c r="B773" s="109" t="s">
        <v>34</v>
      </c>
      <c r="C773" s="119" t="s">
        <v>2253</v>
      </c>
      <c r="D773" s="120" t="s">
        <v>1419</v>
      </c>
      <c r="E773" s="16" t="str">
        <f>VLOOKUP(B773&amp;D773,'Bill Assignment'!C:D,2,0)</f>
        <v>×</v>
      </c>
      <c r="F773" s="16" t="str">
        <f>IF(COUNTIF(Dails!A:A,Data!$A773)=1,1,"N")</f>
        <v>N</v>
      </c>
      <c r="G773" s="16">
        <f>IF(COUNTIF(Dails!D:D,Data!$A773)=1,2,"N")</f>
        <v>2</v>
      </c>
      <c r="H773" s="16" t="str">
        <f>IF(COUNTIF(Dails!G:G,Data!$A773)=1,3,"N")</f>
        <v>N</v>
      </c>
      <c r="I773" s="16">
        <f t="shared" si="1"/>
        <v>1</v>
      </c>
    </row>
    <row r="774" ht="14.25" customHeight="1">
      <c r="A774" s="9" t="s">
        <v>1051</v>
      </c>
      <c r="B774" s="109" t="s">
        <v>34</v>
      </c>
      <c r="C774" s="119" t="s">
        <v>2254</v>
      </c>
      <c r="D774" s="120" t="s">
        <v>1419</v>
      </c>
      <c r="E774" s="16" t="str">
        <f>VLOOKUP(B774&amp;D774,'Bill Assignment'!C:D,2,0)</f>
        <v>×</v>
      </c>
      <c r="F774" s="16">
        <f>IF(COUNTIF(Dails!A:A,Data!$A774)=1,1,"N")</f>
        <v>1</v>
      </c>
      <c r="G774" s="16">
        <f>IF(COUNTIF(Dails!D:D,Data!$A774)=1,2,"N")</f>
        <v>2</v>
      </c>
      <c r="H774" s="16" t="str">
        <f>IF(COUNTIF(Dails!G:G,Data!$A774)=1,3,"N")</f>
        <v>N</v>
      </c>
      <c r="I774" s="16">
        <f t="shared" si="1"/>
        <v>1</v>
      </c>
    </row>
    <row r="775" ht="14.25" customHeight="1">
      <c r="A775" s="9" t="s">
        <v>1794</v>
      </c>
      <c r="B775" s="109" t="s">
        <v>34</v>
      </c>
      <c r="C775" s="119" t="s">
        <v>2255</v>
      </c>
      <c r="D775" s="120" t="s">
        <v>1419</v>
      </c>
      <c r="E775" s="16" t="str">
        <f>VLOOKUP(B775&amp;D775,'Bill Assignment'!C:D,2,0)</f>
        <v>×</v>
      </c>
      <c r="F775" s="16">
        <f>IF(COUNTIF(Dails!A:A,Data!$A775)=1,1,"N")</f>
        <v>1</v>
      </c>
      <c r="G775" s="16">
        <f>IF(COUNTIF(Dails!D:D,Data!$A775)=1,2,"N")</f>
        <v>2</v>
      </c>
      <c r="H775" s="16">
        <f>IF(COUNTIF(Dails!G:G,Data!$A775)=1,3,"N")</f>
        <v>3</v>
      </c>
      <c r="I775" s="16">
        <f t="shared" si="1"/>
        <v>1</v>
      </c>
    </row>
    <row r="776" ht="14.25" customHeight="1">
      <c r="A776" s="9" t="s">
        <v>828</v>
      </c>
      <c r="B776" s="109" t="s">
        <v>34</v>
      </c>
      <c r="C776" s="119" t="s">
        <v>2256</v>
      </c>
      <c r="D776" s="120" t="s">
        <v>1419</v>
      </c>
      <c r="E776" s="16" t="str">
        <f>VLOOKUP(B776&amp;D776,'Bill Assignment'!C:D,2,0)</f>
        <v>×</v>
      </c>
      <c r="F776" s="16">
        <f>IF(COUNTIF(Dails!A:A,Data!$A776)=1,1,"N")</f>
        <v>1</v>
      </c>
      <c r="G776" s="16">
        <f>IF(COUNTIF(Dails!D:D,Data!$A776)=1,2,"N")</f>
        <v>2</v>
      </c>
      <c r="H776" s="16" t="str">
        <f>IF(COUNTIF(Dails!G:G,Data!$A776)=1,3,"N")</f>
        <v>N</v>
      </c>
      <c r="I776" s="16">
        <f t="shared" si="1"/>
        <v>1</v>
      </c>
    </row>
    <row r="777" ht="14.25" customHeight="1">
      <c r="A777" s="9" t="s">
        <v>1297</v>
      </c>
      <c r="B777" s="109" t="s">
        <v>34</v>
      </c>
      <c r="C777" s="119" t="s">
        <v>2257</v>
      </c>
      <c r="D777" s="120" t="s">
        <v>1419</v>
      </c>
      <c r="E777" s="16" t="str">
        <f>VLOOKUP(B777&amp;D777,'Bill Assignment'!C:D,2,0)</f>
        <v>×</v>
      </c>
      <c r="F777" s="16">
        <f>IF(COUNTIF(Dails!A:A,Data!$A777)=1,1,"N")</f>
        <v>1</v>
      </c>
      <c r="G777" s="16">
        <f>IF(COUNTIF(Dails!D:D,Data!$A777)=1,2,"N")</f>
        <v>2</v>
      </c>
      <c r="H777" s="16" t="str">
        <f>IF(COUNTIF(Dails!G:G,Data!$A777)=1,3,"N")</f>
        <v>N</v>
      </c>
      <c r="I777" s="16">
        <f t="shared" si="1"/>
        <v>1</v>
      </c>
    </row>
    <row r="778" ht="14.25" customHeight="1">
      <c r="A778" s="9" t="s">
        <v>524</v>
      </c>
      <c r="B778" s="109" t="s">
        <v>34</v>
      </c>
      <c r="C778" s="119" t="s">
        <v>2258</v>
      </c>
      <c r="D778" s="120" t="s">
        <v>1419</v>
      </c>
      <c r="E778" s="16" t="str">
        <f>VLOOKUP(B778&amp;D778,'Bill Assignment'!C:D,2,0)</f>
        <v>×</v>
      </c>
      <c r="F778" s="16">
        <f>IF(COUNTIF(Dails!A:A,Data!$A778)=1,1,"N")</f>
        <v>1</v>
      </c>
      <c r="G778" s="16" t="str">
        <f>IF(COUNTIF(Dails!D:D,Data!$A778)=1,2,"N")</f>
        <v>N</v>
      </c>
      <c r="H778" s="16">
        <f>IF(COUNTIF(Dails!G:G,Data!$A778)=1,3,"N")</f>
        <v>3</v>
      </c>
      <c r="I778" s="16">
        <f t="shared" si="1"/>
        <v>1</v>
      </c>
    </row>
    <row r="779" ht="14.25" customHeight="1">
      <c r="A779" s="9" t="s">
        <v>265</v>
      </c>
      <c r="B779" s="109" t="s">
        <v>34</v>
      </c>
      <c r="C779" s="119" t="s">
        <v>2259</v>
      </c>
      <c r="D779" s="120" t="s">
        <v>1419</v>
      </c>
      <c r="E779" s="16" t="str">
        <f>VLOOKUP(B779&amp;D779,'Bill Assignment'!C:D,2,0)</f>
        <v>×</v>
      </c>
      <c r="F779" s="16">
        <f>IF(COUNTIF(Dails!A:A,Data!$A779)=1,1,"N")</f>
        <v>1</v>
      </c>
      <c r="G779" s="16" t="str">
        <f>IF(COUNTIF(Dails!D:D,Data!$A779)=1,2,"N")</f>
        <v>N</v>
      </c>
      <c r="H779" s="16" t="str">
        <f>IF(COUNTIF(Dails!G:G,Data!$A779)=1,3,"N")</f>
        <v>N</v>
      </c>
      <c r="I779" s="16">
        <f t="shared" si="1"/>
        <v>1</v>
      </c>
    </row>
    <row r="780" ht="14.25" customHeight="1">
      <c r="A780" s="9" t="s">
        <v>218</v>
      </c>
      <c r="B780" s="109" t="s">
        <v>34</v>
      </c>
      <c r="C780" s="119" t="s">
        <v>2260</v>
      </c>
      <c r="D780" s="120" t="s">
        <v>1419</v>
      </c>
      <c r="E780" s="16" t="str">
        <f>VLOOKUP(B780&amp;D780,'Bill Assignment'!C:D,2,0)</f>
        <v>×</v>
      </c>
      <c r="F780" s="16">
        <f>IF(COUNTIF(Dails!A:A,Data!$A780)=1,1,"N")</f>
        <v>1</v>
      </c>
      <c r="G780" s="16">
        <f>IF(COUNTIF(Dails!D:D,Data!$A780)=1,2,"N")</f>
        <v>2</v>
      </c>
      <c r="H780" s="16" t="str">
        <f>IF(COUNTIF(Dails!G:G,Data!$A780)=1,3,"N")</f>
        <v>N</v>
      </c>
      <c r="I780" s="16">
        <f t="shared" si="1"/>
        <v>1</v>
      </c>
    </row>
    <row r="781" ht="14.25" customHeight="1">
      <c r="A781" s="9" t="s">
        <v>1635</v>
      </c>
      <c r="B781" s="109" t="s">
        <v>34</v>
      </c>
      <c r="C781" s="119" t="s">
        <v>2261</v>
      </c>
      <c r="D781" s="120" t="s">
        <v>1419</v>
      </c>
      <c r="E781" s="16" t="str">
        <f>VLOOKUP(B781&amp;D781,'Bill Assignment'!C:D,2,0)</f>
        <v>×</v>
      </c>
      <c r="F781" s="16">
        <f>IF(COUNTIF(Dails!A:A,Data!$A781)=1,1,"N")</f>
        <v>1</v>
      </c>
      <c r="G781" s="16">
        <f>IF(COUNTIF(Dails!D:D,Data!$A781)=1,2,"N")</f>
        <v>2</v>
      </c>
      <c r="H781" s="16" t="str">
        <f>IF(COUNTIF(Dails!G:G,Data!$A781)=1,3,"N")</f>
        <v>N</v>
      </c>
      <c r="I781" s="16">
        <f t="shared" si="1"/>
        <v>1</v>
      </c>
    </row>
    <row r="782" ht="14.25" customHeight="1">
      <c r="A782" s="9" t="s">
        <v>96</v>
      </c>
      <c r="B782" s="109" t="s">
        <v>34</v>
      </c>
      <c r="C782" s="119" t="s">
        <v>2262</v>
      </c>
      <c r="D782" s="120" t="s">
        <v>1419</v>
      </c>
      <c r="E782" s="16" t="str">
        <f>VLOOKUP(B782&amp;D782,'Bill Assignment'!C:D,2,0)</f>
        <v>×</v>
      </c>
      <c r="F782" s="16">
        <f>IF(COUNTIF(Dails!A:A,Data!$A782)=1,1,"N")</f>
        <v>1</v>
      </c>
      <c r="G782" s="16">
        <f>IF(COUNTIF(Dails!D:D,Data!$A782)=1,2,"N")</f>
        <v>2</v>
      </c>
      <c r="H782" s="16" t="str">
        <f>IF(COUNTIF(Dails!G:G,Data!$A782)=1,3,"N")</f>
        <v>N</v>
      </c>
      <c r="I782" s="16">
        <f t="shared" si="1"/>
        <v>1</v>
      </c>
    </row>
    <row r="783" ht="14.25" customHeight="1">
      <c r="A783" s="9" t="s">
        <v>1263</v>
      </c>
      <c r="B783" s="109" t="s">
        <v>34</v>
      </c>
      <c r="C783" s="119" t="s">
        <v>2263</v>
      </c>
      <c r="D783" s="120" t="s">
        <v>1419</v>
      </c>
      <c r="E783" s="16" t="str">
        <f>VLOOKUP(B783&amp;D783,'Bill Assignment'!C:D,2,0)</f>
        <v>×</v>
      </c>
      <c r="F783" s="16">
        <f>IF(COUNTIF(Dails!A:A,Data!$A783)=1,1,"N")</f>
        <v>1</v>
      </c>
      <c r="G783" s="16">
        <f>IF(COUNTIF(Dails!D:D,Data!$A783)=1,2,"N")</f>
        <v>2</v>
      </c>
      <c r="H783" s="16">
        <f>IF(COUNTIF(Dails!G:G,Data!$A783)=1,3,"N")</f>
        <v>3</v>
      </c>
      <c r="I783" s="16">
        <f t="shared" si="1"/>
        <v>1</v>
      </c>
    </row>
    <row r="784" ht="14.25" customHeight="1">
      <c r="A784" s="9" t="s">
        <v>1474</v>
      </c>
      <c r="B784" s="109" t="s">
        <v>34</v>
      </c>
      <c r="C784" s="119" t="s">
        <v>2264</v>
      </c>
      <c r="D784" s="120" t="s">
        <v>1419</v>
      </c>
      <c r="E784" s="16" t="str">
        <f>VLOOKUP(B784&amp;D784,'Bill Assignment'!C:D,2,0)</f>
        <v>×</v>
      </c>
      <c r="F784" s="16" t="str">
        <f>IF(COUNTIF(Dails!A:A,Data!$A784)=1,1,"N")</f>
        <v>N</v>
      </c>
      <c r="G784" s="16">
        <f>IF(COUNTIF(Dails!D:D,Data!$A784)=1,2,"N")</f>
        <v>2</v>
      </c>
      <c r="H784" s="16">
        <f>IF(COUNTIF(Dails!G:G,Data!$A784)=1,3,"N")</f>
        <v>3</v>
      </c>
      <c r="I784" s="16">
        <f t="shared" si="1"/>
        <v>1</v>
      </c>
    </row>
    <row r="785" ht="14.25" customHeight="1">
      <c r="A785" s="9" t="s">
        <v>1166</v>
      </c>
      <c r="B785" s="109" t="s">
        <v>34</v>
      </c>
      <c r="C785" s="119" t="s">
        <v>2265</v>
      </c>
      <c r="D785" s="120" t="s">
        <v>1419</v>
      </c>
      <c r="E785" s="16" t="str">
        <f>VLOOKUP(B785&amp;D785,'Bill Assignment'!C:D,2,0)</f>
        <v>×</v>
      </c>
      <c r="F785" s="16">
        <f>IF(COUNTIF(Dails!A:A,Data!$A785)=1,1,"N")</f>
        <v>1</v>
      </c>
      <c r="G785" s="16" t="str">
        <f>IF(COUNTIF(Dails!D:D,Data!$A785)=1,2,"N")</f>
        <v>N</v>
      </c>
      <c r="H785" s="16" t="str">
        <f>IF(COUNTIF(Dails!G:G,Data!$A785)=1,3,"N")</f>
        <v>N</v>
      </c>
      <c r="I785" s="16">
        <f t="shared" si="1"/>
        <v>1</v>
      </c>
    </row>
    <row r="786" ht="14.25" customHeight="1">
      <c r="A786" s="9" t="s">
        <v>789</v>
      </c>
      <c r="B786" s="109" t="s">
        <v>34</v>
      </c>
      <c r="C786" s="119" t="s">
        <v>2266</v>
      </c>
      <c r="D786" s="120" t="s">
        <v>1419</v>
      </c>
      <c r="E786" s="16" t="str">
        <f>VLOOKUP(B786&amp;D786,'Bill Assignment'!C:D,2,0)</f>
        <v>×</v>
      </c>
      <c r="F786" s="16">
        <f>IF(COUNTIF(Dails!A:A,Data!$A786)=1,1,"N")</f>
        <v>1</v>
      </c>
      <c r="G786" s="16">
        <f>IF(COUNTIF(Dails!D:D,Data!$A786)=1,2,"N")</f>
        <v>2</v>
      </c>
      <c r="H786" s="16" t="str">
        <f>IF(COUNTIF(Dails!G:G,Data!$A786)=1,3,"N")</f>
        <v>N</v>
      </c>
      <c r="I786" s="16">
        <f t="shared" si="1"/>
        <v>1</v>
      </c>
    </row>
    <row r="787" ht="14.25" customHeight="1">
      <c r="A787" s="9" t="s">
        <v>675</v>
      </c>
      <c r="B787" s="109" t="s">
        <v>34</v>
      </c>
      <c r="C787" s="119" t="s">
        <v>2267</v>
      </c>
      <c r="D787" s="120" t="s">
        <v>1419</v>
      </c>
      <c r="E787" s="16" t="str">
        <f>VLOOKUP(B787&amp;D787,'Bill Assignment'!C:D,2,0)</f>
        <v>×</v>
      </c>
      <c r="F787" s="16">
        <f>IF(COUNTIF(Dails!A:A,Data!$A787)=1,1,"N")</f>
        <v>1</v>
      </c>
      <c r="G787" s="16" t="str">
        <f>IF(COUNTIF(Dails!D:D,Data!$A787)=1,2,"N")</f>
        <v>N</v>
      </c>
      <c r="H787" s="16" t="str">
        <f>IF(COUNTIF(Dails!G:G,Data!$A787)=1,3,"N")</f>
        <v>N</v>
      </c>
      <c r="I787" s="16">
        <f t="shared" si="1"/>
        <v>1</v>
      </c>
    </row>
    <row r="788" ht="14.25" customHeight="1">
      <c r="A788" s="9" t="s">
        <v>869</v>
      </c>
      <c r="B788" s="109" t="s">
        <v>34</v>
      </c>
      <c r="C788" s="119" t="s">
        <v>2268</v>
      </c>
      <c r="D788" s="120" t="s">
        <v>1419</v>
      </c>
      <c r="E788" s="16" t="str">
        <f>VLOOKUP(B788&amp;D788,'Bill Assignment'!C:D,2,0)</f>
        <v>×</v>
      </c>
      <c r="F788" s="16">
        <f>IF(COUNTIF(Dails!A:A,Data!$A788)=1,1,"N")</f>
        <v>1</v>
      </c>
      <c r="G788" s="16" t="str">
        <f>IF(COUNTIF(Dails!D:D,Data!$A788)=1,2,"N")</f>
        <v>N</v>
      </c>
      <c r="H788" s="16" t="str">
        <f>IF(COUNTIF(Dails!G:G,Data!$A788)=1,3,"N")</f>
        <v>N</v>
      </c>
      <c r="I788" s="16">
        <f t="shared" si="1"/>
        <v>1</v>
      </c>
    </row>
    <row r="789" ht="14.25" customHeight="1">
      <c r="A789" s="9" t="s">
        <v>364</v>
      </c>
      <c r="B789" s="109" t="s">
        <v>34</v>
      </c>
      <c r="C789" s="119" t="s">
        <v>2269</v>
      </c>
      <c r="D789" s="120" t="s">
        <v>1419</v>
      </c>
      <c r="E789" s="16" t="str">
        <f>VLOOKUP(B789&amp;D789,'Bill Assignment'!C:D,2,0)</f>
        <v>×</v>
      </c>
      <c r="F789" s="16">
        <f>IF(COUNTIF(Dails!A:A,Data!$A789)=1,1,"N")</f>
        <v>1</v>
      </c>
      <c r="G789" s="16">
        <f>IF(COUNTIF(Dails!D:D,Data!$A789)=1,2,"N")</f>
        <v>2</v>
      </c>
      <c r="H789" s="16" t="str">
        <f>IF(COUNTIF(Dails!G:G,Data!$A789)=1,3,"N")</f>
        <v>N</v>
      </c>
      <c r="I789" s="16">
        <f t="shared" si="1"/>
        <v>1</v>
      </c>
    </row>
    <row r="790" ht="14.25" customHeight="1">
      <c r="A790" s="9" t="s">
        <v>1085</v>
      </c>
      <c r="B790" s="109" t="s">
        <v>34</v>
      </c>
      <c r="C790" s="119" t="s">
        <v>2270</v>
      </c>
      <c r="D790" s="120" t="s">
        <v>1419</v>
      </c>
      <c r="E790" s="16" t="str">
        <f>VLOOKUP(B790&amp;D790,'Bill Assignment'!C:D,2,0)</f>
        <v>×</v>
      </c>
      <c r="F790" s="16">
        <f>IF(COUNTIF(Dails!A:A,Data!$A790)=1,1,"N")</f>
        <v>1</v>
      </c>
      <c r="G790" s="16">
        <f>IF(COUNTIF(Dails!D:D,Data!$A790)=1,2,"N")</f>
        <v>2</v>
      </c>
      <c r="H790" s="16" t="str">
        <f>IF(COUNTIF(Dails!G:G,Data!$A790)=1,3,"N")</f>
        <v>N</v>
      </c>
      <c r="I790" s="16">
        <f t="shared" si="1"/>
        <v>1</v>
      </c>
    </row>
    <row r="791" ht="14.25" customHeight="1">
      <c r="A791" s="9" t="s">
        <v>1657</v>
      </c>
      <c r="B791" s="109" t="s">
        <v>34</v>
      </c>
      <c r="C791" s="119" t="s">
        <v>2271</v>
      </c>
      <c r="D791" s="120" t="s">
        <v>1419</v>
      </c>
      <c r="E791" s="16" t="str">
        <f>VLOOKUP(B791&amp;D791,'Bill Assignment'!C:D,2,0)</f>
        <v>×</v>
      </c>
      <c r="F791" s="16">
        <f>IF(COUNTIF(Dails!A:A,Data!$A791)=1,1,"N")</f>
        <v>1</v>
      </c>
      <c r="G791" s="16">
        <f>IF(COUNTIF(Dails!D:D,Data!$A791)=1,2,"N")</f>
        <v>2</v>
      </c>
      <c r="H791" s="16" t="str">
        <f>IF(COUNTIF(Dails!G:G,Data!$A791)=1,3,"N")</f>
        <v>N</v>
      </c>
      <c r="I791" s="16">
        <f t="shared" si="1"/>
        <v>1</v>
      </c>
    </row>
    <row r="792" ht="14.25" customHeight="1">
      <c r="A792" s="9" t="s">
        <v>580</v>
      </c>
      <c r="B792" s="109" t="s">
        <v>34</v>
      </c>
      <c r="C792" s="119" t="s">
        <v>2272</v>
      </c>
      <c r="D792" s="120" t="s">
        <v>1419</v>
      </c>
      <c r="E792" s="16" t="str">
        <f>VLOOKUP(B792&amp;D792,'Bill Assignment'!C:D,2,0)</f>
        <v>×</v>
      </c>
      <c r="F792" s="16">
        <f>IF(COUNTIF(Dails!A:A,Data!$A792)=1,1,"N")</f>
        <v>1</v>
      </c>
      <c r="G792" s="16" t="str">
        <f>IF(COUNTIF(Dails!D:D,Data!$A792)=1,2,"N")</f>
        <v>N</v>
      </c>
      <c r="H792" s="16" t="str">
        <f>IF(COUNTIF(Dails!G:G,Data!$A792)=1,3,"N")</f>
        <v>N</v>
      </c>
      <c r="I792" s="16">
        <f t="shared" si="1"/>
        <v>1</v>
      </c>
    </row>
    <row r="793" ht="14.25" customHeight="1">
      <c r="A793" s="9" t="s">
        <v>532</v>
      </c>
      <c r="B793" s="109" t="s">
        <v>34</v>
      </c>
      <c r="C793" s="119" t="s">
        <v>2273</v>
      </c>
      <c r="D793" s="120" t="s">
        <v>1419</v>
      </c>
      <c r="E793" s="16" t="str">
        <f>VLOOKUP(B793&amp;D793,'Bill Assignment'!C:D,2,0)</f>
        <v>×</v>
      </c>
      <c r="F793" s="16">
        <f>IF(COUNTIF(Dails!A:A,Data!$A793)=1,1,"N")</f>
        <v>1</v>
      </c>
      <c r="G793" s="16" t="str">
        <f>IF(COUNTIF(Dails!D:D,Data!$A793)=1,2,"N")</f>
        <v>N</v>
      </c>
      <c r="H793" s="16" t="str">
        <f>IF(COUNTIF(Dails!G:G,Data!$A793)=1,3,"N")</f>
        <v>N</v>
      </c>
      <c r="I793" s="16">
        <f t="shared" si="1"/>
        <v>1</v>
      </c>
    </row>
    <row r="794" ht="14.25" customHeight="1">
      <c r="A794" s="9" t="s">
        <v>271</v>
      </c>
      <c r="B794" s="109" t="s">
        <v>34</v>
      </c>
      <c r="C794" s="119" t="s">
        <v>2274</v>
      </c>
      <c r="D794" s="120" t="s">
        <v>1419</v>
      </c>
      <c r="E794" s="16" t="str">
        <f>VLOOKUP(B794&amp;D794,'Bill Assignment'!C:D,2,0)</f>
        <v>×</v>
      </c>
      <c r="F794" s="16">
        <f>IF(COUNTIF(Dails!A:A,Data!$A794)=1,1,"N")</f>
        <v>1</v>
      </c>
      <c r="G794" s="16" t="str">
        <f>IF(COUNTIF(Dails!D:D,Data!$A794)=1,2,"N")</f>
        <v>N</v>
      </c>
      <c r="H794" s="16" t="str">
        <f>IF(COUNTIF(Dails!G:G,Data!$A794)=1,3,"N")</f>
        <v>N</v>
      </c>
      <c r="I794" s="16">
        <f t="shared" si="1"/>
        <v>1</v>
      </c>
    </row>
    <row r="795" ht="14.25" customHeight="1">
      <c r="A795" s="9" t="s">
        <v>268</v>
      </c>
      <c r="B795" s="109" t="s">
        <v>34</v>
      </c>
      <c r="C795" s="119" t="s">
        <v>2275</v>
      </c>
      <c r="D795" s="120" t="s">
        <v>1419</v>
      </c>
      <c r="E795" s="16" t="str">
        <f>VLOOKUP(B795&amp;D795,'Bill Assignment'!C:D,2,0)</f>
        <v>×</v>
      </c>
      <c r="F795" s="16">
        <f>IF(COUNTIF(Dails!A:A,Data!$A795)=1,1,"N")</f>
        <v>1</v>
      </c>
      <c r="G795" s="16">
        <f>IF(COUNTIF(Dails!D:D,Data!$A795)=1,2,"N")</f>
        <v>2</v>
      </c>
      <c r="H795" s="16">
        <f>IF(COUNTIF(Dails!G:G,Data!$A795)=1,3,"N")</f>
        <v>3</v>
      </c>
      <c r="I795" s="16">
        <f t="shared" si="1"/>
        <v>1</v>
      </c>
    </row>
    <row r="796" ht="14.25" customHeight="1">
      <c r="A796" s="9" t="s">
        <v>1035</v>
      </c>
      <c r="B796" s="109" t="s">
        <v>34</v>
      </c>
      <c r="C796" s="119" t="s">
        <v>2276</v>
      </c>
      <c r="D796" s="120" t="s">
        <v>1419</v>
      </c>
      <c r="E796" s="16" t="str">
        <f>VLOOKUP(B796&amp;D796,'Bill Assignment'!C:D,2,0)</f>
        <v>×</v>
      </c>
      <c r="F796" s="16">
        <f>IF(COUNTIF(Dails!A:A,Data!$A796)=1,1,"N")</f>
        <v>1</v>
      </c>
      <c r="G796" s="16" t="str">
        <f>IF(COUNTIF(Dails!D:D,Data!$A796)=1,2,"N")</f>
        <v>N</v>
      </c>
      <c r="H796" s="16" t="str">
        <f>IF(COUNTIF(Dails!G:G,Data!$A796)=1,3,"N")</f>
        <v>N</v>
      </c>
      <c r="I796" s="16">
        <f t="shared" si="1"/>
        <v>1</v>
      </c>
    </row>
    <row r="797" ht="14.25" customHeight="1">
      <c r="A797" s="9" t="s">
        <v>332</v>
      </c>
      <c r="B797" s="109" t="s">
        <v>34</v>
      </c>
      <c r="C797" s="119" t="s">
        <v>2277</v>
      </c>
      <c r="D797" s="120" t="s">
        <v>1419</v>
      </c>
      <c r="E797" s="16" t="str">
        <f>VLOOKUP(B797&amp;D797,'Bill Assignment'!C:D,2,0)</f>
        <v>×</v>
      </c>
      <c r="F797" s="16">
        <f>IF(COUNTIF(Dails!A:A,Data!$A797)=1,1,"N")</f>
        <v>1</v>
      </c>
      <c r="G797" s="16" t="str">
        <f>IF(COUNTIF(Dails!D:D,Data!$A797)=1,2,"N")</f>
        <v>N</v>
      </c>
      <c r="H797" s="16" t="str">
        <f>IF(COUNTIF(Dails!G:G,Data!$A797)=1,3,"N")</f>
        <v>N</v>
      </c>
      <c r="I797" s="16">
        <f t="shared" si="1"/>
        <v>1</v>
      </c>
    </row>
    <row r="798" ht="14.25" customHeight="1">
      <c r="A798" s="9" t="s">
        <v>1139</v>
      </c>
      <c r="B798" s="109" t="s">
        <v>34</v>
      </c>
      <c r="C798" s="119" t="s">
        <v>2278</v>
      </c>
      <c r="D798" s="120" t="s">
        <v>1419</v>
      </c>
      <c r="E798" s="16" t="str">
        <f>VLOOKUP(B798&amp;D798,'Bill Assignment'!C:D,2,0)</f>
        <v>×</v>
      </c>
      <c r="F798" s="16">
        <f>IF(COUNTIF(Dails!A:A,Data!$A798)=1,1,"N")</f>
        <v>1</v>
      </c>
      <c r="G798" s="16" t="str">
        <f>IF(COUNTIF(Dails!D:D,Data!$A798)=1,2,"N")</f>
        <v>N</v>
      </c>
      <c r="H798" s="16" t="str">
        <f>IF(COUNTIF(Dails!G:G,Data!$A798)=1,3,"N")</f>
        <v>N</v>
      </c>
      <c r="I798" s="16">
        <f t="shared" si="1"/>
        <v>1</v>
      </c>
    </row>
    <row r="799" ht="14.25" customHeight="1">
      <c r="A799" s="9" t="s">
        <v>1150</v>
      </c>
      <c r="B799" s="109" t="s">
        <v>34</v>
      </c>
      <c r="C799" s="119" t="s">
        <v>2279</v>
      </c>
      <c r="D799" s="120" t="s">
        <v>1419</v>
      </c>
      <c r="E799" s="16" t="str">
        <f>VLOOKUP(B799&amp;D799,'Bill Assignment'!C:D,2,0)</f>
        <v>×</v>
      </c>
      <c r="F799" s="16">
        <f>IF(COUNTIF(Dails!A:A,Data!$A799)=1,1,"N")</f>
        <v>1</v>
      </c>
      <c r="G799" s="16">
        <f>IF(COUNTIF(Dails!D:D,Data!$A799)=1,2,"N")</f>
        <v>2</v>
      </c>
      <c r="H799" s="16">
        <f>IF(COUNTIF(Dails!G:G,Data!$A799)=1,3,"N")</f>
        <v>3</v>
      </c>
      <c r="I799" s="16">
        <f t="shared" si="1"/>
        <v>1</v>
      </c>
    </row>
    <row r="800" ht="14.25" customHeight="1">
      <c r="A800" s="9" t="s">
        <v>785</v>
      </c>
      <c r="B800" s="109" t="s">
        <v>34</v>
      </c>
      <c r="C800" s="119" t="s">
        <v>2280</v>
      </c>
      <c r="D800" s="120" t="s">
        <v>1419</v>
      </c>
      <c r="E800" s="16" t="str">
        <f>VLOOKUP(B800&amp;D800,'Bill Assignment'!C:D,2,0)</f>
        <v>×</v>
      </c>
      <c r="F800" s="16">
        <f>IF(COUNTIF(Dails!A:A,Data!$A800)=1,1,"N")</f>
        <v>1</v>
      </c>
      <c r="G800" s="16" t="str">
        <f>IF(COUNTIF(Dails!D:D,Data!$A800)=1,2,"N")</f>
        <v>N</v>
      </c>
      <c r="H800" s="16" t="str">
        <f>IF(COUNTIF(Dails!G:G,Data!$A800)=1,3,"N")</f>
        <v>N</v>
      </c>
      <c r="I800" s="16">
        <f t="shared" si="1"/>
        <v>1</v>
      </c>
    </row>
    <row r="801" ht="14.25" customHeight="1">
      <c r="A801" s="9" t="s">
        <v>968</v>
      </c>
      <c r="B801" s="109" t="s">
        <v>34</v>
      </c>
      <c r="C801" s="119" t="s">
        <v>2281</v>
      </c>
      <c r="D801" s="120" t="s">
        <v>1419</v>
      </c>
      <c r="E801" s="16" t="str">
        <f>VLOOKUP(B801&amp;D801,'Bill Assignment'!C:D,2,0)</f>
        <v>×</v>
      </c>
      <c r="F801" s="16">
        <f>IF(COUNTIF(Dails!A:A,Data!$A801)=1,1,"N")</f>
        <v>1</v>
      </c>
      <c r="G801" s="16" t="str">
        <f>IF(COUNTIF(Dails!D:D,Data!$A801)=1,2,"N")</f>
        <v>N</v>
      </c>
      <c r="H801" s="16" t="str">
        <f>IF(COUNTIF(Dails!G:G,Data!$A801)=1,3,"N")</f>
        <v>N</v>
      </c>
      <c r="I801" s="16">
        <f t="shared" si="1"/>
        <v>1</v>
      </c>
    </row>
    <row r="802" ht="14.25" customHeight="1">
      <c r="A802" s="9" t="s">
        <v>1388</v>
      </c>
      <c r="B802" s="109" t="s">
        <v>34</v>
      </c>
      <c r="C802" s="119" t="s">
        <v>2282</v>
      </c>
      <c r="D802" s="120" t="s">
        <v>1419</v>
      </c>
      <c r="E802" s="16" t="str">
        <f>VLOOKUP(B802&amp;D802,'Bill Assignment'!C:D,2,0)</f>
        <v>×</v>
      </c>
      <c r="F802" s="16">
        <f>IF(COUNTIF(Dails!A:A,Data!$A802)=1,1,"N")</f>
        <v>1</v>
      </c>
      <c r="G802" s="16">
        <f>IF(COUNTIF(Dails!D:D,Data!$A802)=1,2,"N")</f>
        <v>2</v>
      </c>
      <c r="H802" s="16">
        <f>IF(COUNTIF(Dails!G:G,Data!$A802)=1,3,"N")</f>
        <v>3</v>
      </c>
      <c r="I802" s="16">
        <f t="shared" si="1"/>
        <v>1</v>
      </c>
    </row>
    <row r="803" ht="14.25" customHeight="1">
      <c r="A803" s="9" t="s">
        <v>1829</v>
      </c>
      <c r="B803" s="109" t="s">
        <v>34</v>
      </c>
      <c r="C803" s="119" t="s">
        <v>2283</v>
      </c>
      <c r="D803" s="120" t="s">
        <v>1419</v>
      </c>
      <c r="E803" s="16" t="str">
        <f>VLOOKUP(B803&amp;D803,'Bill Assignment'!C:D,2,0)</f>
        <v>×</v>
      </c>
      <c r="F803" s="16">
        <f>IF(COUNTIF(Dails!A:A,Data!$A803)=1,1,"N")</f>
        <v>1</v>
      </c>
      <c r="G803" s="16" t="str">
        <f>IF(COUNTIF(Dails!D:D,Data!$A803)=1,2,"N")</f>
        <v>N</v>
      </c>
      <c r="H803" s="16" t="str">
        <f>IF(COUNTIF(Dails!G:G,Data!$A803)=1,3,"N")</f>
        <v>N</v>
      </c>
      <c r="I803" s="16">
        <f t="shared" si="1"/>
        <v>1</v>
      </c>
    </row>
    <row r="804" ht="14.25" customHeight="1">
      <c r="A804" s="9" t="s">
        <v>1390</v>
      </c>
      <c r="B804" s="109" t="s">
        <v>34</v>
      </c>
      <c r="C804" s="119" t="s">
        <v>2284</v>
      </c>
      <c r="D804" s="120" t="s">
        <v>1419</v>
      </c>
      <c r="E804" s="16" t="str">
        <f>VLOOKUP(B804&amp;D804,'Bill Assignment'!C:D,2,0)</f>
        <v>×</v>
      </c>
      <c r="F804" s="16">
        <f>IF(COUNTIF(Dails!A:A,Data!$A804)=1,1,"N")</f>
        <v>1</v>
      </c>
      <c r="G804" s="16">
        <f>IF(COUNTIF(Dails!D:D,Data!$A804)=1,2,"N")</f>
        <v>2</v>
      </c>
      <c r="H804" s="16">
        <f>IF(COUNTIF(Dails!G:G,Data!$A804)=1,3,"N")</f>
        <v>3</v>
      </c>
      <c r="I804" s="16">
        <f t="shared" si="1"/>
        <v>1</v>
      </c>
    </row>
    <row r="805" ht="14.25" customHeight="1">
      <c r="A805" s="9" t="s">
        <v>493</v>
      </c>
      <c r="B805" s="109" t="s">
        <v>34</v>
      </c>
      <c r="C805" s="119" t="s">
        <v>2285</v>
      </c>
      <c r="D805" s="120" t="s">
        <v>1419</v>
      </c>
      <c r="E805" s="16" t="str">
        <f>VLOOKUP(B805&amp;D805,'Bill Assignment'!C:D,2,0)</f>
        <v>×</v>
      </c>
      <c r="F805" s="16">
        <f>IF(COUNTIF(Dails!A:A,Data!$A805)=1,1,"N")</f>
        <v>1</v>
      </c>
      <c r="G805" s="16" t="str">
        <f>IF(COUNTIF(Dails!D:D,Data!$A805)=1,2,"N")</f>
        <v>N</v>
      </c>
      <c r="H805" s="16" t="str">
        <f>IF(COUNTIF(Dails!G:G,Data!$A805)=1,3,"N")</f>
        <v>N</v>
      </c>
      <c r="I805" s="16">
        <f t="shared" si="1"/>
        <v>1</v>
      </c>
    </row>
    <row r="806" ht="14.25" customHeight="1">
      <c r="A806" s="9" t="s">
        <v>647</v>
      </c>
      <c r="B806" s="109" t="s">
        <v>34</v>
      </c>
      <c r="C806" s="119" t="s">
        <v>2286</v>
      </c>
      <c r="D806" s="120" t="s">
        <v>1419</v>
      </c>
      <c r="E806" s="16" t="str">
        <f>VLOOKUP(B806&amp;D806,'Bill Assignment'!C:D,2,0)</f>
        <v>×</v>
      </c>
      <c r="F806" s="16">
        <f>IF(COUNTIF(Dails!A:A,Data!$A806)=1,1,"N")</f>
        <v>1</v>
      </c>
      <c r="G806" s="16" t="str">
        <f>IF(COUNTIF(Dails!D:D,Data!$A806)=1,2,"N")</f>
        <v>N</v>
      </c>
      <c r="H806" s="16" t="str">
        <f>IF(COUNTIF(Dails!G:G,Data!$A806)=1,3,"N")</f>
        <v>N</v>
      </c>
      <c r="I806" s="16">
        <f t="shared" si="1"/>
        <v>1</v>
      </c>
    </row>
    <row r="807" ht="14.25" customHeight="1">
      <c r="A807" s="9" t="s">
        <v>943</v>
      </c>
      <c r="B807" s="109" t="s">
        <v>34</v>
      </c>
      <c r="C807" s="119" t="s">
        <v>2287</v>
      </c>
      <c r="D807" s="120" t="s">
        <v>1419</v>
      </c>
      <c r="E807" s="16" t="str">
        <f>VLOOKUP(B807&amp;D807,'Bill Assignment'!C:D,2,0)</f>
        <v>×</v>
      </c>
      <c r="F807" s="16">
        <f>IF(COUNTIF(Dails!A:A,Data!$A807)=1,1,"N")</f>
        <v>1</v>
      </c>
      <c r="G807" s="16">
        <f>IF(COUNTIF(Dails!D:D,Data!$A807)=1,2,"N")</f>
        <v>2</v>
      </c>
      <c r="H807" s="16">
        <f>IF(COUNTIF(Dails!G:G,Data!$A807)=1,3,"N")</f>
        <v>3</v>
      </c>
      <c r="I807" s="16">
        <f t="shared" si="1"/>
        <v>1</v>
      </c>
    </row>
    <row r="808" ht="14.25" customHeight="1">
      <c r="A808" s="9" t="s">
        <v>964</v>
      </c>
      <c r="B808" s="109" t="s">
        <v>34</v>
      </c>
      <c r="C808" s="119" t="s">
        <v>2288</v>
      </c>
      <c r="D808" s="120" t="s">
        <v>1419</v>
      </c>
      <c r="E808" s="16" t="str">
        <f>VLOOKUP(B808&amp;D808,'Bill Assignment'!C:D,2,0)</f>
        <v>×</v>
      </c>
      <c r="F808" s="16">
        <f>IF(COUNTIF(Dails!A:A,Data!$A808)=1,1,"N")</f>
        <v>1</v>
      </c>
      <c r="G808" s="16">
        <f>IF(COUNTIF(Dails!D:D,Data!$A808)=1,2,"N")</f>
        <v>2</v>
      </c>
      <c r="H808" s="16" t="str">
        <f>IF(COUNTIF(Dails!G:G,Data!$A808)=1,3,"N")</f>
        <v>N</v>
      </c>
      <c r="I808" s="16">
        <f t="shared" si="1"/>
        <v>1</v>
      </c>
    </row>
    <row r="809" ht="14.25" customHeight="1">
      <c r="A809" s="9" t="s">
        <v>1021</v>
      </c>
      <c r="B809" s="109" t="s">
        <v>34</v>
      </c>
      <c r="C809" s="119" t="s">
        <v>2289</v>
      </c>
      <c r="D809" s="120" t="s">
        <v>1419</v>
      </c>
      <c r="E809" s="16" t="str">
        <f>VLOOKUP(B809&amp;D809,'Bill Assignment'!C:D,2,0)</f>
        <v>×</v>
      </c>
      <c r="F809" s="16">
        <f>IF(COUNTIF(Dails!A:A,Data!$A809)=1,1,"N")</f>
        <v>1</v>
      </c>
      <c r="G809" s="16">
        <f>IF(COUNTIF(Dails!D:D,Data!$A809)=1,2,"N")</f>
        <v>2</v>
      </c>
      <c r="H809" s="16">
        <f>IF(COUNTIF(Dails!G:G,Data!$A809)=1,3,"N")</f>
        <v>3</v>
      </c>
      <c r="I809" s="16">
        <f t="shared" si="1"/>
        <v>1</v>
      </c>
    </row>
    <row r="810" ht="14.25" customHeight="1">
      <c r="A810" s="9" t="s">
        <v>1836</v>
      </c>
      <c r="B810" s="109" t="s">
        <v>34</v>
      </c>
      <c r="C810" s="119" t="s">
        <v>2290</v>
      </c>
      <c r="D810" s="120" t="s">
        <v>1419</v>
      </c>
      <c r="E810" s="16" t="str">
        <f>VLOOKUP(B810&amp;D810,'Bill Assignment'!C:D,2,0)</f>
        <v>×</v>
      </c>
      <c r="F810" s="16">
        <f>IF(COUNTIF(Dails!A:A,Data!$A810)=1,1,"N")</f>
        <v>1</v>
      </c>
      <c r="G810" s="16" t="str">
        <f>IF(COUNTIF(Dails!D:D,Data!$A810)=1,2,"N")</f>
        <v>N</v>
      </c>
      <c r="H810" s="16" t="str">
        <f>IF(COUNTIF(Dails!G:G,Data!$A810)=1,3,"N")</f>
        <v>N</v>
      </c>
      <c r="I810" s="16">
        <f t="shared" si="1"/>
        <v>1</v>
      </c>
    </row>
    <row r="811" ht="14.25" customHeight="1">
      <c r="A811" s="9" t="s">
        <v>867</v>
      </c>
      <c r="B811" s="109" t="s">
        <v>34</v>
      </c>
      <c r="C811" s="119" t="s">
        <v>2291</v>
      </c>
      <c r="D811" s="120" t="s">
        <v>1419</v>
      </c>
      <c r="E811" s="16" t="str">
        <f>VLOOKUP(B811&amp;D811,'Bill Assignment'!C:D,2,0)</f>
        <v>×</v>
      </c>
      <c r="F811" s="16">
        <f>IF(COUNTIF(Dails!A:A,Data!$A811)=1,1,"N")</f>
        <v>1</v>
      </c>
      <c r="G811" s="16" t="str">
        <f>IF(COUNTIF(Dails!D:D,Data!$A811)=1,2,"N")</f>
        <v>N</v>
      </c>
      <c r="H811" s="16" t="str">
        <f>IF(COUNTIF(Dails!G:G,Data!$A811)=1,3,"N")</f>
        <v>N</v>
      </c>
      <c r="I811" s="16">
        <f t="shared" si="1"/>
        <v>1</v>
      </c>
    </row>
    <row r="812" ht="14.25" customHeight="1">
      <c r="A812" s="9" t="s">
        <v>950</v>
      </c>
      <c r="B812" s="109" t="s">
        <v>34</v>
      </c>
      <c r="C812" s="119" t="s">
        <v>2292</v>
      </c>
      <c r="D812" s="120" t="s">
        <v>1419</v>
      </c>
      <c r="E812" s="16" t="str">
        <f>VLOOKUP(B812&amp;D812,'Bill Assignment'!C:D,2,0)</f>
        <v>×</v>
      </c>
      <c r="F812" s="16">
        <f>IF(COUNTIF(Dails!A:A,Data!$A812)=1,1,"N")</f>
        <v>1</v>
      </c>
      <c r="G812" s="16" t="str">
        <f>IF(COUNTIF(Dails!D:D,Data!$A812)=1,2,"N")</f>
        <v>N</v>
      </c>
      <c r="H812" s="16" t="str">
        <f>IF(COUNTIF(Dails!G:G,Data!$A812)=1,3,"N")</f>
        <v>N</v>
      </c>
      <c r="I812" s="16">
        <f t="shared" si="1"/>
        <v>1</v>
      </c>
    </row>
    <row r="813" ht="14.25" customHeight="1">
      <c r="A813" s="9" t="s">
        <v>762</v>
      </c>
      <c r="B813" s="109" t="s">
        <v>34</v>
      </c>
      <c r="C813" s="119" t="s">
        <v>2293</v>
      </c>
      <c r="D813" s="120" t="s">
        <v>1419</v>
      </c>
      <c r="E813" s="16" t="str">
        <f>VLOOKUP(B813&amp;D813,'Bill Assignment'!C:D,2,0)</f>
        <v>×</v>
      </c>
      <c r="F813" s="16">
        <f>IF(COUNTIF(Dails!A:A,Data!$A813)=1,1,"N")</f>
        <v>1</v>
      </c>
      <c r="G813" s="16" t="str">
        <f>IF(COUNTIF(Dails!D:D,Data!$A813)=1,2,"N")</f>
        <v>N</v>
      </c>
      <c r="H813" s="16" t="str">
        <f>IF(COUNTIF(Dails!G:G,Data!$A813)=1,3,"N")</f>
        <v>N</v>
      </c>
      <c r="I813" s="16">
        <f t="shared" si="1"/>
        <v>1</v>
      </c>
    </row>
    <row r="814" ht="14.25" customHeight="1">
      <c r="A814" s="9" t="s">
        <v>1054</v>
      </c>
      <c r="B814" s="109" t="s">
        <v>34</v>
      </c>
      <c r="C814" s="119" t="s">
        <v>2294</v>
      </c>
      <c r="D814" s="120" t="s">
        <v>1419</v>
      </c>
      <c r="E814" s="16" t="str">
        <f>VLOOKUP(B814&amp;D814,'Bill Assignment'!C:D,2,0)</f>
        <v>×</v>
      </c>
      <c r="F814" s="16">
        <f>IF(COUNTIF(Dails!A:A,Data!$A814)=1,1,"N")</f>
        <v>1</v>
      </c>
      <c r="G814" s="16">
        <f>IF(COUNTIF(Dails!D:D,Data!$A814)=1,2,"N")</f>
        <v>2</v>
      </c>
      <c r="H814" s="16">
        <f>IF(COUNTIF(Dails!G:G,Data!$A814)=1,3,"N")</f>
        <v>3</v>
      </c>
      <c r="I814" s="16">
        <f t="shared" si="1"/>
        <v>1</v>
      </c>
    </row>
    <row r="815" ht="14.25" customHeight="1">
      <c r="A815" s="9" t="s">
        <v>115</v>
      </c>
      <c r="B815" s="109" t="s">
        <v>34</v>
      </c>
      <c r="C815" s="119" t="s">
        <v>2295</v>
      </c>
      <c r="D815" s="120" t="s">
        <v>1419</v>
      </c>
      <c r="E815" s="16" t="str">
        <f>VLOOKUP(B815&amp;D815,'Bill Assignment'!C:D,2,0)</f>
        <v>×</v>
      </c>
      <c r="F815" s="16">
        <f>IF(COUNTIF(Dails!A:A,Data!$A815)=1,1,"N")</f>
        <v>1</v>
      </c>
      <c r="G815" s="16">
        <f>IF(COUNTIF(Dails!D:D,Data!$A815)=1,2,"N")</f>
        <v>2</v>
      </c>
      <c r="H815" s="16" t="str">
        <f>IF(COUNTIF(Dails!G:G,Data!$A815)=1,3,"N")</f>
        <v>N</v>
      </c>
      <c r="I815" s="16">
        <f t="shared" si="1"/>
        <v>1</v>
      </c>
    </row>
    <row r="816" ht="14.25" customHeight="1">
      <c r="A816" s="9" t="s">
        <v>1158</v>
      </c>
      <c r="B816" s="109" t="s">
        <v>34</v>
      </c>
      <c r="C816" s="119" t="s">
        <v>2296</v>
      </c>
      <c r="D816" s="120" t="s">
        <v>1419</v>
      </c>
      <c r="E816" s="16" t="str">
        <f>VLOOKUP(B816&amp;D816,'Bill Assignment'!C:D,2,0)</f>
        <v>×</v>
      </c>
      <c r="F816" s="16">
        <f>IF(COUNTIF(Dails!A:A,Data!$A816)=1,1,"N")</f>
        <v>1</v>
      </c>
      <c r="G816" s="16" t="str">
        <f>IF(COUNTIF(Dails!D:D,Data!$A816)=1,2,"N")</f>
        <v>N</v>
      </c>
      <c r="H816" s="16" t="str">
        <f>IF(COUNTIF(Dails!G:G,Data!$A816)=1,3,"N")</f>
        <v>N</v>
      </c>
      <c r="I816" s="16">
        <f t="shared" si="1"/>
        <v>1</v>
      </c>
    </row>
    <row r="817" ht="14.25" customHeight="1">
      <c r="A817" s="9" t="s">
        <v>110</v>
      </c>
      <c r="B817" s="109" t="s">
        <v>34</v>
      </c>
      <c r="C817" s="119" t="s">
        <v>2297</v>
      </c>
      <c r="D817" s="120" t="s">
        <v>1419</v>
      </c>
      <c r="E817" s="16" t="str">
        <f>VLOOKUP(B817&amp;D817,'Bill Assignment'!C:D,2,0)</f>
        <v>×</v>
      </c>
      <c r="F817" s="16">
        <f>IF(COUNTIF(Dails!A:A,Data!$A817)=1,1,"N")</f>
        <v>1</v>
      </c>
      <c r="G817" s="16">
        <f>IF(COUNTIF(Dails!D:D,Data!$A817)=1,2,"N")</f>
        <v>2</v>
      </c>
      <c r="H817" s="16">
        <f>IF(COUNTIF(Dails!G:G,Data!$A817)=1,3,"N")</f>
        <v>3</v>
      </c>
      <c r="I817" s="16">
        <f t="shared" si="1"/>
        <v>1</v>
      </c>
    </row>
    <row r="818" ht="14.25" customHeight="1">
      <c r="A818" s="9" t="s">
        <v>114</v>
      </c>
      <c r="B818" s="109" t="s">
        <v>34</v>
      </c>
      <c r="C818" s="119" t="s">
        <v>2298</v>
      </c>
      <c r="D818" s="120" t="s">
        <v>1419</v>
      </c>
      <c r="E818" s="16" t="str">
        <f>VLOOKUP(B818&amp;D818,'Bill Assignment'!C:D,2,0)</f>
        <v>×</v>
      </c>
      <c r="F818" s="16">
        <f>IF(COUNTIF(Dails!A:A,Data!$A818)=1,1,"N")</f>
        <v>1</v>
      </c>
      <c r="G818" s="16" t="str">
        <f>IF(COUNTIF(Dails!D:D,Data!$A818)=1,2,"N")</f>
        <v>N</v>
      </c>
      <c r="H818" s="16" t="str">
        <f>IF(COUNTIF(Dails!G:G,Data!$A818)=1,3,"N")</f>
        <v>N</v>
      </c>
      <c r="I818" s="16">
        <f t="shared" si="1"/>
        <v>1</v>
      </c>
    </row>
    <row r="819" ht="14.25" customHeight="1">
      <c r="A819" s="9" t="s">
        <v>909</v>
      </c>
      <c r="B819" s="109" t="s">
        <v>34</v>
      </c>
      <c r="C819" s="119" t="s">
        <v>2299</v>
      </c>
      <c r="D819" s="120" t="s">
        <v>1419</v>
      </c>
      <c r="E819" s="16" t="str">
        <f>VLOOKUP(B819&amp;D819,'Bill Assignment'!C:D,2,0)</f>
        <v>×</v>
      </c>
      <c r="F819" s="16">
        <f>IF(COUNTIF(Dails!A:A,Data!$A819)=1,1,"N")</f>
        <v>1</v>
      </c>
      <c r="G819" s="16">
        <f>IF(COUNTIF(Dails!D:D,Data!$A819)=1,2,"N")</f>
        <v>2</v>
      </c>
      <c r="H819" s="16" t="str">
        <f>IF(COUNTIF(Dails!G:G,Data!$A819)=1,3,"N")</f>
        <v>N</v>
      </c>
      <c r="I819" s="16">
        <f t="shared" si="1"/>
        <v>1</v>
      </c>
    </row>
    <row r="820" ht="14.25" customHeight="1">
      <c r="A820" s="9" t="s">
        <v>198</v>
      </c>
      <c r="B820" s="109" t="s">
        <v>34</v>
      </c>
      <c r="C820" s="119" t="s">
        <v>2300</v>
      </c>
      <c r="D820" s="120" t="s">
        <v>1419</v>
      </c>
      <c r="E820" s="16" t="str">
        <f>VLOOKUP(B820&amp;D820,'Bill Assignment'!C:D,2,0)</f>
        <v>×</v>
      </c>
      <c r="F820" s="16">
        <f>IF(COUNTIF(Dails!A:A,Data!$A820)=1,1,"N")</f>
        <v>1</v>
      </c>
      <c r="G820" s="16">
        <f>IF(COUNTIF(Dails!D:D,Data!$A820)=1,2,"N")</f>
        <v>2</v>
      </c>
      <c r="H820" s="16">
        <f>IF(COUNTIF(Dails!G:G,Data!$A820)=1,3,"N")</f>
        <v>3</v>
      </c>
      <c r="I820" s="16">
        <f t="shared" si="1"/>
        <v>1</v>
      </c>
    </row>
    <row r="821" ht="14.25" customHeight="1">
      <c r="A821" s="9" t="s">
        <v>1582</v>
      </c>
      <c r="B821" s="109" t="s">
        <v>34</v>
      </c>
      <c r="C821" s="119" t="s">
        <v>2301</v>
      </c>
      <c r="D821" s="120" t="s">
        <v>1419</v>
      </c>
      <c r="E821" s="16" t="str">
        <f>VLOOKUP(B821&amp;D821,'Bill Assignment'!C:D,2,0)</f>
        <v>×</v>
      </c>
      <c r="F821" s="16">
        <f>IF(COUNTIF(Dails!A:A,Data!$A821)=1,1,"N")</f>
        <v>1</v>
      </c>
      <c r="G821" s="16">
        <f>IF(COUNTIF(Dails!D:D,Data!$A821)=1,2,"N")</f>
        <v>2</v>
      </c>
      <c r="H821" s="16" t="str">
        <f>IF(COUNTIF(Dails!G:G,Data!$A821)=1,3,"N")</f>
        <v>N</v>
      </c>
      <c r="I821" s="16">
        <f t="shared" si="1"/>
        <v>1</v>
      </c>
    </row>
    <row r="822" ht="14.25" customHeight="1">
      <c r="A822" s="9" t="s">
        <v>995</v>
      </c>
      <c r="B822" s="109" t="s">
        <v>34</v>
      </c>
      <c r="C822" s="119" t="s">
        <v>2302</v>
      </c>
      <c r="D822" s="120" t="s">
        <v>1419</v>
      </c>
      <c r="E822" s="16" t="str">
        <f>VLOOKUP(B822&amp;D822,'Bill Assignment'!C:D,2,0)</f>
        <v>×</v>
      </c>
      <c r="F822" s="16">
        <f>IF(COUNTIF(Dails!A:A,Data!$A822)=1,1,"N")</f>
        <v>1</v>
      </c>
      <c r="G822" s="16">
        <f>IF(COUNTIF(Dails!D:D,Data!$A822)=1,2,"N")</f>
        <v>2</v>
      </c>
      <c r="H822" s="16" t="str">
        <f>IF(COUNTIF(Dails!G:G,Data!$A822)=1,3,"N")</f>
        <v>N</v>
      </c>
      <c r="I822" s="16">
        <f t="shared" si="1"/>
        <v>1</v>
      </c>
    </row>
    <row r="823" ht="14.25" customHeight="1">
      <c r="A823" s="9" t="s">
        <v>248</v>
      </c>
      <c r="B823" s="108" t="s">
        <v>53</v>
      </c>
      <c r="C823" s="119" t="s">
        <v>2303</v>
      </c>
      <c r="D823" s="120" t="s">
        <v>1333</v>
      </c>
      <c r="E823" s="16" t="str">
        <f>VLOOKUP(B823&amp;D823,'Bill Assignment'!C:D,2,0)</f>
        <v>√</v>
      </c>
      <c r="F823" s="16">
        <f>IF(COUNTIF(Dails!A:A,Data!$A823)=1,1,"N")</f>
        <v>1</v>
      </c>
      <c r="G823" s="16" t="str">
        <f>IF(COUNTIF(Dails!D:D,Data!$A823)=1,2,"N")</f>
        <v>N</v>
      </c>
      <c r="H823" s="16" t="str">
        <f>IF(COUNTIF(Dails!G:G,Data!$A823)=1,3,"N")</f>
        <v>N</v>
      </c>
      <c r="I823" s="16">
        <f t="shared" si="1"/>
        <v>1</v>
      </c>
    </row>
    <row r="824" ht="14.25" customHeight="1">
      <c r="A824" s="9" t="s">
        <v>745</v>
      </c>
      <c r="B824" s="108" t="s">
        <v>53</v>
      </c>
      <c r="C824" s="119" t="s">
        <v>2304</v>
      </c>
      <c r="D824" s="120" t="s">
        <v>1333</v>
      </c>
      <c r="E824" s="16" t="str">
        <f>VLOOKUP(B824&amp;D824,'Bill Assignment'!C:D,2,0)</f>
        <v>√</v>
      </c>
      <c r="F824" s="16">
        <f>IF(COUNTIF(Dails!A:A,Data!$A824)=1,1,"N")</f>
        <v>1</v>
      </c>
      <c r="G824" s="16">
        <f>IF(COUNTIF(Dails!D:D,Data!$A824)=1,2,"N")</f>
        <v>2</v>
      </c>
      <c r="H824" s="16" t="str">
        <f>IF(COUNTIF(Dails!G:G,Data!$A824)=1,3,"N")</f>
        <v>N</v>
      </c>
      <c r="I824" s="16">
        <f t="shared" si="1"/>
        <v>1</v>
      </c>
    </row>
    <row r="825" ht="14.25" customHeight="1">
      <c r="A825" s="9" t="s">
        <v>1779</v>
      </c>
      <c r="B825" s="108" t="s">
        <v>53</v>
      </c>
      <c r="C825" s="119" t="s">
        <v>2305</v>
      </c>
      <c r="D825" s="120" t="s">
        <v>1333</v>
      </c>
      <c r="E825" s="16" t="str">
        <f>VLOOKUP(B825&amp;D825,'Bill Assignment'!C:D,2,0)</f>
        <v>√</v>
      </c>
      <c r="F825" s="16">
        <f>IF(COUNTIF(Dails!A:A,Data!$A825)=1,1,"N")</f>
        <v>1</v>
      </c>
      <c r="G825" s="16">
        <f>IF(COUNTIF(Dails!D:D,Data!$A825)=1,2,"N")</f>
        <v>2</v>
      </c>
      <c r="H825" s="16" t="str">
        <f>IF(COUNTIF(Dails!G:G,Data!$A825)=1,3,"N")</f>
        <v>N</v>
      </c>
      <c r="I825" s="16">
        <f t="shared" si="1"/>
        <v>1</v>
      </c>
    </row>
    <row r="826" ht="14.25" customHeight="1">
      <c r="A826" s="9" t="s">
        <v>1784</v>
      </c>
      <c r="B826" s="108" t="s">
        <v>53</v>
      </c>
      <c r="C826" s="119" t="s">
        <v>2306</v>
      </c>
      <c r="D826" s="120" t="s">
        <v>1333</v>
      </c>
      <c r="E826" s="16" t="str">
        <f>VLOOKUP(B826&amp;D826,'Bill Assignment'!C:D,2,0)</f>
        <v>√</v>
      </c>
      <c r="F826" s="16" t="str">
        <f>IF(COUNTIF(Dails!A:A,Data!$A826)=1,1,"N")</f>
        <v>N</v>
      </c>
      <c r="G826" s="16">
        <f>IF(COUNTIF(Dails!D:D,Data!$A826)=1,2,"N")</f>
        <v>2</v>
      </c>
      <c r="H826" s="16" t="str">
        <f>IF(COUNTIF(Dails!G:G,Data!$A826)=1,3,"N")</f>
        <v>N</v>
      </c>
      <c r="I826" s="16">
        <f t="shared" si="1"/>
        <v>1</v>
      </c>
    </row>
    <row r="827" ht="14.25" customHeight="1">
      <c r="A827" s="9" t="s">
        <v>460</v>
      </c>
      <c r="B827" s="108" t="s">
        <v>53</v>
      </c>
      <c r="C827" s="119" t="s">
        <v>2307</v>
      </c>
      <c r="D827" s="120" t="s">
        <v>1333</v>
      </c>
      <c r="E827" s="16" t="str">
        <f>VLOOKUP(B827&amp;D827,'Bill Assignment'!C:D,2,0)</f>
        <v>√</v>
      </c>
      <c r="F827" s="16">
        <f>IF(COUNTIF(Dails!A:A,Data!$A827)=1,1,"N")</f>
        <v>1</v>
      </c>
      <c r="G827" s="16" t="str">
        <f>IF(COUNTIF(Dails!D:D,Data!$A827)=1,2,"N")</f>
        <v>N</v>
      </c>
      <c r="H827" s="16" t="str">
        <f>IF(COUNTIF(Dails!G:G,Data!$A827)=1,3,"N")</f>
        <v>N</v>
      </c>
      <c r="I827" s="16">
        <f t="shared" si="1"/>
        <v>1</v>
      </c>
    </row>
    <row r="828" ht="14.25" customHeight="1">
      <c r="A828" s="9" t="s">
        <v>1215</v>
      </c>
      <c r="B828" s="108" t="s">
        <v>53</v>
      </c>
      <c r="C828" s="119" t="s">
        <v>2308</v>
      </c>
      <c r="D828" s="120" t="s">
        <v>1333</v>
      </c>
      <c r="E828" s="16" t="str">
        <f>VLOOKUP(B828&amp;D828,'Bill Assignment'!C:D,2,0)</f>
        <v>√</v>
      </c>
      <c r="F828" s="16">
        <f>IF(COUNTIF(Dails!A:A,Data!$A828)=1,1,"N")</f>
        <v>1</v>
      </c>
      <c r="G828" s="16">
        <f>IF(COUNTIF(Dails!D:D,Data!$A828)=1,2,"N")</f>
        <v>2</v>
      </c>
      <c r="H828" s="16" t="str">
        <f>IF(COUNTIF(Dails!G:G,Data!$A828)=1,3,"N")</f>
        <v>N</v>
      </c>
      <c r="I828" s="16">
        <f t="shared" si="1"/>
        <v>1</v>
      </c>
    </row>
    <row r="829" ht="14.25" customHeight="1">
      <c r="A829" s="9" t="s">
        <v>599</v>
      </c>
      <c r="B829" s="108" t="s">
        <v>53</v>
      </c>
      <c r="C829" s="119" t="s">
        <v>2309</v>
      </c>
      <c r="D829" s="120" t="s">
        <v>1333</v>
      </c>
      <c r="E829" s="16" t="str">
        <f>VLOOKUP(B829&amp;D829,'Bill Assignment'!C:D,2,0)</f>
        <v>√</v>
      </c>
      <c r="F829" s="16">
        <f>IF(COUNTIF(Dails!A:A,Data!$A829)=1,1,"N")</f>
        <v>1</v>
      </c>
      <c r="G829" s="16" t="str">
        <f>IF(COUNTIF(Dails!D:D,Data!$A829)=1,2,"N")</f>
        <v>N</v>
      </c>
      <c r="H829" s="16" t="str">
        <f>IF(COUNTIF(Dails!G:G,Data!$A829)=1,3,"N")</f>
        <v>N</v>
      </c>
      <c r="I829" s="16">
        <f t="shared" si="1"/>
        <v>1</v>
      </c>
    </row>
    <row r="830" ht="14.25" customHeight="1">
      <c r="A830" s="9" t="s">
        <v>1841</v>
      </c>
      <c r="B830" s="108" t="s">
        <v>53</v>
      </c>
      <c r="C830" s="119" t="s">
        <v>2310</v>
      </c>
      <c r="D830" s="120" t="s">
        <v>1333</v>
      </c>
      <c r="E830" s="16" t="str">
        <f>VLOOKUP(B830&amp;D830,'Bill Assignment'!C:D,2,0)</f>
        <v>√</v>
      </c>
      <c r="F830" s="16">
        <f>IF(COUNTIF(Dails!A:A,Data!$A830)=1,1,"N")</f>
        <v>1</v>
      </c>
      <c r="G830" s="16">
        <f>IF(COUNTIF(Dails!D:D,Data!$A830)=1,2,"N")</f>
        <v>2</v>
      </c>
      <c r="H830" s="16" t="str">
        <f>IF(COUNTIF(Dails!G:G,Data!$A830)=1,3,"N")</f>
        <v>N</v>
      </c>
      <c r="I830" s="16">
        <f t="shared" si="1"/>
        <v>1</v>
      </c>
    </row>
    <row r="831" ht="14.25" customHeight="1">
      <c r="A831" s="9" t="s">
        <v>387</v>
      </c>
      <c r="B831" s="108" t="s">
        <v>53</v>
      </c>
      <c r="C831" s="119" t="s">
        <v>2311</v>
      </c>
      <c r="D831" s="120" t="s">
        <v>1333</v>
      </c>
      <c r="E831" s="16" t="str">
        <f>VLOOKUP(B831&amp;D831,'Bill Assignment'!C:D,2,0)</f>
        <v>√</v>
      </c>
      <c r="F831" s="16">
        <f>IF(COUNTIF(Dails!A:A,Data!$A831)=1,1,"N")</f>
        <v>1</v>
      </c>
      <c r="G831" s="16">
        <f>IF(COUNTIF(Dails!D:D,Data!$A831)=1,2,"N")</f>
        <v>2</v>
      </c>
      <c r="H831" s="16" t="str">
        <f>IF(COUNTIF(Dails!G:G,Data!$A831)=1,3,"N")</f>
        <v>N</v>
      </c>
      <c r="I831" s="16">
        <f t="shared" si="1"/>
        <v>1</v>
      </c>
    </row>
    <row r="832" ht="14.25" customHeight="1">
      <c r="A832" s="9" t="s">
        <v>663</v>
      </c>
      <c r="B832" s="108" t="s">
        <v>53</v>
      </c>
      <c r="C832" s="119" t="s">
        <v>2312</v>
      </c>
      <c r="D832" s="120" t="s">
        <v>1333</v>
      </c>
      <c r="E832" s="16" t="str">
        <f>VLOOKUP(B832&amp;D832,'Bill Assignment'!C:D,2,0)</f>
        <v>√</v>
      </c>
      <c r="F832" s="16">
        <f>IF(COUNTIF(Dails!A:A,Data!$A832)=1,1,"N")</f>
        <v>1</v>
      </c>
      <c r="G832" s="16" t="str">
        <f>IF(COUNTIF(Dails!D:D,Data!$A832)=1,2,"N")</f>
        <v>N</v>
      </c>
      <c r="H832" s="16">
        <f>IF(COUNTIF(Dails!G:G,Data!$A832)=1,3,"N")</f>
        <v>3</v>
      </c>
      <c r="I832" s="16">
        <f t="shared" si="1"/>
        <v>1</v>
      </c>
    </row>
    <row r="833" ht="14.25" customHeight="1">
      <c r="A833" s="9" t="s">
        <v>178</v>
      </c>
      <c r="B833" s="108" t="s">
        <v>53</v>
      </c>
      <c r="C833" s="119" t="s">
        <v>2313</v>
      </c>
      <c r="D833" s="120" t="s">
        <v>1333</v>
      </c>
      <c r="E833" s="16" t="str">
        <f>VLOOKUP(B833&amp;D833,'Bill Assignment'!C:D,2,0)</f>
        <v>√</v>
      </c>
      <c r="F833" s="16">
        <f>IF(COUNTIF(Dails!A:A,Data!$A833)=1,1,"N")</f>
        <v>1</v>
      </c>
      <c r="G833" s="16" t="str">
        <f>IF(COUNTIF(Dails!D:D,Data!$A833)=1,2,"N")</f>
        <v>N</v>
      </c>
      <c r="H833" s="16" t="str">
        <f>IF(COUNTIF(Dails!G:G,Data!$A833)=1,3,"N")</f>
        <v>N</v>
      </c>
      <c r="I833" s="16">
        <f t="shared" si="1"/>
        <v>1</v>
      </c>
    </row>
    <row r="834" ht="14.25" customHeight="1">
      <c r="A834" s="9" t="s">
        <v>1585</v>
      </c>
      <c r="B834" s="108" t="s">
        <v>53</v>
      </c>
      <c r="C834" s="119" t="s">
        <v>2314</v>
      </c>
      <c r="D834" s="120" t="s">
        <v>1333</v>
      </c>
      <c r="E834" s="16" t="str">
        <f>VLOOKUP(B834&amp;D834,'Bill Assignment'!C:D,2,0)</f>
        <v>√</v>
      </c>
      <c r="F834" s="16" t="str">
        <f>IF(COUNTIF(Dails!A:A,Data!$A834)=1,1,"N")</f>
        <v>N</v>
      </c>
      <c r="G834" s="16">
        <f>IF(COUNTIF(Dails!D:D,Data!$A834)=1,2,"N")</f>
        <v>2</v>
      </c>
      <c r="H834" s="16" t="str">
        <f>IF(COUNTIF(Dails!G:G,Data!$A834)=1,3,"N")</f>
        <v>N</v>
      </c>
      <c r="I834" s="16">
        <f t="shared" si="1"/>
        <v>1</v>
      </c>
    </row>
    <row r="835" ht="14.25" customHeight="1">
      <c r="A835" s="9" t="s">
        <v>1538</v>
      </c>
      <c r="B835" s="108" t="s">
        <v>53</v>
      </c>
      <c r="C835" s="119" t="s">
        <v>2315</v>
      </c>
      <c r="D835" s="120" t="s">
        <v>1419</v>
      </c>
      <c r="E835" s="16" t="str">
        <f>VLOOKUP(B835&amp;D835,'Bill Assignment'!C:D,2,0)</f>
        <v>×</v>
      </c>
      <c r="F835" s="16">
        <f>IF(COUNTIF(Dails!A:A,Data!$A835)=1,1,"N")</f>
        <v>1</v>
      </c>
      <c r="G835" s="16">
        <f>IF(COUNTIF(Dails!D:D,Data!$A835)=1,2,"N")</f>
        <v>2</v>
      </c>
      <c r="H835" s="16" t="str">
        <f>IF(COUNTIF(Dails!G:G,Data!$A835)=1,3,"N")</f>
        <v>N</v>
      </c>
      <c r="I835" s="16">
        <f t="shared" si="1"/>
        <v>1</v>
      </c>
    </row>
    <row r="836" ht="14.25" customHeight="1">
      <c r="A836" s="9" t="s">
        <v>1146</v>
      </c>
      <c r="B836" s="108" t="s">
        <v>53</v>
      </c>
      <c r="C836" s="119" t="s">
        <v>2316</v>
      </c>
      <c r="D836" s="120" t="s">
        <v>1419</v>
      </c>
      <c r="E836" s="16" t="str">
        <f>VLOOKUP(B836&amp;D836,'Bill Assignment'!C:D,2,0)</f>
        <v>×</v>
      </c>
      <c r="F836" s="16">
        <f>IF(COUNTIF(Dails!A:A,Data!$A836)=1,1,"N")</f>
        <v>1</v>
      </c>
      <c r="G836" s="16" t="str">
        <f>IF(COUNTIF(Dails!D:D,Data!$A836)=1,2,"N")</f>
        <v>N</v>
      </c>
      <c r="H836" s="16" t="str">
        <f>IF(COUNTIF(Dails!G:G,Data!$A836)=1,3,"N")</f>
        <v>N</v>
      </c>
      <c r="I836" s="16">
        <f t="shared" si="1"/>
        <v>1</v>
      </c>
    </row>
    <row r="837" ht="14.25" customHeight="1">
      <c r="A837" s="9" t="s">
        <v>834</v>
      </c>
      <c r="B837" s="108" t="s">
        <v>53</v>
      </c>
      <c r="C837" s="119" t="s">
        <v>2317</v>
      </c>
      <c r="D837" s="120" t="s">
        <v>1419</v>
      </c>
      <c r="E837" s="16" t="str">
        <f>VLOOKUP(B837&amp;D837,'Bill Assignment'!C:D,2,0)</f>
        <v>×</v>
      </c>
      <c r="F837" s="16">
        <f>IF(COUNTIF(Dails!A:A,Data!$A837)=1,1,"N")</f>
        <v>1</v>
      </c>
      <c r="G837" s="16" t="str">
        <f>IF(COUNTIF(Dails!D:D,Data!$A837)=1,2,"N")</f>
        <v>N</v>
      </c>
      <c r="H837" s="16" t="str">
        <f>IF(COUNTIF(Dails!G:G,Data!$A837)=1,3,"N")</f>
        <v>N</v>
      </c>
      <c r="I837" s="16">
        <f t="shared" si="1"/>
        <v>1</v>
      </c>
    </row>
    <row r="838" ht="14.25" customHeight="1">
      <c r="A838" s="9" t="s">
        <v>669</v>
      </c>
      <c r="B838" s="108" t="s">
        <v>53</v>
      </c>
      <c r="C838" s="119" t="s">
        <v>2318</v>
      </c>
      <c r="D838" s="120" t="s">
        <v>1419</v>
      </c>
      <c r="E838" s="16" t="str">
        <f>VLOOKUP(B838&amp;D838,'Bill Assignment'!C:D,2,0)</f>
        <v>×</v>
      </c>
      <c r="F838" s="16">
        <f>IF(COUNTIF(Dails!A:A,Data!$A838)=1,1,"N")</f>
        <v>1</v>
      </c>
      <c r="G838" s="16" t="str">
        <f>IF(COUNTIF(Dails!D:D,Data!$A838)=1,2,"N")</f>
        <v>N</v>
      </c>
      <c r="H838" s="16" t="str">
        <f>IF(COUNTIF(Dails!G:G,Data!$A838)=1,3,"N")</f>
        <v>N</v>
      </c>
      <c r="I838" s="16">
        <f t="shared" si="1"/>
        <v>1</v>
      </c>
    </row>
    <row r="839" ht="14.25" customHeight="1">
      <c r="A839" s="9" t="s">
        <v>1265</v>
      </c>
      <c r="B839" s="108" t="s">
        <v>53</v>
      </c>
      <c r="C839" s="119" t="s">
        <v>2319</v>
      </c>
      <c r="D839" s="120" t="s">
        <v>1419</v>
      </c>
      <c r="E839" s="16" t="str">
        <f>VLOOKUP(B839&amp;D839,'Bill Assignment'!C:D,2,0)</f>
        <v>×</v>
      </c>
      <c r="F839" s="16">
        <f>IF(COUNTIF(Dails!A:A,Data!$A839)=1,1,"N")</f>
        <v>1</v>
      </c>
      <c r="G839" s="16" t="str">
        <f>IF(COUNTIF(Dails!D:D,Data!$A839)=1,2,"N")</f>
        <v>N</v>
      </c>
      <c r="H839" s="16" t="str">
        <f>IF(COUNTIF(Dails!G:G,Data!$A839)=1,3,"N")</f>
        <v>N</v>
      </c>
      <c r="I839" s="16">
        <f t="shared" si="1"/>
        <v>1</v>
      </c>
    </row>
    <row r="840" ht="14.25" customHeight="1">
      <c r="A840" s="9" t="s">
        <v>214</v>
      </c>
      <c r="B840" s="108" t="s">
        <v>53</v>
      </c>
      <c r="C840" s="119" t="s">
        <v>2320</v>
      </c>
      <c r="D840" s="120" t="s">
        <v>1419</v>
      </c>
      <c r="E840" s="16" t="str">
        <f>VLOOKUP(B840&amp;D840,'Bill Assignment'!C:D,2,0)</f>
        <v>×</v>
      </c>
      <c r="F840" s="16">
        <f>IF(COUNTIF(Dails!A:A,Data!$A840)=1,1,"N")</f>
        <v>1</v>
      </c>
      <c r="G840" s="16" t="str">
        <f>IF(COUNTIF(Dails!D:D,Data!$A840)=1,2,"N")</f>
        <v>N</v>
      </c>
      <c r="H840" s="16" t="str">
        <f>IF(COUNTIF(Dails!G:G,Data!$A840)=1,3,"N")</f>
        <v>N</v>
      </c>
      <c r="I840" s="16">
        <f t="shared" si="1"/>
        <v>1</v>
      </c>
    </row>
    <row r="841" ht="14.25" customHeight="1">
      <c r="A841" s="9" t="s">
        <v>985</v>
      </c>
      <c r="B841" s="108" t="s">
        <v>53</v>
      </c>
      <c r="C841" s="119" t="s">
        <v>2321</v>
      </c>
      <c r="D841" s="120" t="s">
        <v>1419</v>
      </c>
      <c r="E841" s="16" t="str">
        <f>VLOOKUP(B841&amp;D841,'Bill Assignment'!C:D,2,0)</f>
        <v>×</v>
      </c>
      <c r="F841" s="16">
        <f>IF(COUNTIF(Dails!A:A,Data!$A841)=1,1,"N")</f>
        <v>1</v>
      </c>
      <c r="G841" s="16" t="str">
        <f>IF(COUNTIF(Dails!D:D,Data!$A841)=1,2,"N")</f>
        <v>N</v>
      </c>
      <c r="H841" s="16" t="str">
        <f>IF(COUNTIF(Dails!G:G,Data!$A841)=1,3,"N")</f>
        <v>N</v>
      </c>
      <c r="I841" s="16">
        <f t="shared" si="1"/>
        <v>1</v>
      </c>
    </row>
    <row r="842" ht="14.25" customHeight="1">
      <c r="A842" s="9" t="s">
        <v>714</v>
      </c>
      <c r="B842" s="108" t="s">
        <v>53</v>
      </c>
      <c r="C842" s="119" t="s">
        <v>2322</v>
      </c>
      <c r="D842" s="120" t="s">
        <v>1419</v>
      </c>
      <c r="E842" s="16" t="str">
        <f>VLOOKUP(B842&amp;D842,'Bill Assignment'!C:D,2,0)</f>
        <v>×</v>
      </c>
      <c r="F842" s="16">
        <f>IF(COUNTIF(Dails!A:A,Data!$A842)=1,1,"N")</f>
        <v>1</v>
      </c>
      <c r="G842" s="16">
        <f>IF(COUNTIF(Dails!D:D,Data!$A842)=1,2,"N")</f>
        <v>2</v>
      </c>
      <c r="H842" s="16">
        <f>IF(COUNTIF(Dails!G:G,Data!$A842)=1,3,"N")</f>
        <v>3</v>
      </c>
      <c r="I842" s="16">
        <f t="shared" si="1"/>
        <v>1</v>
      </c>
    </row>
    <row r="843" ht="14.25" customHeight="1">
      <c r="A843" s="9" t="s">
        <v>1233</v>
      </c>
      <c r="B843" s="108" t="s">
        <v>53</v>
      </c>
      <c r="C843" s="119" t="s">
        <v>2323</v>
      </c>
      <c r="D843" s="120" t="s">
        <v>1419</v>
      </c>
      <c r="E843" s="16" t="str">
        <f>VLOOKUP(B843&amp;D843,'Bill Assignment'!C:D,2,0)</f>
        <v>×</v>
      </c>
      <c r="F843" s="16">
        <f>IF(COUNTIF(Dails!A:A,Data!$A843)=1,1,"N")</f>
        <v>1</v>
      </c>
      <c r="G843" s="16" t="str">
        <f>IF(COUNTIF(Dails!D:D,Data!$A843)=1,2,"N")</f>
        <v>N</v>
      </c>
      <c r="H843" s="16" t="str">
        <f>IF(COUNTIF(Dails!G:G,Data!$A843)=1,3,"N")</f>
        <v>N</v>
      </c>
      <c r="I843" s="16">
        <f t="shared" si="1"/>
        <v>1</v>
      </c>
    </row>
    <row r="844" ht="14.25" customHeight="1">
      <c r="A844" s="9" t="s">
        <v>603</v>
      </c>
      <c r="B844" s="108" t="s">
        <v>53</v>
      </c>
      <c r="C844" s="119" t="s">
        <v>2324</v>
      </c>
      <c r="D844" s="120" t="s">
        <v>1419</v>
      </c>
      <c r="E844" s="16" t="str">
        <f>VLOOKUP(B844&amp;D844,'Bill Assignment'!C:D,2,0)</f>
        <v>×</v>
      </c>
      <c r="F844" s="16">
        <f>IF(COUNTIF(Dails!A:A,Data!$A844)=1,1,"N")</f>
        <v>1</v>
      </c>
      <c r="G844" s="16">
        <f>IF(COUNTIF(Dails!D:D,Data!$A844)=1,2,"N")</f>
        <v>2</v>
      </c>
      <c r="H844" s="16" t="str">
        <f>IF(COUNTIF(Dails!G:G,Data!$A844)=1,3,"N")</f>
        <v>N</v>
      </c>
      <c r="I844" s="16">
        <f t="shared" si="1"/>
        <v>1</v>
      </c>
    </row>
    <row r="845" ht="14.25" customHeight="1">
      <c r="A845" s="9" t="s">
        <v>1064</v>
      </c>
      <c r="B845" s="108" t="s">
        <v>53</v>
      </c>
      <c r="C845" s="119" t="s">
        <v>2325</v>
      </c>
      <c r="D845" s="120" t="s">
        <v>1419</v>
      </c>
      <c r="E845" s="16" t="str">
        <f>VLOOKUP(B845&amp;D845,'Bill Assignment'!C:D,2,0)</f>
        <v>×</v>
      </c>
      <c r="F845" s="16">
        <f>IF(COUNTIF(Dails!A:A,Data!$A845)=1,1,"N")</f>
        <v>1</v>
      </c>
      <c r="G845" s="16">
        <f>IF(COUNTIF(Dails!D:D,Data!$A845)=1,2,"N")</f>
        <v>2</v>
      </c>
      <c r="H845" s="16" t="str">
        <f>IF(COUNTIF(Dails!G:G,Data!$A845)=1,3,"N")</f>
        <v>N</v>
      </c>
      <c r="I845" s="16">
        <f t="shared" si="1"/>
        <v>1</v>
      </c>
    </row>
    <row r="846" ht="14.25" customHeight="1">
      <c r="A846" s="9" t="s">
        <v>154</v>
      </c>
      <c r="B846" s="108" t="s">
        <v>53</v>
      </c>
      <c r="C846" s="119" t="s">
        <v>2326</v>
      </c>
      <c r="D846" s="120" t="s">
        <v>1419</v>
      </c>
      <c r="E846" s="16" t="str">
        <f>VLOOKUP(B846&amp;D846,'Bill Assignment'!C:D,2,0)</f>
        <v>×</v>
      </c>
      <c r="F846" s="16">
        <f>IF(COUNTIF(Dails!A:A,Data!$A846)=1,1,"N")</f>
        <v>1</v>
      </c>
      <c r="G846" s="16">
        <f>IF(COUNTIF(Dails!D:D,Data!$A846)=1,2,"N")</f>
        <v>2</v>
      </c>
      <c r="H846" s="16" t="str">
        <f>IF(COUNTIF(Dails!G:G,Data!$A846)=1,3,"N")</f>
        <v>N</v>
      </c>
      <c r="I846" s="16">
        <f t="shared" si="1"/>
        <v>1</v>
      </c>
    </row>
    <row r="847" ht="14.25" customHeight="1">
      <c r="A847" s="9" t="s">
        <v>1306</v>
      </c>
      <c r="B847" s="108" t="s">
        <v>53</v>
      </c>
      <c r="C847" s="119" t="s">
        <v>2327</v>
      </c>
      <c r="D847" s="120" t="s">
        <v>1419</v>
      </c>
      <c r="E847" s="16" t="str">
        <f>VLOOKUP(B847&amp;D847,'Bill Assignment'!C:D,2,0)</f>
        <v>×</v>
      </c>
      <c r="F847" s="16">
        <f>IF(COUNTIF(Dails!A:A,Data!$A847)=1,1,"N")</f>
        <v>1</v>
      </c>
      <c r="G847" s="16" t="str">
        <f>IF(COUNTIF(Dails!D:D,Data!$A847)=1,2,"N")</f>
        <v>N</v>
      </c>
      <c r="H847" s="16" t="str">
        <f>IF(COUNTIF(Dails!G:G,Data!$A847)=1,3,"N")</f>
        <v>N</v>
      </c>
      <c r="I847" s="16">
        <f t="shared" si="1"/>
        <v>1</v>
      </c>
    </row>
    <row r="848" ht="14.25" customHeight="1">
      <c r="A848" s="9" t="s">
        <v>706</v>
      </c>
      <c r="B848" s="108" t="s">
        <v>53</v>
      </c>
      <c r="C848" s="119" t="s">
        <v>2328</v>
      </c>
      <c r="D848" s="120" t="s">
        <v>1419</v>
      </c>
      <c r="E848" s="16" t="str">
        <f>VLOOKUP(B848&amp;D848,'Bill Assignment'!C:D,2,0)</f>
        <v>×</v>
      </c>
      <c r="F848" s="16">
        <f>IF(COUNTIF(Dails!A:A,Data!$A848)=1,1,"N")</f>
        <v>1</v>
      </c>
      <c r="G848" s="16" t="str">
        <f>IF(COUNTIF(Dails!D:D,Data!$A848)=1,2,"N")</f>
        <v>N</v>
      </c>
      <c r="H848" s="16" t="str">
        <f>IF(COUNTIF(Dails!G:G,Data!$A848)=1,3,"N")</f>
        <v>N</v>
      </c>
      <c r="I848" s="16">
        <f t="shared" si="1"/>
        <v>1</v>
      </c>
    </row>
    <row r="849" ht="14.25" customHeight="1">
      <c r="A849" s="9" t="s">
        <v>290</v>
      </c>
      <c r="B849" s="108" t="s">
        <v>53</v>
      </c>
      <c r="C849" s="119" t="s">
        <v>2329</v>
      </c>
      <c r="D849" s="120" t="s">
        <v>1419</v>
      </c>
      <c r="E849" s="16" t="str">
        <f>VLOOKUP(B849&amp;D849,'Bill Assignment'!C:D,2,0)</f>
        <v>×</v>
      </c>
      <c r="F849" s="16">
        <f>IF(COUNTIF(Dails!A:A,Data!$A849)=1,1,"N")</f>
        <v>1</v>
      </c>
      <c r="G849" s="16">
        <f>IF(COUNTIF(Dails!D:D,Data!$A849)=1,2,"N")</f>
        <v>2</v>
      </c>
      <c r="H849" s="16">
        <f>IF(COUNTIF(Dails!G:G,Data!$A849)=1,3,"N")</f>
        <v>3</v>
      </c>
      <c r="I849" s="16">
        <f t="shared" si="1"/>
        <v>1</v>
      </c>
    </row>
    <row r="850" ht="14.25" customHeight="1">
      <c r="A850" s="9" t="s">
        <v>896</v>
      </c>
      <c r="B850" s="108" t="s">
        <v>53</v>
      </c>
      <c r="C850" s="119" t="s">
        <v>2330</v>
      </c>
      <c r="D850" s="120" t="s">
        <v>1419</v>
      </c>
      <c r="E850" s="16" t="str">
        <f>VLOOKUP(B850&amp;D850,'Bill Assignment'!C:D,2,0)</f>
        <v>×</v>
      </c>
      <c r="F850" s="16">
        <f>IF(COUNTIF(Dails!A:A,Data!$A850)=1,1,"N")</f>
        <v>1</v>
      </c>
      <c r="G850" s="16">
        <f>IF(COUNTIF(Dails!D:D,Data!$A850)=1,2,"N")</f>
        <v>2</v>
      </c>
      <c r="H850" s="16" t="str">
        <f>IF(COUNTIF(Dails!G:G,Data!$A850)=1,3,"N")</f>
        <v>N</v>
      </c>
      <c r="I850" s="16">
        <f t="shared" si="1"/>
        <v>1</v>
      </c>
    </row>
    <row r="851" ht="14.25" customHeight="1">
      <c r="A851" s="9" t="s">
        <v>683</v>
      </c>
      <c r="B851" s="108" t="s">
        <v>53</v>
      </c>
      <c r="C851" s="119" t="s">
        <v>2331</v>
      </c>
      <c r="D851" s="120" t="s">
        <v>1419</v>
      </c>
      <c r="E851" s="16" t="str">
        <f>VLOOKUP(B851&amp;D851,'Bill Assignment'!C:D,2,0)</f>
        <v>×</v>
      </c>
      <c r="F851" s="16">
        <f>IF(COUNTIF(Dails!A:A,Data!$A851)=1,1,"N")</f>
        <v>1</v>
      </c>
      <c r="G851" s="16">
        <f>IF(COUNTIF(Dails!D:D,Data!$A851)=1,2,"N")</f>
        <v>2</v>
      </c>
      <c r="H851" s="16">
        <f>IF(COUNTIF(Dails!G:G,Data!$A851)=1,3,"N")</f>
        <v>3</v>
      </c>
      <c r="I851" s="16">
        <f t="shared" si="1"/>
        <v>1</v>
      </c>
    </row>
    <row r="852" ht="14.25" customHeight="1">
      <c r="A852" s="9" t="s">
        <v>445</v>
      </c>
      <c r="B852" s="108" t="s">
        <v>53</v>
      </c>
      <c r="C852" s="119" t="s">
        <v>2332</v>
      </c>
      <c r="D852" s="120" t="s">
        <v>1419</v>
      </c>
      <c r="E852" s="16" t="str">
        <f>VLOOKUP(B852&amp;D852,'Bill Assignment'!C:D,2,0)</f>
        <v>×</v>
      </c>
      <c r="F852" s="16">
        <f>IF(COUNTIF(Dails!A:A,Data!$A852)=1,1,"N")</f>
        <v>1</v>
      </c>
      <c r="G852" s="16" t="str">
        <f>IF(COUNTIF(Dails!D:D,Data!$A852)=1,2,"N")</f>
        <v>N</v>
      </c>
      <c r="H852" s="16">
        <f>IF(COUNTIF(Dails!G:G,Data!$A852)=1,3,"N")</f>
        <v>3</v>
      </c>
      <c r="I852" s="16">
        <f t="shared" si="1"/>
        <v>1</v>
      </c>
    </row>
    <row r="853" ht="14.25" customHeight="1">
      <c r="A853" s="9" t="s">
        <v>1260</v>
      </c>
      <c r="B853" s="108" t="s">
        <v>53</v>
      </c>
      <c r="C853" s="119" t="s">
        <v>2333</v>
      </c>
      <c r="D853" s="120" t="s">
        <v>1419</v>
      </c>
      <c r="E853" s="16" t="str">
        <f>VLOOKUP(B853&amp;D853,'Bill Assignment'!C:D,2,0)</f>
        <v>×</v>
      </c>
      <c r="F853" s="16">
        <f>IF(COUNTIF(Dails!A:A,Data!$A853)=1,1,"N")</f>
        <v>1</v>
      </c>
      <c r="G853" s="16" t="str">
        <f>IF(COUNTIF(Dails!D:D,Data!$A853)=1,2,"N")</f>
        <v>N</v>
      </c>
      <c r="H853" s="16" t="str">
        <f>IF(COUNTIF(Dails!G:G,Data!$A853)=1,3,"N")</f>
        <v>N</v>
      </c>
      <c r="I853" s="16">
        <f t="shared" si="1"/>
        <v>1</v>
      </c>
    </row>
    <row r="854" ht="14.25" customHeight="1">
      <c r="A854" s="9" t="s">
        <v>1609</v>
      </c>
      <c r="B854" s="108" t="s">
        <v>53</v>
      </c>
      <c r="C854" s="119" t="s">
        <v>2334</v>
      </c>
      <c r="D854" s="120" t="s">
        <v>1419</v>
      </c>
      <c r="E854" s="16" t="str">
        <f>VLOOKUP(B854&amp;D854,'Bill Assignment'!C:D,2,0)</f>
        <v>×</v>
      </c>
      <c r="F854" s="16">
        <f>IF(COUNTIF(Dails!A:A,Data!$A854)=1,1,"N")</f>
        <v>1</v>
      </c>
      <c r="G854" s="16">
        <f>IF(COUNTIF(Dails!D:D,Data!$A854)=1,2,"N")</f>
        <v>2</v>
      </c>
      <c r="H854" s="16" t="str">
        <f>IF(COUNTIF(Dails!G:G,Data!$A854)=1,3,"N")</f>
        <v>N</v>
      </c>
      <c r="I854" s="16">
        <f t="shared" si="1"/>
        <v>1</v>
      </c>
    </row>
    <row r="855" ht="14.25" customHeight="1">
      <c r="A855" s="9" t="s">
        <v>2000</v>
      </c>
      <c r="B855" s="108" t="s">
        <v>53</v>
      </c>
      <c r="C855" s="119" t="s">
        <v>2335</v>
      </c>
      <c r="D855" s="120" t="s">
        <v>1419</v>
      </c>
      <c r="E855" s="16" t="str">
        <f>VLOOKUP(B855&amp;D855,'Bill Assignment'!C:D,2,0)</f>
        <v>×</v>
      </c>
      <c r="F855" s="16">
        <f>IF(COUNTIF(Dails!A:A,Data!$A855)=1,1,"N")</f>
        <v>1</v>
      </c>
      <c r="G855" s="16">
        <f>IF(COUNTIF(Dails!D:D,Data!$A855)=1,2,"N")</f>
        <v>2</v>
      </c>
      <c r="H855" s="16">
        <f>IF(COUNTIF(Dails!G:G,Data!$A855)=1,3,"N")</f>
        <v>3</v>
      </c>
      <c r="I855" s="16">
        <f t="shared" si="1"/>
        <v>1</v>
      </c>
    </row>
    <row r="856" ht="14.25" customHeight="1">
      <c r="A856" s="9" t="s">
        <v>1309</v>
      </c>
      <c r="B856" s="108" t="s">
        <v>53</v>
      </c>
      <c r="C856" s="119" t="s">
        <v>2336</v>
      </c>
      <c r="D856" s="120" t="s">
        <v>1419</v>
      </c>
      <c r="E856" s="16" t="str">
        <f>VLOOKUP(B856&amp;D856,'Bill Assignment'!C:D,2,0)</f>
        <v>×</v>
      </c>
      <c r="F856" s="16">
        <f>IF(COUNTIF(Dails!A:A,Data!$A856)=1,1,"N")</f>
        <v>1</v>
      </c>
      <c r="G856" s="16">
        <f>IF(COUNTIF(Dails!D:D,Data!$A856)=1,2,"N")</f>
        <v>2</v>
      </c>
      <c r="H856" s="16" t="str">
        <f>IF(COUNTIF(Dails!G:G,Data!$A856)=1,3,"N")</f>
        <v>N</v>
      </c>
      <c r="I856" s="16">
        <f t="shared" si="1"/>
        <v>1</v>
      </c>
    </row>
    <row r="857" ht="14.25" customHeight="1">
      <c r="A857" s="9" t="s">
        <v>163</v>
      </c>
      <c r="B857" s="108" t="s">
        <v>53</v>
      </c>
      <c r="C857" s="119" t="s">
        <v>2337</v>
      </c>
      <c r="D857" s="120" t="s">
        <v>1419</v>
      </c>
      <c r="E857" s="16" t="str">
        <f>VLOOKUP(B857&amp;D857,'Bill Assignment'!C:D,2,0)</f>
        <v>×</v>
      </c>
      <c r="F857" s="16">
        <f>IF(COUNTIF(Dails!A:A,Data!$A857)=1,1,"N")</f>
        <v>1</v>
      </c>
      <c r="G857" s="16">
        <f>IF(COUNTIF(Dails!D:D,Data!$A857)=1,2,"N")</f>
        <v>2</v>
      </c>
      <c r="H857" s="16" t="str">
        <f>IF(COUNTIF(Dails!G:G,Data!$A857)=1,3,"N")</f>
        <v>N</v>
      </c>
      <c r="I857" s="16">
        <f t="shared" si="1"/>
        <v>1</v>
      </c>
    </row>
    <row r="858" ht="14.25" customHeight="1">
      <c r="A858" s="9" t="s">
        <v>470</v>
      </c>
      <c r="B858" s="108" t="s">
        <v>53</v>
      </c>
      <c r="C858" s="119" t="s">
        <v>2338</v>
      </c>
      <c r="D858" s="120" t="s">
        <v>1419</v>
      </c>
      <c r="E858" s="16" t="str">
        <f>VLOOKUP(B858&amp;D858,'Bill Assignment'!C:D,2,0)</f>
        <v>×</v>
      </c>
      <c r="F858" s="16">
        <f>IF(COUNTIF(Dails!A:A,Data!$A858)=1,1,"N")</f>
        <v>1</v>
      </c>
      <c r="G858" s="16">
        <f>IF(COUNTIF(Dails!D:D,Data!$A858)=1,2,"N")</f>
        <v>2</v>
      </c>
      <c r="H858" s="16">
        <f>IF(COUNTIF(Dails!G:G,Data!$A858)=1,3,"N")</f>
        <v>3</v>
      </c>
      <c r="I858" s="16">
        <f t="shared" si="1"/>
        <v>1</v>
      </c>
    </row>
    <row r="859" ht="14.25" customHeight="1">
      <c r="A859" s="9" t="s">
        <v>486</v>
      </c>
      <c r="B859" s="108" t="s">
        <v>53</v>
      </c>
      <c r="C859" s="119" t="s">
        <v>2339</v>
      </c>
      <c r="D859" s="120" t="s">
        <v>1419</v>
      </c>
      <c r="E859" s="16" t="str">
        <f>VLOOKUP(B859&amp;D859,'Bill Assignment'!C:D,2,0)</f>
        <v>×</v>
      </c>
      <c r="F859" s="16">
        <f>IF(COUNTIF(Dails!A:A,Data!$A859)=1,1,"N")</f>
        <v>1</v>
      </c>
      <c r="G859" s="16">
        <f>IF(COUNTIF(Dails!D:D,Data!$A859)=1,2,"N")</f>
        <v>2</v>
      </c>
      <c r="H859" s="16" t="str">
        <f>IF(COUNTIF(Dails!G:G,Data!$A859)=1,3,"N")</f>
        <v>N</v>
      </c>
      <c r="I859" s="16">
        <f t="shared" si="1"/>
        <v>1</v>
      </c>
    </row>
    <row r="860" ht="14.25" customHeight="1">
      <c r="A860" s="9" t="s">
        <v>1622</v>
      </c>
      <c r="B860" s="108" t="s">
        <v>53</v>
      </c>
      <c r="C860" s="119" t="s">
        <v>2340</v>
      </c>
      <c r="D860" s="120" t="s">
        <v>1419</v>
      </c>
      <c r="E860" s="16" t="str">
        <f>VLOOKUP(B860&amp;D860,'Bill Assignment'!C:D,2,0)</f>
        <v>×</v>
      </c>
      <c r="F860" s="16" t="str">
        <f>IF(COUNTIF(Dails!A:A,Data!$A860)=1,1,"N")</f>
        <v>N</v>
      </c>
      <c r="G860" s="16">
        <f>IF(COUNTIF(Dails!D:D,Data!$A860)=1,2,"N")</f>
        <v>2</v>
      </c>
      <c r="H860" s="16" t="str">
        <f>IF(COUNTIF(Dails!G:G,Data!$A860)=1,3,"N")</f>
        <v>N</v>
      </c>
      <c r="I860" s="16">
        <f t="shared" si="1"/>
        <v>1</v>
      </c>
    </row>
    <row r="861" ht="14.25" customHeight="1">
      <c r="A861" s="9" t="s">
        <v>1051</v>
      </c>
      <c r="B861" s="108" t="s">
        <v>53</v>
      </c>
      <c r="C861" s="119" t="s">
        <v>2341</v>
      </c>
      <c r="D861" s="120" t="s">
        <v>1419</v>
      </c>
      <c r="E861" s="16" t="str">
        <f>VLOOKUP(B861&amp;D861,'Bill Assignment'!C:D,2,0)</f>
        <v>×</v>
      </c>
      <c r="F861" s="16">
        <f>IF(COUNTIF(Dails!A:A,Data!$A861)=1,1,"N")</f>
        <v>1</v>
      </c>
      <c r="G861" s="16">
        <f>IF(COUNTIF(Dails!D:D,Data!$A861)=1,2,"N")</f>
        <v>2</v>
      </c>
      <c r="H861" s="16" t="str">
        <f>IF(COUNTIF(Dails!G:G,Data!$A861)=1,3,"N")</f>
        <v>N</v>
      </c>
      <c r="I861" s="16">
        <f t="shared" si="1"/>
        <v>1</v>
      </c>
    </row>
    <row r="862" ht="14.25" customHeight="1">
      <c r="A862" s="9" t="s">
        <v>1794</v>
      </c>
      <c r="B862" s="108" t="s">
        <v>53</v>
      </c>
      <c r="C862" s="119" t="s">
        <v>2342</v>
      </c>
      <c r="D862" s="120" t="s">
        <v>1419</v>
      </c>
      <c r="E862" s="16" t="str">
        <f>VLOOKUP(B862&amp;D862,'Bill Assignment'!C:D,2,0)</f>
        <v>×</v>
      </c>
      <c r="F862" s="16">
        <f>IF(COUNTIF(Dails!A:A,Data!$A862)=1,1,"N")</f>
        <v>1</v>
      </c>
      <c r="G862" s="16">
        <f>IF(COUNTIF(Dails!D:D,Data!$A862)=1,2,"N")</f>
        <v>2</v>
      </c>
      <c r="H862" s="16">
        <f>IF(COUNTIF(Dails!G:G,Data!$A862)=1,3,"N")</f>
        <v>3</v>
      </c>
      <c r="I862" s="16">
        <f t="shared" si="1"/>
        <v>1</v>
      </c>
    </row>
    <row r="863" ht="14.25" customHeight="1">
      <c r="A863" s="9" t="s">
        <v>828</v>
      </c>
      <c r="B863" s="108" t="s">
        <v>53</v>
      </c>
      <c r="C863" s="119" t="s">
        <v>2343</v>
      </c>
      <c r="D863" s="120" t="s">
        <v>1419</v>
      </c>
      <c r="E863" s="16" t="str">
        <f>VLOOKUP(B863&amp;D863,'Bill Assignment'!C:D,2,0)</f>
        <v>×</v>
      </c>
      <c r="F863" s="16">
        <f>IF(COUNTIF(Dails!A:A,Data!$A863)=1,1,"N")</f>
        <v>1</v>
      </c>
      <c r="G863" s="16">
        <f>IF(COUNTIF(Dails!D:D,Data!$A863)=1,2,"N")</f>
        <v>2</v>
      </c>
      <c r="H863" s="16" t="str">
        <f>IF(COUNTIF(Dails!G:G,Data!$A863)=1,3,"N")</f>
        <v>N</v>
      </c>
      <c r="I863" s="16">
        <f t="shared" si="1"/>
        <v>1</v>
      </c>
    </row>
    <row r="864" ht="14.25" customHeight="1">
      <c r="A864" s="9" t="s">
        <v>1297</v>
      </c>
      <c r="B864" s="108" t="s">
        <v>53</v>
      </c>
      <c r="C864" s="119" t="s">
        <v>2344</v>
      </c>
      <c r="D864" s="120" t="s">
        <v>1419</v>
      </c>
      <c r="E864" s="16" t="str">
        <f>VLOOKUP(B864&amp;D864,'Bill Assignment'!C:D,2,0)</f>
        <v>×</v>
      </c>
      <c r="F864" s="16">
        <f>IF(COUNTIF(Dails!A:A,Data!$A864)=1,1,"N")</f>
        <v>1</v>
      </c>
      <c r="G864" s="16">
        <f>IF(COUNTIF(Dails!D:D,Data!$A864)=1,2,"N")</f>
        <v>2</v>
      </c>
      <c r="H864" s="16" t="str">
        <f>IF(COUNTIF(Dails!G:G,Data!$A864)=1,3,"N")</f>
        <v>N</v>
      </c>
      <c r="I864" s="16">
        <f t="shared" si="1"/>
        <v>1</v>
      </c>
    </row>
    <row r="865" ht="14.25" customHeight="1">
      <c r="A865" s="9" t="s">
        <v>524</v>
      </c>
      <c r="B865" s="108" t="s">
        <v>53</v>
      </c>
      <c r="C865" s="119" t="s">
        <v>2345</v>
      </c>
      <c r="D865" s="120" t="s">
        <v>1419</v>
      </c>
      <c r="E865" s="16" t="str">
        <f>VLOOKUP(B865&amp;D865,'Bill Assignment'!C:D,2,0)</f>
        <v>×</v>
      </c>
      <c r="F865" s="16">
        <f>IF(COUNTIF(Dails!A:A,Data!$A865)=1,1,"N")</f>
        <v>1</v>
      </c>
      <c r="G865" s="16" t="str">
        <f>IF(COUNTIF(Dails!D:D,Data!$A865)=1,2,"N")</f>
        <v>N</v>
      </c>
      <c r="H865" s="16">
        <f>IF(COUNTIF(Dails!G:G,Data!$A865)=1,3,"N")</f>
        <v>3</v>
      </c>
      <c r="I865" s="16">
        <f t="shared" si="1"/>
        <v>1</v>
      </c>
    </row>
    <row r="866" ht="14.25" customHeight="1">
      <c r="A866" s="9" t="s">
        <v>265</v>
      </c>
      <c r="B866" s="108" t="s">
        <v>53</v>
      </c>
      <c r="C866" s="119" t="s">
        <v>2346</v>
      </c>
      <c r="D866" s="120" t="s">
        <v>1419</v>
      </c>
      <c r="E866" s="16" t="str">
        <f>VLOOKUP(B866&amp;D866,'Bill Assignment'!C:D,2,0)</f>
        <v>×</v>
      </c>
      <c r="F866" s="16">
        <f>IF(COUNTIF(Dails!A:A,Data!$A866)=1,1,"N")</f>
        <v>1</v>
      </c>
      <c r="G866" s="16" t="str">
        <f>IF(COUNTIF(Dails!D:D,Data!$A866)=1,2,"N")</f>
        <v>N</v>
      </c>
      <c r="H866" s="16" t="str">
        <f>IF(COUNTIF(Dails!G:G,Data!$A866)=1,3,"N")</f>
        <v>N</v>
      </c>
      <c r="I866" s="16">
        <f t="shared" si="1"/>
        <v>1</v>
      </c>
    </row>
    <row r="867" ht="14.25" customHeight="1">
      <c r="A867" s="9" t="s">
        <v>218</v>
      </c>
      <c r="B867" s="108" t="s">
        <v>53</v>
      </c>
      <c r="C867" s="119" t="s">
        <v>2347</v>
      </c>
      <c r="D867" s="120" t="s">
        <v>1419</v>
      </c>
      <c r="E867" s="16" t="str">
        <f>VLOOKUP(B867&amp;D867,'Bill Assignment'!C:D,2,0)</f>
        <v>×</v>
      </c>
      <c r="F867" s="16">
        <f>IF(COUNTIF(Dails!A:A,Data!$A867)=1,1,"N")</f>
        <v>1</v>
      </c>
      <c r="G867" s="16">
        <f>IF(COUNTIF(Dails!D:D,Data!$A867)=1,2,"N")</f>
        <v>2</v>
      </c>
      <c r="H867" s="16" t="str">
        <f>IF(COUNTIF(Dails!G:G,Data!$A867)=1,3,"N")</f>
        <v>N</v>
      </c>
      <c r="I867" s="16">
        <f t="shared" si="1"/>
        <v>1</v>
      </c>
    </row>
    <row r="868" ht="14.25" customHeight="1">
      <c r="A868" s="9" t="s">
        <v>1635</v>
      </c>
      <c r="B868" s="108" t="s">
        <v>53</v>
      </c>
      <c r="C868" s="119" t="s">
        <v>2348</v>
      </c>
      <c r="D868" s="120" t="s">
        <v>1419</v>
      </c>
      <c r="E868" s="16" t="str">
        <f>VLOOKUP(B868&amp;D868,'Bill Assignment'!C:D,2,0)</f>
        <v>×</v>
      </c>
      <c r="F868" s="16">
        <f>IF(COUNTIF(Dails!A:A,Data!$A868)=1,1,"N")</f>
        <v>1</v>
      </c>
      <c r="G868" s="16">
        <f>IF(COUNTIF(Dails!D:D,Data!$A868)=1,2,"N")</f>
        <v>2</v>
      </c>
      <c r="H868" s="16" t="str">
        <f>IF(COUNTIF(Dails!G:G,Data!$A868)=1,3,"N")</f>
        <v>N</v>
      </c>
      <c r="I868" s="16">
        <f t="shared" si="1"/>
        <v>1</v>
      </c>
    </row>
    <row r="869" ht="14.25" customHeight="1">
      <c r="A869" s="9" t="s">
        <v>1281</v>
      </c>
      <c r="B869" s="108" t="s">
        <v>53</v>
      </c>
      <c r="C869" s="119" t="s">
        <v>2349</v>
      </c>
      <c r="D869" s="120" t="s">
        <v>1419</v>
      </c>
      <c r="E869" s="16" t="str">
        <f>VLOOKUP(B869&amp;D869,'Bill Assignment'!C:D,2,0)</f>
        <v>×</v>
      </c>
      <c r="F869" s="16">
        <f>IF(COUNTIF(Dails!A:A,Data!$A869)=1,1,"N")</f>
        <v>1</v>
      </c>
      <c r="G869" s="16">
        <f>IF(COUNTIF(Dails!D:D,Data!$A869)=1,2,"N")</f>
        <v>2</v>
      </c>
      <c r="H869" s="16">
        <f>IF(COUNTIF(Dails!G:G,Data!$A869)=1,3,"N")</f>
        <v>3</v>
      </c>
      <c r="I869" s="16">
        <f t="shared" si="1"/>
        <v>1</v>
      </c>
    </row>
    <row r="870" ht="14.25" customHeight="1">
      <c r="A870" s="9" t="s">
        <v>96</v>
      </c>
      <c r="B870" s="108" t="s">
        <v>53</v>
      </c>
      <c r="C870" s="119" t="s">
        <v>2350</v>
      </c>
      <c r="D870" s="120" t="s">
        <v>1419</v>
      </c>
      <c r="E870" s="16" t="str">
        <f>VLOOKUP(B870&amp;D870,'Bill Assignment'!C:D,2,0)</f>
        <v>×</v>
      </c>
      <c r="F870" s="16">
        <f>IF(COUNTIF(Dails!A:A,Data!$A870)=1,1,"N")</f>
        <v>1</v>
      </c>
      <c r="G870" s="16">
        <f>IF(COUNTIF(Dails!D:D,Data!$A870)=1,2,"N")</f>
        <v>2</v>
      </c>
      <c r="H870" s="16" t="str">
        <f>IF(COUNTIF(Dails!G:G,Data!$A870)=1,3,"N")</f>
        <v>N</v>
      </c>
      <c r="I870" s="16">
        <f t="shared" si="1"/>
        <v>1</v>
      </c>
    </row>
    <row r="871" ht="14.25" customHeight="1">
      <c r="A871" s="9" t="s">
        <v>1263</v>
      </c>
      <c r="B871" s="108" t="s">
        <v>53</v>
      </c>
      <c r="C871" s="119" t="s">
        <v>2351</v>
      </c>
      <c r="D871" s="120" t="s">
        <v>1419</v>
      </c>
      <c r="E871" s="16" t="str">
        <f>VLOOKUP(B871&amp;D871,'Bill Assignment'!C:D,2,0)</f>
        <v>×</v>
      </c>
      <c r="F871" s="16">
        <f>IF(COUNTIF(Dails!A:A,Data!$A871)=1,1,"N")</f>
        <v>1</v>
      </c>
      <c r="G871" s="16">
        <f>IF(COUNTIF(Dails!D:D,Data!$A871)=1,2,"N")</f>
        <v>2</v>
      </c>
      <c r="H871" s="16">
        <f>IF(COUNTIF(Dails!G:G,Data!$A871)=1,3,"N")</f>
        <v>3</v>
      </c>
      <c r="I871" s="16">
        <f t="shared" si="1"/>
        <v>1</v>
      </c>
    </row>
    <row r="872" ht="14.25" customHeight="1">
      <c r="A872" s="9" t="s">
        <v>1474</v>
      </c>
      <c r="B872" s="108" t="s">
        <v>53</v>
      </c>
      <c r="C872" s="119" t="s">
        <v>2352</v>
      </c>
      <c r="D872" s="120" t="s">
        <v>1419</v>
      </c>
      <c r="E872" s="16" t="str">
        <f>VLOOKUP(B872&amp;D872,'Bill Assignment'!C:D,2,0)</f>
        <v>×</v>
      </c>
      <c r="F872" s="16" t="str">
        <f>IF(COUNTIF(Dails!A:A,Data!$A872)=1,1,"N")</f>
        <v>N</v>
      </c>
      <c r="G872" s="16">
        <f>IF(COUNTIF(Dails!D:D,Data!$A872)=1,2,"N")</f>
        <v>2</v>
      </c>
      <c r="H872" s="16">
        <f>IF(COUNTIF(Dails!G:G,Data!$A872)=1,3,"N")</f>
        <v>3</v>
      </c>
      <c r="I872" s="16">
        <f t="shared" si="1"/>
        <v>1</v>
      </c>
    </row>
    <row r="873" ht="14.25" customHeight="1">
      <c r="A873" s="9" t="s">
        <v>1166</v>
      </c>
      <c r="B873" s="108" t="s">
        <v>53</v>
      </c>
      <c r="C873" s="119" t="s">
        <v>2353</v>
      </c>
      <c r="D873" s="120" t="s">
        <v>1419</v>
      </c>
      <c r="E873" s="16" t="str">
        <f>VLOOKUP(B873&amp;D873,'Bill Assignment'!C:D,2,0)</f>
        <v>×</v>
      </c>
      <c r="F873" s="16">
        <f>IF(COUNTIF(Dails!A:A,Data!$A873)=1,1,"N")</f>
        <v>1</v>
      </c>
      <c r="G873" s="16" t="str">
        <f>IF(COUNTIF(Dails!D:D,Data!$A873)=1,2,"N")</f>
        <v>N</v>
      </c>
      <c r="H873" s="16" t="str">
        <f>IF(COUNTIF(Dails!G:G,Data!$A873)=1,3,"N")</f>
        <v>N</v>
      </c>
      <c r="I873" s="16">
        <f t="shared" si="1"/>
        <v>1</v>
      </c>
    </row>
    <row r="874" ht="14.25" customHeight="1">
      <c r="A874" s="9" t="s">
        <v>789</v>
      </c>
      <c r="B874" s="108" t="s">
        <v>53</v>
      </c>
      <c r="C874" s="119" t="s">
        <v>2354</v>
      </c>
      <c r="D874" s="120" t="s">
        <v>1419</v>
      </c>
      <c r="E874" s="16" t="str">
        <f>VLOOKUP(B874&amp;D874,'Bill Assignment'!C:D,2,0)</f>
        <v>×</v>
      </c>
      <c r="F874" s="16">
        <f>IF(COUNTIF(Dails!A:A,Data!$A874)=1,1,"N")</f>
        <v>1</v>
      </c>
      <c r="G874" s="16">
        <f>IF(COUNTIF(Dails!D:D,Data!$A874)=1,2,"N")</f>
        <v>2</v>
      </c>
      <c r="H874" s="16" t="str">
        <f>IF(COUNTIF(Dails!G:G,Data!$A874)=1,3,"N")</f>
        <v>N</v>
      </c>
      <c r="I874" s="16">
        <f t="shared" si="1"/>
        <v>1</v>
      </c>
    </row>
    <row r="875" ht="14.25" customHeight="1">
      <c r="A875" s="9" t="s">
        <v>675</v>
      </c>
      <c r="B875" s="108" t="s">
        <v>53</v>
      </c>
      <c r="C875" s="119" t="s">
        <v>2355</v>
      </c>
      <c r="D875" s="120" t="s">
        <v>1419</v>
      </c>
      <c r="E875" s="16" t="str">
        <f>VLOOKUP(B875&amp;D875,'Bill Assignment'!C:D,2,0)</f>
        <v>×</v>
      </c>
      <c r="F875" s="16">
        <f>IF(COUNTIF(Dails!A:A,Data!$A875)=1,1,"N")</f>
        <v>1</v>
      </c>
      <c r="G875" s="16" t="str">
        <f>IF(COUNTIF(Dails!D:D,Data!$A875)=1,2,"N")</f>
        <v>N</v>
      </c>
      <c r="H875" s="16" t="str">
        <f>IF(COUNTIF(Dails!G:G,Data!$A875)=1,3,"N")</f>
        <v>N</v>
      </c>
      <c r="I875" s="16">
        <f t="shared" si="1"/>
        <v>1</v>
      </c>
    </row>
    <row r="876" ht="14.25" customHeight="1">
      <c r="A876" s="9" t="s">
        <v>869</v>
      </c>
      <c r="B876" s="108" t="s">
        <v>53</v>
      </c>
      <c r="C876" s="119" t="s">
        <v>2356</v>
      </c>
      <c r="D876" s="120" t="s">
        <v>1419</v>
      </c>
      <c r="E876" s="16" t="str">
        <f>VLOOKUP(B876&amp;D876,'Bill Assignment'!C:D,2,0)</f>
        <v>×</v>
      </c>
      <c r="F876" s="16">
        <f>IF(COUNTIF(Dails!A:A,Data!$A876)=1,1,"N")</f>
        <v>1</v>
      </c>
      <c r="G876" s="16" t="str">
        <f>IF(COUNTIF(Dails!D:D,Data!$A876)=1,2,"N")</f>
        <v>N</v>
      </c>
      <c r="H876" s="16" t="str">
        <f>IF(COUNTIF(Dails!G:G,Data!$A876)=1,3,"N")</f>
        <v>N</v>
      </c>
      <c r="I876" s="16">
        <f t="shared" si="1"/>
        <v>1</v>
      </c>
    </row>
    <row r="877" ht="14.25" customHeight="1">
      <c r="A877" s="9" t="s">
        <v>364</v>
      </c>
      <c r="B877" s="108" t="s">
        <v>53</v>
      </c>
      <c r="C877" s="119" t="s">
        <v>2357</v>
      </c>
      <c r="D877" s="120" t="s">
        <v>1419</v>
      </c>
      <c r="E877" s="16" t="str">
        <f>VLOOKUP(B877&amp;D877,'Bill Assignment'!C:D,2,0)</f>
        <v>×</v>
      </c>
      <c r="F877" s="16">
        <f>IF(COUNTIF(Dails!A:A,Data!$A877)=1,1,"N")</f>
        <v>1</v>
      </c>
      <c r="G877" s="16">
        <f>IF(COUNTIF(Dails!D:D,Data!$A877)=1,2,"N")</f>
        <v>2</v>
      </c>
      <c r="H877" s="16" t="str">
        <f>IF(COUNTIF(Dails!G:G,Data!$A877)=1,3,"N")</f>
        <v>N</v>
      </c>
      <c r="I877" s="16">
        <f t="shared" si="1"/>
        <v>1</v>
      </c>
    </row>
    <row r="878" ht="14.25" customHeight="1">
      <c r="A878" s="9" t="s">
        <v>1085</v>
      </c>
      <c r="B878" s="108" t="s">
        <v>53</v>
      </c>
      <c r="C878" s="119" t="s">
        <v>2358</v>
      </c>
      <c r="D878" s="120" t="s">
        <v>1419</v>
      </c>
      <c r="E878" s="16" t="str">
        <f>VLOOKUP(B878&amp;D878,'Bill Assignment'!C:D,2,0)</f>
        <v>×</v>
      </c>
      <c r="F878" s="16">
        <f>IF(COUNTIF(Dails!A:A,Data!$A878)=1,1,"N")</f>
        <v>1</v>
      </c>
      <c r="G878" s="16">
        <f>IF(COUNTIF(Dails!D:D,Data!$A878)=1,2,"N")</f>
        <v>2</v>
      </c>
      <c r="H878" s="16" t="str">
        <f>IF(COUNTIF(Dails!G:G,Data!$A878)=1,3,"N")</f>
        <v>N</v>
      </c>
      <c r="I878" s="16">
        <f t="shared" si="1"/>
        <v>1</v>
      </c>
    </row>
    <row r="879" ht="14.25" customHeight="1">
      <c r="A879" s="9" t="s">
        <v>1657</v>
      </c>
      <c r="B879" s="108" t="s">
        <v>53</v>
      </c>
      <c r="C879" s="119" t="s">
        <v>2359</v>
      </c>
      <c r="D879" s="120" t="s">
        <v>1419</v>
      </c>
      <c r="E879" s="16" t="str">
        <f>VLOOKUP(B879&amp;D879,'Bill Assignment'!C:D,2,0)</f>
        <v>×</v>
      </c>
      <c r="F879" s="16">
        <f>IF(COUNTIF(Dails!A:A,Data!$A879)=1,1,"N")</f>
        <v>1</v>
      </c>
      <c r="G879" s="16">
        <f>IF(COUNTIF(Dails!D:D,Data!$A879)=1,2,"N")</f>
        <v>2</v>
      </c>
      <c r="H879" s="16" t="str">
        <f>IF(COUNTIF(Dails!G:G,Data!$A879)=1,3,"N")</f>
        <v>N</v>
      </c>
      <c r="I879" s="16">
        <f t="shared" si="1"/>
        <v>1</v>
      </c>
    </row>
    <row r="880" ht="14.25" customHeight="1">
      <c r="A880" s="9" t="s">
        <v>580</v>
      </c>
      <c r="B880" s="108" t="s">
        <v>53</v>
      </c>
      <c r="C880" s="119" t="s">
        <v>2360</v>
      </c>
      <c r="D880" s="120" t="s">
        <v>1419</v>
      </c>
      <c r="E880" s="16" t="str">
        <f>VLOOKUP(B880&amp;D880,'Bill Assignment'!C:D,2,0)</f>
        <v>×</v>
      </c>
      <c r="F880" s="16">
        <f>IF(COUNTIF(Dails!A:A,Data!$A880)=1,1,"N")</f>
        <v>1</v>
      </c>
      <c r="G880" s="16" t="str">
        <f>IF(COUNTIF(Dails!D:D,Data!$A880)=1,2,"N")</f>
        <v>N</v>
      </c>
      <c r="H880" s="16" t="str">
        <f>IF(COUNTIF(Dails!G:G,Data!$A880)=1,3,"N")</f>
        <v>N</v>
      </c>
      <c r="I880" s="16">
        <f t="shared" si="1"/>
        <v>1</v>
      </c>
    </row>
    <row r="881" ht="14.25" customHeight="1">
      <c r="A881" s="9" t="s">
        <v>532</v>
      </c>
      <c r="B881" s="108" t="s">
        <v>53</v>
      </c>
      <c r="C881" s="119" t="s">
        <v>2361</v>
      </c>
      <c r="D881" s="120" t="s">
        <v>1419</v>
      </c>
      <c r="E881" s="16" t="str">
        <f>VLOOKUP(B881&amp;D881,'Bill Assignment'!C:D,2,0)</f>
        <v>×</v>
      </c>
      <c r="F881" s="16">
        <f>IF(COUNTIF(Dails!A:A,Data!$A881)=1,1,"N")</f>
        <v>1</v>
      </c>
      <c r="G881" s="16" t="str">
        <f>IF(COUNTIF(Dails!D:D,Data!$A881)=1,2,"N")</f>
        <v>N</v>
      </c>
      <c r="H881" s="16" t="str">
        <f>IF(COUNTIF(Dails!G:G,Data!$A881)=1,3,"N")</f>
        <v>N</v>
      </c>
      <c r="I881" s="16">
        <f t="shared" si="1"/>
        <v>1</v>
      </c>
    </row>
    <row r="882" ht="14.25" customHeight="1">
      <c r="A882" s="9" t="s">
        <v>271</v>
      </c>
      <c r="B882" s="108" t="s">
        <v>53</v>
      </c>
      <c r="C882" s="119" t="s">
        <v>2362</v>
      </c>
      <c r="D882" s="120" t="s">
        <v>1419</v>
      </c>
      <c r="E882" s="16" t="str">
        <f>VLOOKUP(B882&amp;D882,'Bill Assignment'!C:D,2,0)</f>
        <v>×</v>
      </c>
      <c r="F882" s="16">
        <f>IF(COUNTIF(Dails!A:A,Data!$A882)=1,1,"N")</f>
        <v>1</v>
      </c>
      <c r="G882" s="16" t="str">
        <f>IF(COUNTIF(Dails!D:D,Data!$A882)=1,2,"N")</f>
        <v>N</v>
      </c>
      <c r="H882" s="16" t="str">
        <f>IF(COUNTIF(Dails!G:G,Data!$A882)=1,3,"N")</f>
        <v>N</v>
      </c>
      <c r="I882" s="16">
        <f t="shared" si="1"/>
        <v>1</v>
      </c>
    </row>
    <row r="883" ht="14.25" customHeight="1">
      <c r="A883" s="9" t="s">
        <v>268</v>
      </c>
      <c r="B883" s="108" t="s">
        <v>53</v>
      </c>
      <c r="C883" s="119" t="s">
        <v>2363</v>
      </c>
      <c r="D883" s="120" t="s">
        <v>1419</v>
      </c>
      <c r="E883" s="16" t="str">
        <f>VLOOKUP(B883&amp;D883,'Bill Assignment'!C:D,2,0)</f>
        <v>×</v>
      </c>
      <c r="F883" s="16">
        <f>IF(COUNTIF(Dails!A:A,Data!$A883)=1,1,"N")</f>
        <v>1</v>
      </c>
      <c r="G883" s="16">
        <f>IF(COUNTIF(Dails!D:D,Data!$A883)=1,2,"N")</f>
        <v>2</v>
      </c>
      <c r="H883" s="16">
        <f>IF(COUNTIF(Dails!G:G,Data!$A883)=1,3,"N")</f>
        <v>3</v>
      </c>
      <c r="I883" s="16">
        <f t="shared" si="1"/>
        <v>1</v>
      </c>
    </row>
    <row r="884" ht="14.25" customHeight="1">
      <c r="A884" s="9" t="s">
        <v>1035</v>
      </c>
      <c r="B884" s="108" t="s">
        <v>53</v>
      </c>
      <c r="C884" s="119" t="s">
        <v>2364</v>
      </c>
      <c r="D884" s="120" t="s">
        <v>1419</v>
      </c>
      <c r="E884" s="16" t="str">
        <f>VLOOKUP(B884&amp;D884,'Bill Assignment'!C:D,2,0)</f>
        <v>×</v>
      </c>
      <c r="F884" s="16">
        <f>IF(COUNTIF(Dails!A:A,Data!$A884)=1,1,"N")</f>
        <v>1</v>
      </c>
      <c r="G884" s="16" t="str">
        <f>IF(COUNTIF(Dails!D:D,Data!$A884)=1,2,"N")</f>
        <v>N</v>
      </c>
      <c r="H884" s="16" t="str">
        <f>IF(COUNTIF(Dails!G:G,Data!$A884)=1,3,"N")</f>
        <v>N</v>
      </c>
      <c r="I884" s="16">
        <f t="shared" si="1"/>
        <v>1</v>
      </c>
    </row>
    <row r="885" ht="14.25" customHeight="1">
      <c r="A885" s="9" t="s">
        <v>332</v>
      </c>
      <c r="B885" s="108" t="s">
        <v>53</v>
      </c>
      <c r="C885" s="119" t="s">
        <v>2365</v>
      </c>
      <c r="D885" s="120" t="s">
        <v>1419</v>
      </c>
      <c r="E885" s="16" t="str">
        <f>VLOOKUP(B885&amp;D885,'Bill Assignment'!C:D,2,0)</f>
        <v>×</v>
      </c>
      <c r="F885" s="16">
        <f>IF(COUNTIF(Dails!A:A,Data!$A885)=1,1,"N")</f>
        <v>1</v>
      </c>
      <c r="G885" s="16" t="str">
        <f>IF(COUNTIF(Dails!D:D,Data!$A885)=1,2,"N")</f>
        <v>N</v>
      </c>
      <c r="H885" s="16" t="str">
        <f>IF(COUNTIF(Dails!G:G,Data!$A885)=1,3,"N")</f>
        <v>N</v>
      </c>
      <c r="I885" s="16">
        <f t="shared" si="1"/>
        <v>1</v>
      </c>
    </row>
    <row r="886" ht="14.25" customHeight="1">
      <c r="A886" s="9" t="s">
        <v>1139</v>
      </c>
      <c r="B886" s="108" t="s">
        <v>53</v>
      </c>
      <c r="C886" s="119" t="s">
        <v>2366</v>
      </c>
      <c r="D886" s="120" t="s">
        <v>1419</v>
      </c>
      <c r="E886" s="16" t="str">
        <f>VLOOKUP(B886&amp;D886,'Bill Assignment'!C:D,2,0)</f>
        <v>×</v>
      </c>
      <c r="F886" s="16">
        <f>IF(COUNTIF(Dails!A:A,Data!$A886)=1,1,"N")</f>
        <v>1</v>
      </c>
      <c r="G886" s="16" t="str">
        <f>IF(COUNTIF(Dails!D:D,Data!$A886)=1,2,"N")</f>
        <v>N</v>
      </c>
      <c r="H886" s="16" t="str">
        <f>IF(COUNTIF(Dails!G:G,Data!$A886)=1,3,"N")</f>
        <v>N</v>
      </c>
      <c r="I886" s="16">
        <f t="shared" si="1"/>
        <v>1</v>
      </c>
    </row>
    <row r="887" ht="14.25" customHeight="1">
      <c r="A887" s="9" t="s">
        <v>1150</v>
      </c>
      <c r="B887" s="108" t="s">
        <v>53</v>
      </c>
      <c r="C887" s="119" t="s">
        <v>2367</v>
      </c>
      <c r="D887" s="120" t="s">
        <v>1419</v>
      </c>
      <c r="E887" s="16" t="str">
        <f>VLOOKUP(B887&amp;D887,'Bill Assignment'!C:D,2,0)</f>
        <v>×</v>
      </c>
      <c r="F887" s="16">
        <f>IF(COUNTIF(Dails!A:A,Data!$A887)=1,1,"N")</f>
        <v>1</v>
      </c>
      <c r="G887" s="16">
        <f>IF(COUNTIF(Dails!D:D,Data!$A887)=1,2,"N")</f>
        <v>2</v>
      </c>
      <c r="H887" s="16">
        <f>IF(COUNTIF(Dails!G:G,Data!$A887)=1,3,"N")</f>
        <v>3</v>
      </c>
      <c r="I887" s="16">
        <f t="shared" si="1"/>
        <v>1</v>
      </c>
    </row>
    <row r="888" ht="14.25" customHeight="1">
      <c r="A888" s="9" t="s">
        <v>785</v>
      </c>
      <c r="B888" s="108" t="s">
        <v>53</v>
      </c>
      <c r="C888" s="119" t="s">
        <v>2368</v>
      </c>
      <c r="D888" s="120" t="s">
        <v>1419</v>
      </c>
      <c r="E888" s="16" t="str">
        <f>VLOOKUP(B888&amp;D888,'Bill Assignment'!C:D,2,0)</f>
        <v>×</v>
      </c>
      <c r="F888" s="16">
        <f>IF(COUNTIF(Dails!A:A,Data!$A888)=1,1,"N")</f>
        <v>1</v>
      </c>
      <c r="G888" s="16" t="str">
        <f>IF(COUNTIF(Dails!D:D,Data!$A888)=1,2,"N")</f>
        <v>N</v>
      </c>
      <c r="H888" s="16" t="str">
        <f>IF(COUNTIF(Dails!G:G,Data!$A888)=1,3,"N")</f>
        <v>N</v>
      </c>
      <c r="I888" s="16">
        <f t="shared" si="1"/>
        <v>1</v>
      </c>
    </row>
    <row r="889" ht="14.25" customHeight="1">
      <c r="A889" s="9" t="s">
        <v>968</v>
      </c>
      <c r="B889" s="108" t="s">
        <v>53</v>
      </c>
      <c r="C889" s="119" t="s">
        <v>2369</v>
      </c>
      <c r="D889" s="120" t="s">
        <v>1419</v>
      </c>
      <c r="E889" s="16" t="str">
        <f>VLOOKUP(B889&amp;D889,'Bill Assignment'!C:D,2,0)</f>
        <v>×</v>
      </c>
      <c r="F889" s="16">
        <f>IF(COUNTIF(Dails!A:A,Data!$A889)=1,1,"N")</f>
        <v>1</v>
      </c>
      <c r="G889" s="16" t="str">
        <f>IF(COUNTIF(Dails!D:D,Data!$A889)=1,2,"N")</f>
        <v>N</v>
      </c>
      <c r="H889" s="16" t="str">
        <f>IF(COUNTIF(Dails!G:G,Data!$A889)=1,3,"N")</f>
        <v>N</v>
      </c>
      <c r="I889" s="16">
        <f t="shared" si="1"/>
        <v>1</v>
      </c>
    </row>
    <row r="890" ht="14.25" customHeight="1">
      <c r="A890" s="9" t="s">
        <v>1388</v>
      </c>
      <c r="B890" s="108" t="s">
        <v>53</v>
      </c>
      <c r="C890" s="119" t="s">
        <v>2370</v>
      </c>
      <c r="D890" s="120" t="s">
        <v>1419</v>
      </c>
      <c r="E890" s="16" t="str">
        <f>VLOOKUP(B890&amp;D890,'Bill Assignment'!C:D,2,0)</f>
        <v>×</v>
      </c>
      <c r="F890" s="16">
        <f>IF(COUNTIF(Dails!A:A,Data!$A890)=1,1,"N")</f>
        <v>1</v>
      </c>
      <c r="G890" s="16">
        <f>IF(COUNTIF(Dails!D:D,Data!$A890)=1,2,"N")</f>
        <v>2</v>
      </c>
      <c r="H890" s="16">
        <f>IF(COUNTIF(Dails!G:G,Data!$A890)=1,3,"N")</f>
        <v>3</v>
      </c>
      <c r="I890" s="16">
        <f t="shared" si="1"/>
        <v>1</v>
      </c>
    </row>
    <row r="891" ht="14.25" customHeight="1">
      <c r="A891" s="9" t="s">
        <v>1829</v>
      </c>
      <c r="B891" s="108" t="s">
        <v>53</v>
      </c>
      <c r="C891" s="119" t="s">
        <v>2371</v>
      </c>
      <c r="D891" s="120" t="s">
        <v>1419</v>
      </c>
      <c r="E891" s="16" t="str">
        <f>VLOOKUP(B891&amp;D891,'Bill Assignment'!C:D,2,0)</f>
        <v>×</v>
      </c>
      <c r="F891" s="16">
        <f>IF(COUNTIF(Dails!A:A,Data!$A891)=1,1,"N")</f>
        <v>1</v>
      </c>
      <c r="G891" s="16" t="str">
        <f>IF(COUNTIF(Dails!D:D,Data!$A891)=1,2,"N")</f>
        <v>N</v>
      </c>
      <c r="H891" s="16" t="str">
        <f>IF(COUNTIF(Dails!G:G,Data!$A891)=1,3,"N")</f>
        <v>N</v>
      </c>
      <c r="I891" s="16">
        <f t="shared" si="1"/>
        <v>1</v>
      </c>
    </row>
    <row r="892" ht="14.25" customHeight="1">
      <c r="A892" s="9" t="s">
        <v>1390</v>
      </c>
      <c r="B892" s="108" t="s">
        <v>53</v>
      </c>
      <c r="C892" s="119" t="s">
        <v>2372</v>
      </c>
      <c r="D892" s="120" t="s">
        <v>1419</v>
      </c>
      <c r="E892" s="16" t="str">
        <f>VLOOKUP(B892&amp;D892,'Bill Assignment'!C:D,2,0)</f>
        <v>×</v>
      </c>
      <c r="F892" s="16">
        <f>IF(COUNTIF(Dails!A:A,Data!$A892)=1,1,"N")</f>
        <v>1</v>
      </c>
      <c r="G892" s="16">
        <f>IF(COUNTIF(Dails!D:D,Data!$A892)=1,2,"N")</f>
        <v>2</v>
      </c>
      <c r="H892" s="16">
        <f>IF(COUNTIF(Dails!G:G,Data!$A892)=1,3,"N")</f>
        <v>3</v>
      </c>
      <c r="I892" s="16">
        <f t="shared" si="1"/>
        <v>1</v>
      </c>
    </row>
    <row r="893" ht="14.25" customHeight="1">
      <c r="A893" s="9" t="s">
        <v>493</v>
      </c>
      <c r="B893" s="108" t="s">
        <v>53</v>
      </c>
      <c r="C893" s="119" t="s">
        <v>2374</v>
      </c>
      <c r="D893" s="120" t="s">
        <v>1419</v>
      </c>
      <c r="E893" s="16" t="str">
        <f>VLOOKUP(B893&amp;D893,'Bill Assignment'!C:D,2,0)</f>
        <v>×</v>
      </c>
      <c r="F893" s="16">
        <f>IF(COUNTIF(Dails!A:A,Data!$A893)=1,1,"N")</f>
        <v>1</v>
      </c>
      <c r="G893" s="16" t="str">
        <f>IF(COUNTIF(Dails!D:D,Data!$A893)=1,2,"N")</f>
        <v>N</v>
      </c>
      <c r="H893" s="16" t="str">
        <f>IF(COUNTIF(Dails!G:G,Data!$A893)=1,3,"N")</f>
        <v>N</v>
      </c>
      <c r="I893" s="16">
        <f t="shared" si="1"/>
        <v>1</v>
      </c>
    </row>
    <row r="894" ht="14.25" customHeight="1">
      <c r="A894" s="9" t="s">
        <v>647</v>
      </c>
      <c r="B894" s="108" t="s">
        <v>53</v>
      </c>
      <c r="C894" s="119" t="s">
        <v>2375</v>
      </c>
      <c r="D894" s="120" t="s">
        <v>1419</v>
      </c>
      <c r="E894" s="16" t="str">
        <f>VLOOKUP(B894&amp;D894,'Bill Assignment'!C:D,2,0)</f>
        <v>×</v>
      </c>
      <c r="F894" s="16">
        <f>IF(COUNTIF(Dails!A:A,Data!$A894)=1,1,"N")</f>
        <v>1</v>
      </c>
      <c r="G894" s="16" t="str">
        <f>IF(COUNTIF(Dails!D:D,Data!$A894)=1,2,"N")</f>
        <v>N</v>
      </c>
      <c r="H894" s="16" t="str">
        <f>IF(COUNTIF(Dails!G:G,Data!$A894)=1,3,"N")</f>
        <v>N</v>
      </c>
      <c r="I894" s="16">
        <f t="shared" si="1"/>
        <v>1</v>
      </c>
    </row>
    <row r="895" ht="14.25" customHeight="1">
      <c r="A895" s="9" t="s">
        <v>943</v>
      </c>
      <c r="B895" s="108" t="s">
        <v>53</v>
      </c>
      <c r="C895" s="119" t="s">
        <v>2376</v>
      </c>
      <c r="D895" s="120" t="s">
        <v>1419</v>
      </c>
      <c r="E895" s="16" t="str">
        <f>VLOOKUP(B895&amp;D895,'Bill Assignment'!C:D,2,0)</f>
        <v>×</v>
      </c>
      <c r="F895" s="16">
        <f>IF(COUNTIF(Dails!A:A,Data!$A895)=1,1,"N")</f>
        <v>1</v>
      </c>
      <c r="G895" s="16">
        <f>IF(COUNTIF(Dails!D:D,Data!$A895)=1,2,"N")</f>
        <v>2</v>
      </c>
      <c r="H895" s="16">
        <f>IF(COUNTIF(Dails!G:G,Data!$A895)=1,3,"N")</f>
        <v>3</v>
      </c>
      <c r="I895" s="16">
        <f t="shared" si="1"/>
        <v>1</v>
      </c>
    </row>
    <row r="896" ht="14.25" customHeight="1">
      <c r="A896" s="9" t="s">
        <v>964</v>
      </c>
      <c r="B896" s="108" t="s">
        <v>53</v>
      </c>
      <c r="C896" s="119" t="s">
        <v>2377</v>
      </c>
      <c r="D896" s="120" t="s">
        <v>1419</v>
      </c>
      <c r="E896" s="16" t="str">
        <f>VLOOKUP(B896&amp;D896,'Bill Assignment'!C:D,2,0)</f>
        <v>×</v>
      </c>
      <c r="F896" s="16">
        <f>IF(COUNTIF(Dails!A:A,Data!$A896)=1,1,"N")</f>
        <v>1</v>
      </c>
      <c r="G896" s="16">
        <f>IF(COUNTIF(Dails!D:D,Data!$A896)=1,2,"N")</f>
        <v>2</v>
      </c>
      <c r="H896" s="16" t="str">
        <f>IF(COUNTIF(Dails!G:G,Data!$A896)=1,3,"N")</f>
        <v>N</v>
      </c>
      <c r="I896" s="16">
        <f t="shared" si="1"/>
        <v>1</v>
      </c>
    </row>
    <row r="897" ht="14.25" customHeight="1">
      <c r="A897" s="9" t="s">
        <v>1021</v>
      </c>
      <c r="B897" s="108" t="s">
        <v>53</v>
      </c>
      <c r="C897" s="119" t="s">
        <v>2378</v>
      </c>
      <c r="D897" s="120" t="s">
        <v>1419</v>
      </c>
      <c r="E897" s="16" t="str">
        <f>VLOOKUP(B897&amp;D897,'Bill Assignment'!C:D,2,0)</f>
        <v>×</v>
      </c>
      <c r="F897" s="16">
        <f>IF(COUNTIF(Dails!A:A,Data!$A897)=1,1,"N")</f>
        <v>1</v>
      </c>
      <c r="G897" s="16">
        <f>IF(COUNTIF(Dails!D:D,Data!$A897)=1,2,"N")</f>
        <v>2</v>
      </c>
      <c r="H897" s="16">
        <f>IF(COUNTIF(Dails!G:G,Data!$A897)=1,3,"N")</f>
        <v>3</v>
      </c>
      <c r="I897" s="16">
        <f t="shared" si="1"/>
        <v>1</v>
      </c>
    </row>
    <row r="898" ht="14.25" customHeight="1">
      <c r="A898" s="9" t="s">
        <v>1836</v>
      </c>
      <c r="B898" s="108" t="s">
        <v>53</v>
      </c>
      <c r="C898" s="119" t="s">
        <v>2379</v>
      </c>
      <c r="D898" s="120" t="s">
        <v>1419</v>
      </c>
      <c r="E898" s="16" t="str">
        <f>VLOOKUP(B898&amp;D898,'Bill Assignment'!C:D,2,0)</f>
        <v>×</v>
      </c>
      <c r="F898" s="16">
        <f>IF(COUNTIF(Dails!A:A,Data!$A898)=1,1,"N")</f>
        <v>1</v>
      </c>
      <c r="G898" s="16" t="str">
        <f>IF(COUNTIF(Dails!D:D,Data!$A898)=1,2,"N")</f>
        <v>N</v>
      </c>
      <c r="H898" s="16" t="str">
        <f>IF(COUNTIF(Dails!G:G,Data!$A898)=1,3,"N")</f>
        <v>N</v>
      </c>
      <c r="I898" s="16">
        <f t="shared" si="1"/>
        <v>1</v>
      </c>
    </row>
    <row r="899" ht="14.25" customHeight="1">
      <c r="A899" s="9" t="s">
        <v>867</v>
      </c>
      <c r="B899" s="108" t="s">
        <v>53</v>
      </c>
      <c r="C899" s="119" t="s">
        <v>2380</v>
      </c>
      <c r="D899" s="120" t="s">
        <v>1419</v>
      </c>
      <c r="E899" s="16" t="str">
        <f>VLOOKUP(B899&amp;D899,'Bill Assignment'!C:D,2,0)</f>
        <v>×</v>
      </c>
      <c r="F899" s="16">
        <f>IF(COUNTIF(Dails!A:A,Data!$A899)=1,1,"N")</f>
        <v>1</v>
      </c>
      <c r="G899" s="16" t="str">
        <f>IF(COUNTIF(Dails!D:D,Data!$A899)=1,2,"N")</f>
        <v>N</v>
      </c>
      <c r="H899" s="16" t="str">
        <f>IF(COUNTIF(Dails!G:G,Data!$A899)=1,3,"N")</f>
        <v>N</v>
      </c>
      <c r="I899" s="16">
        <f t="shared" si="1"/>
        <v>1</v>
      </c>
    </row>
    <row r="900" ht="14.25" customHeight="1">
      <c r="A900" s="9" t="s">
        <v>954</v>
      </c>
      <c r="B900" s="108" t="s">
        <v>53</v>
      </c>
      <c r="C900" s="119" t="s">
        <v>2381</v>
      </c>
      <c r="D900" s="120" t="s">
        <v>1419</v>
      </c>
      <c r="E900" s="16" t="str">
        <f>VLOOKUP(B900&amp;D900,'Bill Assignment'!C:D,2,0)</f>
        <v>×</v>
      </c>
      <c r="F900" s="16">
        <f>IF(COUNTIF(Dails!A:A,Data!$A900)=1,1,"N")</f>
        <v>1</v>
      </c>
      <c r="G900" s="16">
        <f>IF(COUNTIF(Dails!D:D,Data!$A900)=1,2,"N")</f>
        <v>2</v>
      </c>
      <c r="H900" s="16">
        <f>IF(COUNTIF(Dails!G:G,Data!$A900)=1,3,"N")</f>
        <v>3</v>
      </c>
      <c r="I900" s="16">
        <f t="shared" si="1"/>
        <v>1</v>
      </c>
    </row>
    <row r="901" ht="14.25" customHeight="1">
      <c r="A901" s="9" t="s">
        <v>950</v>
      </c>
      <c r="B901" s="108" t="s">
        <v>53</v>
      </c>
      <c r="C901" s="119" t="s">
        <v>2382</v>
      </c>
      <c r="D901" s="120" t="s">
        <v>1419</v>
      </c>
      <c r="E901" s="16" t="str">
        <f>VLOOKUP(B901&amp;D901,'Bill Assignment'!C:D,2,0)</f>
        <v>×</v>
      </c>
      <c r="F901" s="16">
        <f>IF(COUNTIF(Dails!A:A,Data!$A901)=1,1,"N")</f>
        <v>1</v>
      </c>
      <c r="G901" s="16" t="str">
        <f>IF(COUNTIF(Dails!D:D,Data!$A901)=1,2,"N")</f>
        <v>N</v>
      </c>
      <c r="H901" s="16" t="str">
        <f>IF(COUNTIF(Dails!G:G,Data!$A901)=1,3,"N")</f>
        <v>N</v>
      </c>
      <c r="I901" s="16">
        <f t="shared" si="1"/>
        <v>1</v>
      </c>
    </row>
    <row r="902" ht="14.25" customHeight="1">
      <c r="A902" s="9" t="s">
        <v>762</v>
      </c>
      <c r="B902" s="108" t="s">
        <v>53</v>
      </c>
      <c r="C902" s="119" t="s">
        <v>2383</v>
      </c>
      <c r="D902" s="120" t="s">
        <v>1419</v>
      </c>
      <c r="E902" s="16" t="str">
        <f>VLOOKUP(B902&amp;D902,'Bill Assignment'!C:D,2,0)</f>
        <v>×</v>
      </c>
      <c r="F902" s="16">
        <f>IF(COUNTIF(Dails!A:A,Data!$A902)=1,1,"N")</f>
        <v>1</v>
      </c>
      <c r="G902" s="16" t="str">
        <f>IF(COUNTIF(Dails!D:D,Data!$A902)=1,2,"N")</f>
        <v>N</v>
      </c>
      <c r="H902" s="16" t="str">
        <f>IF(COUNTIF(Dails!G:G,Data!$A902)=1,3,"N")</f>
        <v>N</v>
      </c>
      <c r="I902" s="16">
        <f t="shared" si="1"/>
        <v>1</v>
      </c>
    </row>
    <row r="903" ht="14.25" customHeight="1">
      <c r="A903" s="9" t="s">
        <v>1054</v>
      </c>
      <c r="B903" s="108" t="s">
        <v>53</v>
      </c>
      <c r="C903" s="119" t="s">
        <v>2384</v>
      </c>
      <c r="D903" s="120" t="s">
        <v>1419</v>
      </c>
      <c r="E903" s="16" t="str">
        <f>VLOOKUP(B903&amp;D903,'Bill Assignment'!C:D,2,0)</f>
        <v>×</v>
      </c>
      <c r="F903" s="16">
        <f>IF(COUNTIF(Dails!A:A,Data!$A903)=1,1,"N")</f>
        <v>1</v>
      </c>
      <c r="G903" s="16">
        <f>IF(COUNTIF(Dails!D:D,Data!$A903)=1,2,"N")</f>
        <v>2</v>
      </c>
      <c r="H903" s="16">
        <f>IF(COUNTIF(Dails!G:G,Data!$A903)=1,3,"N")</f>
        <v>3</v>
      </c>
      <c r="I903" s="16">
        <f t="shared" si="1"/>
        <v>1</v>
      </c>
    </row>
    <row r="904" ht="14.25" customHeight="1">
      <c r="A904" s="9" t="s">
        <v>115</v>
      </c>
      <c r="B904" s="108" t="s">
        <v>53</v>
      </c>
      <c r="C904" s="119" t="s">
        <v>2385</v>
      </c>
      <c r="D904" s="120" t="s">
        <v>1419</v>
      </c>
      <c r="E904" s="16" t="str">
        <f>VLOOKUP(B904&amp;D904,'Bill Assignment'!C:D,2,0)</f>
        <v>×</v>
      </c>
      <c r="F904" s="16">
        <f>IF(COUNTIF(Dails!A:A,Data!$A904)=1,1,"N")</f>
        <v>1</v>
      </c>
      <c r="G904" s="16">
        <f>IF(COUNTIF(Dails!D:D,Data!$A904)=1,2,"N")</f>
        <v>2</v>
      </c>
      <c r="H904" s="16" t="str">
        <f>IF(COUNTIF(Dails!G:G,Data!$A904)=1,3,"N")</f>
        <v>N</v>
      </c>
      <c r="I904" s="16">
        <f t="shared" si="1"/>
        <v>1</v>
      </c>
    </row>
    <row r="905" ht="14.25" customHeight="1">
      <c r="A905" s="9" t="s">
        <v>1158</v>
      </c>
      <c r="B905" s="108" t="s">
        <v>53</v>
      </c>
      <c r="C905" s="119" t="s">
        <v>2386</v>
      </c>
      <c r="D905" s="120" t="s">
        <v>1419</v>
      </c>
      <c r="E905" s="16" t="str">
        <f>VLOOKUP(B905&amp;D905,'Bill Assignment'!C:D,2,0)</f>
        <v>×</v>
      </c>
      <c r="F905" s="16">
        <f>IF(COUNTIF(Dails!A:A,Data!$A905)=1,1,"N")</f>
        <v>1</v>
      </c>
      <c r="G905" s="16" t="str">
        <f>IF(COUNTIF(Dails!D:D,Data!$A905)=1,2,"N")</f>
        <v>N</v>
      </c>
      <c r="H905" s="16" t="str">
        <f>IF(COUNTIF(Dails!G:G,Data!$A905)=1,3,"N")</f>
        <v>N</v>
      </c>
      <c r="I905" s="16">
        <f t="shared" si="1"/>
        <v>1</v>
      </c>
    </row>
    <row r="906" ht="14.25" customHeight="1">
      <c r="A906" s="9" t="s">
        <v>110</v>
      </c>
      <c r="B906" s="108" t="s">
        <v>53</v>
      </c>
      <c r="C906" s="119" t="s">
        <v>2387</v>
      </c>
      <c r="D906" s="120" t="s">
        <v>1419</v>
      </c>
      <c r="E906" s="16" t="str">
        <f>VLOOKUP(B906&amp;D906,'Bill Assignment'!C:D,2,0)</f>
        <v>×</v>
      </c>
      <c r="F906" s="16">
        <f>IF(COUNTIF(Dails!A:A,Data!$A906)=1,1,"N")</f>
        <v>1</v>
      </c>
      <c r="G906" s="16">
        <f>IF(COUNTIF(Dails!D:D,Data!$A906)=1,2,"N")</f>
        <v>2</v>
      </c>
      <c r="H906" s="16">
        <f>IF(COUNTIF(Dails!G:G,Data!$A906)=1,3,"N")</f>
        <v>3</v>
      </c>
      <c r="I906" s="16">
        <f t="shared" si="1"/>
        <v>1</v>
      </c>
    </row>
    <row r="907" ht="14.25" customHeight="1">
      <c r="A907" s="9" t="s">
        <v>114</v>
      </c>
      <c r="B907" s="108" t="s">
        <v>53</v>
      </c>
      <c r="C907" s="119" t="s">
        <v>2388</v>
      </c>
      <c r="D907" s="120" t="s">
        <v>1419</v>
      </c>
      <c r="E907" s="16" t="str">
        <f>VLOOKUP(B907&amp;D907,'Bill Assignment'!C:D,2,0)</f>
        <v>×</v>
      </c>
      <c r="F907" s="16">
        <f>IF(COUNTIF(Dails!A:A,Data!$A907)=1,1,"N")</f>
        <v>1</v>
      </c>
      <c r="G907" s="16" t="str">
        <f>IF(COUNTIF(Dails!D:D,Data!$A907)=1,2,"N")</f>
        <v>N</v>
      </c>
      <c r="H907" s="16" t="str">
        <f>IF(COUNTIF(Dails!G:G,Data!$A907)=1,3,"N")</f>
        <v>N</v>
      </c>
      <c r="I907" s="16">
        <f t="shared" si="1"/>
        <v>1</v>
      </c>
    </row>
    <row r="908" ht="14.25" customHeight="1">
      <c r="A908" s="9" t="s">
        <v>909</v>
      </c>
      <c r="B908" s="108" t="s">
        <v>53</v>
      </c>
      <c r="C908" s="119" t="s">
        <v>2389</v>
      </c>
      <c r="D908" s="120" t="s">
        <v>1419</v>
      </c>
      <c r="E908" s="16" t="str">
        <f>VLOOKUP(B908&amp;D908,'Bill Assignment'!C:D,2,0)</f>
        <v>×</v>
      </c>
      <c r="F908" s="16">
        <f>IF(COUNTIF(Dails!A:A,Data!$A908)=1,1,"N")</f>
        <v>1</v>
      </c>
      <c r="G908" s="16">
        <f>IF(COUNTIF(Dails!D:D,Data!$A908)=1,2,"N")</f>
        <v>2</v>
      </c>
      <c r="H908" s="16" t="str">
        <f>IF(COUNTIF(Dails!G:G,Data!$A908)=1,3,"N")</f>
        <v>N</v>
      </c>
      <c r="I908" s="16">
        <f t="shared" si="1"/>
        <v>1</v>
      </c>
    </row>
    <row r="909" ht="14.25" customHeight="1">
      <c r="A909" s="9" t="s">
        <v>198</v>
      </c>
      <c r="B909" s="108" t="s">
        <v>53</v>
      </c>
      <c r="C909" s="119" t="s">
        <v>2390</v>
      </c>
      <c r="D909" s="120" t="s">
        <v>1419</v>
      </c>
      <c r="E909" s="16" t="str">
        <f>VLOOKUP(B909&amp;D909,'Bill Assignment'!C:D,2,0)</f>
        <v>×</v>
      </c>
      <c r="F909" s="16">
        <f>IF(COUNTIF(Dails!A:A,Data!$A909)=1,1,"N")</f>
        <v>1</v>
      </c>
      <c r="G909" s="16">
        <f>IF(COUNTIF(Dails!D:D,Data!$A909)=1,2,"N")</f>
        <v>2</v>
      </c>
      <c r="H909" s="16">
        <f>IF(COUNTIF(Dails!G:G,Data!$A909)=1,3,"N")</f>
        <v>3</v>
      </c>
      <c r="I909" s="16">
        <f t="shared" si="1"/>
        <v>1</v>
      </c>
    </row>
    <row r="910" ht="14.25" customHeight="1">
      <c r="A910" s="9" t="s">
        <v>1582</v>
      </c>
      <c r="B910" s="108" t="s">
        <v>53</v>
      </c>
      <c r="C910" s="119" t="s">
        <v>2391</v>
      </c>
      <c r="D910" s="120" t="s">
        <v>1419</v>
      </c>
      <c r="E910" s="16" t="str">
        <f>VLOOKUP(B910&amp;D910,'Bill Assignment'!C:D,2,0)</f>
        <v>×</v>
      </c>
      <c r="F910" s="16">
        <f>IF(COUNTIF(Dails!A:A,Data!$A910)=1,1,"N")</f>
        <v>1</v>
      </c>
      <c r="G910" s="16">
        <f>IF(COUNTIF(Dails!D:D,Data!$A910)=1,2,"N")</f>
        <v>2</v>
      </c>
      <c r="H910" s="16" t="str">
        <f>IF(COUNTIF(Dails!G:G,Data!$A910)=1,3,"N")</f>
        <v>N</v>
      </c>
      <c r="I910" s="16">
        <f t="shared" si="1"/>
        <v>1</v>
      </c>
    </row>
    <row r="911" ht="14.25" customHeight="1">
      <c r="A911" s="9" t="s">
        <v>995</v>
      </c>
      <c r="B911" s="108" t="s">
        <v>53</v>
      </c>
      <c r="C911" s="119" t="s">
        <v>2392</v>
      </c>
      <c r="D911" s="120" t="s">
        <v>1419</v>
      </c>
      <c r="E911" s="16" t="str">
        <f>VLOOKUP(B911&amp;D911,'Bill Assignment'!C:D,2,0)</f>
        <v>×</v>
      </c>
      <c r="F911" s="16">
        <f>IF(COUNTIF(Dails!A:A,Data!$A911)=1,1,"N")</f>
        <v>1</v>
      </c>
      <c r="G911" s="16">
        <f>IF(COUNTIF(Dails!D:D,Data!$A911)=1,2,"N")</f>
        <v>2</v>
      </c>
      <c r="H911" s="16" t="str">
        <f>IF(COUNTIF(Dails!G:G,Data!$A911)=1,3,"N")</f>
        <v>N</v>
      </c>
      <c r="I911" s="16">
        <f t="shared" si="1"/>
        <v>1</v>
      </c>
    </row>
    <row r="912" ht="14.25" customHeight="1">
      <c r="A912" s="9" t="s">
        <v>248</v>
      </c>
      <c r="B912" s="109" t="s">
        <v>54</v>
      </c>
      <c r="C912" s="119" t="s">
        <v>2393</v>
      </c>
      <c r="D912" s="120" t="s">
        <v>1333</v>
      </c>
      <c r="E912" s="16" t="str">
        <f>VLOOKUP(B912&amp;D912,'Bill Assignment'!C:D,2,0)</f>
        <v>√</v>
      </c>
      <c r="F912" s="16">
        <f>IF(COUNTIF(Dails!A:A,Data!$A912)=1,1,"N")</f>
        <v>1</v>
      </c>
      <c r="G912" s="16" t="str">
        <f>IF(COUNTIF(Dails!D:D,Data!$A912)=1,2,"N")</f>
        <v>N</v>
      </c>
      <c r="H912" s="16" t="str">
        <f>IF(COUNTIF(Dails!G:G,Data!$A912)=1,3,"N")</f>
        <v>N</v>
      </c>
      <c r="I912" s="16">
        <f t="shared" si="1"/>
        <v>1</v>
      </c>
    </row>
    <row r="913" ht="14.25" customHeight="1">
      <c r="A913" s="9" t="s">
        <v>745</v>
      </c>
      <c r="B913" s="109" t="s">
        <v>54</v>
      </c>
      <c r="C913" s="119" t="s">
        <v>2394</v>
      </c>
      <c r="D913" s="120" t="s">
        <v>1333</v>
      </c>
      <c r="E913" s="16" t="str">
        <f>VLOOKUP(B913&amp;D913,'Bill Assignment'!C:D,2,0)</f>
        <v>√</v>
      </c>
      <c r="F913" s="16">
        <f>IF(COUNTIF(Dails!A:A,Data!$A913)=1,1,"N")</f>
        <v>1</v>
      </c>
      <c r="G913" s="16">
        <f>IF(COUNTIF(Dails!D:D,Data!$A913)=1,2,"N")</f>
        <v>2</v>
      </c>
      <c r="H913" s="16" t="str">
        <f>IF(COUNTIF(Dails!G:G,Data!$A913)=1,3,"N")</f>
        <v>N</v>
      </c>
      <c r="I913" s="16">
        <f t="shared" si="1"/>
        <v>1</v>
      </c>
    </row>
    <row r="914" ht="14.25" customHeight="1">
      <c r="A914" s="9" t="s">
        <v>714</v>
      </c>
      <c r="B914" s="109" t="s">
        <v>54</v>
      </c>
      <c r="C914" s="119" t="s">
        <v>2395</v>
      </c>
      <c r="D914" s="120" t="s">
        <v>1333</v>
      </c>
      <c r="E914" s="16" t="str">
        <f>VLOOKUP(B914&amp;D914,'Bill Assignment'!C:D,2,0)</f>
        <v>√</v>
      </c>
      <c r="F914" s="16">
        <f>IF(COUNTIF(Dails!A:A,Data!$A914)=1,1,"N")</f>
        <v>1</v>
      </c>
      <c r="G914" s="16">
        <f>IF(COUNTIF(Dails!D:D,Data!$A914)=1,2,"N")</f>
        <v>2</v>
      </c>
      <c r="H914" s="16">
        <f>IF(COUNTIF(Dails!G:G,Data!$A914)=1,3,"N")</f>
        <v>3</v>
      </c>
      <c r="I914" s="16">
        <f t="shared" si="1"/>
        <v>1</v>
      </c>
    </row>
    <row r="915" ht="14.25" customHeight="1">
      <c r="A915" s="9" t="s">
        <v>1779</v>
      </c>
      <c r="B915" s="109" t="s">
        <v>54</v>
      </c>
      <c r="C915" s="119" t="s">
        <v>2396</v>
      </c>
      <c r="D915" s="120" t="s">
        <v>1333</v>
      </c>
      <c r="E915" s="16" t="str">
        <f>VLOOKUP(B915&amp;D915,'Bill Assignment'!C:D,2,0)</f>
        <v>√</v>
      </c>
      <c r="F915" s="16">
        <f>IF(COUNTIF(Dails!A:A,Data!$A915)=1,1,"N")</f>
        <v>1</v>
      </c>
      <c r="G915" s="16">
        <f>IF(COUNTIF(Dails!D:D,Data!$A915)=1,2,"N")</f>
        <v>2</v>
      </c>
      <c r="H915" s="16" t="str">
        <f>IF(COUNTIF(Dails!G:G,Data!$A915)=1,3,"N")</f>
        <v>N</v>
      </c>
      <c r="I915" s="16">
        <f t="shared" si="1"/>
        <v>1</v>
      </c>
    </row>
    <row r="916" ht="14.25" customHeight="1">
      <c r="A916" s="9" t="s">
        <v>1784</v>
      </c>
      <c r="B916" s="109" t="s">
        <v>54</v>
      </c>
      <c r="C916" s="119" t="s">
        <v>2397</v>
      </c>
      <c r="D916" s="120" t="s">
        <v>1333</v>
      </c>
      <c r="E916" s="16" t="str">
        <f>VLOOKUP(B916&amp;D916,'Bill Assignment'!C:D,2,0)</f>
        <v>√</v>
      </c>
      <c r="F916" s="16" t="str">
        <f>IF(COUNTIF(Dails!A:A,Data!$A916)=1,1,"N")</f>
        <v>N</v>
      </c>
      <c r="G916" s="16">
        <f>IF(COUNTIF(Dails!D:D,Data!$A916)=1,2,"N")</f>
        <v>2</v>
      </c>
      <c r="H916" s="16" t="str">
        <f>IF(COUNTIF(Dails!G:G,Data!$A916)=1,3,"N")</f>
        <v>N</v>
      </c>
      <c r="I916" s="16">
        <f t="shared" si="1"/>
        <v>1</v>
      </c>
    </row>
    <row r="917" ht="14.25" customHeight="1">
      <c r="A917" s="9" t="s">
        <v>1281</v>
      </c>
      <c r="B917" s="109" t="s">
        <v>54</v>
      </c>
      <c r="C917" s="119" t="s">
        <v>2398</v>
      </c>
      <c r="D917" s="120" t="s">
        <v>1333</v>
      </c>
      <c r="E917" s="16" t="str">
        <f>VLOOKUP(B917&amp;D917,'Bill Assignment'!C:D,2,0)</f>
        <v>√</v>
      </c>
      <c r="F917" s="16">
        <f>IF(COUNTIF(Dails!A:A,Data!$A917)=1,1,"N")</f>
        <v>1</v>
      </c>
      <c r="G917" s="16">
        <f>IF(COUNTIF(Dails!D:D,Data!$A917)=1,2,"N")</f>
        <v>2</v>
      </c>
      <c r="H917" s="16">
        <f>IF(COUNTIF(Dails!G:G,Data!$A917)=1,3,"N")</f>
        <v>3</v>
      </c>
      <c r="I917" s="16">
        <f t="shared" si="1"/>
        <v>1</v>
      </c>
    </row>
    <row r="918" ht="14.25" customHeight="1">
      <c r="A918" s="9" t="s">
        <v>460</v>
      </c>
      <c r="B918" s="109" t="s">
        <v>54</v>
      </c>
      <c r="C918" s="119" t="s">
        <v>2399</v>
      </c>
      <c r="D918" s="120" t="s">
        <v>1333</v>
      </c>
      <c r="E918" s="16" t="str">
        <f>VLOOKUP(B918&amp;D918,'Bill Assignment'!C:D,2,0)</f>
        <v>√</v>
      </c>
      <c r="F918" s="16">
        <f>IF(COUNTIF(Dails!A:A,Data!$A918)=1,1,"N")</f>
        <v>1</v>
      </c>
      <c r="G918" s="16" t="str">
        <f>IF(COUNTIF(Dails!D:D,Data!$A918)=1,2,"N")</f>
        <v>N</v>
      </c>
      <c r="H918" s="16" t="str">
        <f>IF(COUNTIF(Dails!G:G,Data!$A918)=1,3,"N")</f>
        <v>N</v>
      </c>
      <c r="I918" s="16">
        <f t="shared" si="1"/>
        <v>1</v>
      </c>
    </row>
    <row r="919" ht="14.25" customHeight="1">
      <c r="A919" s="9" t="s">
        <v>1215</v>
      </c>
      <c r="B919" s="109" t="s">
        <v>54</v>
      </c>
      <c r="C919" s="119" t="s">
        <v>2400</v>
      </c>
      <c r="D919" s="120" t="s">
        <v>1333</v>
      </c>
      <c r="E919" s="16" t="str">
        <f>VLOOKUP(B919&amp;D919,'Bill Assignment'!C:D,2,0)</f>
        <v>√</v>
      </c>
      <c r="F919" s="16">
        <f>IF(COUNTIF(Dails!A:A,Data!$A919)=1,1,"N")</f>
        <v>1</v>
      </c>
      <c r="G919" s="16">
        <f>IF(COUNTIF(Dails!D:D,Data!$A919)=1,2,"N")</f>
        <v>2</v>
      </c>
      <c r="H919" s="16" t="str">
        <f>IF(COUNTIF(Dails!G:G,Data!$A919)=1,3,"N")</f>
        <v>N</v>
      </c>
      <c r="I919" s="16">
        <f t="shared" si="1"/>
        <v>1</v>
      </c>
    </row>
    <row r="920" ht="14.25" customHeight="1">
      <c r="A920" s="9" t="s">
        <v>599</v>
      </c>
      <c r="B920" s="109" t="s">
        <v>54</v>
      </c>
      <c r="C920" s="119" t="s">
        <v>2401</v>
      </c>
      <c r="D920" s="120" t="s">
        <v>1333</v>
      </c>
      <c r="E920" s="16" t="str">
        <f>VLOOKUP(B920&amp;D920,'Bill Assignment'!C:D,2,0)</f>
        <v>√</v>
      </c>
      <c r="F920" s="16">
        <f>IF(COUNTIF(Dails!A:A,Data!$A920)=1,1,"N")</f>
        <v>1</v>
      </c>
      <c r="G920" s="16" t="str">
        <f>IF(COUNTIF(Dails!D:D,Data!$A920)=1,2,"N")</f>
        <v>N</v>
      </c>
      <c r="H920" s="16" t="str">
        <f>IF(COUNTIF(Dails!G:G,Data!$A920)=1,3,"N")</f>
        <v>N</v>
      </c>
      <c r="I920" s="16">
        <f t="shared" si="1"/>
        <v>1</v>
      </c>
    </row>
    <row r="921" ht="14.25" customHeight="1">
      <c r="A921" s="9" t="s">
        <v>954</v>
      </c>
      <c r="B921" s="109" t="s">
        <v>54</v>
      </c>
      <c r="C921" s="119" t="s">
        <v>2402</v>
      </c>
      <c r="D921" s="120" t="s">
        <v>1333</v>
      </c>
      <c r="E921" s="16" t="str">
        <f>VLOOKUP(B921&amp;D921,'Bill Assignment'!C:D,2,0)</f>
        <v>√</v>
      </c>
      <c r="F921" s="16">
        <f>IF(COUNTIF(Dails!A:A,Data!$A921)=1,1,"N")</f>
        <v>1</v>
      </c>
      <c r="G921" s="16">
        <f>IF(COUNTIF(Dails!D:D,Data!$A921)=1,2,"N")</f>
        <v>2</v>
      </c>
      <c r="H921" s="16">
        <f>IF(COUNTIF(Dails!G:G,Data!$A921)=1,3,"N")</f>
        <v>3</v>
      </c>
      <c r="I921" s="16">
        <f t="shared" si="1"/>
        <v>1</v>
      </c>
    </row>
    <row r="922" ht="14.25" customHeight="1">
      <c r="A922" s="9" t="s">
        <v>1841</v>
      </c>
      <c r="B922" s="109" t="s">
        <v>54</v>
      </c>
      <c r="C922" s="119" t="s">
        <v>2403</v>
      </c>
      <c r="D922" s="120" t="s">
        <v>1333</v>
      </c>
      <c r="E922" s="16" t="str">
        <f>VLOOKUP(B922&amp;D922,'Bill Assignment'!C:D,2,0)</f>
        <v>√</v>
      </c>
      <c r="F922" s="16">
        <f>IF(COUNTIF(Dails!A:A,Data!$A922)=1,1,"N")</f>
        <v>1</v>
      </c>
      <c r="G922" s="16">
        <f>IF(COUNTIF(Dails!D:D,Data!$A922)=1,2,"N")</f>
        <v>2</v>
      </c>
      <c r="H922" s="16" t="str">
        <f>IF(COUNTIF(Dails!G:G,Data!$A922)=1,3,"N")</f>
        <v>N</v>
      </c>
      <c r="I922" s="16">
        <f t="shared" si="1"/>
        <v>1</v>
      </c>
    </row>
    <row r="923" ht="14.25" customHeight="1">
      <c r="A923" s="9" t="s">
        <v>387</v>
      </c>
      <c r="B923" s="109" t="s">
        <v>54</v>
      </c>
      <c r="C923" s="119" t="s">
        <v>2404</v>
      </c>
      <c r="D923" s="120" t="s">
        <v>1333</v>
      </c>
      <c r="E923" s="16" t="str">
        <f>VLOOKUP(B923&amp;D923,'Bill Assignment'!C:D,2,0)</f>
        <v>√</v>
      </c>
      <c r="F923" s="16">
        <f>IF(COUNTIF(Dails!A:A,Data!$A923)=1,1,"N")</f>
        <v>1</v>
      </c>
      <c r="G923" s="16">
        <f>IF(COUNTIF(Dails!D:D,Data!$A923)=1,2,"N")</f>
        <v>2</v>
      </c>
      <c r="H923" s="16" t="str">
        <f>IF(COUNTIF(Dails!G:G,Data!$A923)=1,3,"N")</f>
        <v>N</v>
      </c>
      <c r="I923" s="16">
        <f t="shared" si="1"/>
        <v>1</v>
      </c>
    </row>
    <row r="924" ht="14.25" customHeight="1">
      <c r="A924" s="9" t="s">
        <v>663</v>
      </c>
      <c r="B924" s="109" t="s">
        <v>54</v>
      </c>
      <c r="C924" s="119" t="s">
        <v>2405</v>
      </c>
      <c r="D924" s="120" t="s">
        <v>1333</v>
      </c>
      <c r="E924" s="16" t="str">
        <f>VLOOKUP(B924&amp;D924,'Bill Assignment'!C:D,2,0)</f>
        <v>√</v>
      </c>
      <c r="F924" s="16">
        <f>IF(COUNTIF(Dails!A:A,Data!$A924)=1,1,"N")</f>
        <v>1</v>
      </c>
      <c r="G924" s="16" t="str">
        <f>IF(COUNTIF(Dails!D:D,Data!$A924)=1,2,"N")</f>
        <v>N</v>
      </c>
      <c r="H924" s="16">
        <f>IF(COUNTIF(Dails!G:G,Data!$A924)=1,3,"N")</f>
        <v>3</v>
      </c>
      <c r="I924" s="16">
        <f t="shared" si="1"/>
        <v>1</v>
      </c>
    </row>
    <row r="925" ht="14.25" customHeight="1">
      <c r="A925" s="9" t="s">
        <v>178</v>
      </c>
      <c r="B925" s="109" t="s">
        <v>54</v>
      </c>
      <c r="C925" s="119" t="s">
        <v>2406</v>
      </c>
      <c r="D925" s="120" t="s">
        <v>1333</v>
      </c>
      <c r="E925" s="16" t="str">
        <f>VLOOKUP(B925&amp;D925,'Bill Assignment'!C:D,2,0)</f>
        <v>√</v>
      </c>
      <c r="F925" s="16">
        <f>IF(COUNTIF(Dails!A:A,Data!$A925)=1,1,"N")</f>
        <v>1</v>
      </c>
      <c r="G925" s="16" t="str">
        <f>IF(COUNTIF(Dails!D:D,Data!$A925)=1,2,"N")</f>
        <v>N</v>
      </c>
      <c r="H925" s="16" t="str">
        <f>IF(COUNTIF(Dails!G:G,Data!$A925)=1,3,"N")</f>
        <v>N</v>
      </c>
      <c r="I925" s="16">
        <f t="shared" si="1"/>
        <v>1</v>
      </c>
    </row>
    <row r="926" ht="14.25" customHeight="1">
      <c r="A926" s="9" t="s">
        <v>1585</v>
      </c>
      <c r="B926" s="109" t="s">
        <v>54</v>
      </c>
      <c r="C926" s="119" t="s">
        <v>2407</v>
      </c>
      <c r="D926" s="120" t="s">
        <v>1333</v>
      </c>
      <c r="E926" s="16" t="str">
        <f>VLOOKUP(B926&amp;D926,'Bill Assignment'!C:D,2,0)</f>
        <v>√</v>
      </c>
      <c r="F926" s="16" t="str">
        <f>IF(COUNTIF(Dails!A:A,Data!$A926)=1,1,"N")</f>
        <v>N</v>
      </c>
      <c r="G926" s="16">
        <f>IF(COUNTIF(Dails!D:D,Data!$A926)=1,2,"N")</f>
        <v>2</v>
      </c>
      <c r="H926" s="16" t="str">
        <f>IF(COUNTIF(Dails!G:G,Data!$A926)=1,3,"N")</f>
        <v>N</v>
      </c>
      <c r="I926" s="16">
        <f t="shared" si="1"/>
        <v>1</v>
      </c>
    </row>
    <row r="927" ht="14.25" customHeight="1">
      <c r="A927" s="9" t="s">
        <v>1538</v>
      </c>
      <c r="B927" s="109" t="s">
        <v>54</v>
      </c>
      <c r="C927" s="119" t="s">
        <v>2408</v>
      </c>
      <c r="D927" s="120" t="s">
        <v>1419</v>
      </c>
      <c r="E927" s="16" t="str">
        <f>VLOOKUP(B927&amp;D927,'Bill Assignment'!C:D,2,0)</f>
        <v>×</v>
      </c>
      <c r="F927" s="16">
        <f>IF(COUNTIF(Dails!A:A,Data!$A927)=1,1,"N")</f>
        <v>1</v>
      </c>
      <c r="G927" s="16">
        <f>IF(COUNTIF(Dails!D:D,Data!$A927)=1,2,"N")</f>
        <v>2</v>
      </c>
      <c r="H927" s="16" t="str">
        <f>IF(COUNTIF(Dails!G:G,Data!$A927)=1,3,"N")</f>
        <v>N</v>
      </c>
      <c r="I927" s="16">
        <f t="shared" si="1"/>
        <v>1</v>
      </c>
    </row>
    <row r="928" ht="14.25" customHeight="1">
      <c r="A928" s="9" t="s">
        <v>1146</v>
      </c>
      <c r="B928" s="109" t="s">
        <v>54</v>
      </c>
      <c r="C928" s="119" t="s">
        <v>2409</v>
      </c>
      <c r="D928" s="120" t="s">
        <v>1419</v>
      </c>
      <c r="E928" s="16" t="str">
        <f>VLOOKUP(B928&amp;D928,'Bill Assignment'!C:D,2,0)</f>
        <v>×</v>
      </c>
      <c r="F928" s="16">
        <f>IF(COUNTIF(Dails!A:A,Data!$A928)=1,1,"N")</f>
        <v>1</v>
      </c>
      <c r="G928" s="16" t="str">
        <f>IF(COUNTIF(Dails!D:D,Data!$A928)=1,2,"N")</f>
        <v>N</v>
      </c>
      <c r="H928" s="16" t="str">
        <f>IF(COUNTIF(Dails!G:G,Data!$A928)=1,3,"N")</f>
        <v>N</v>
      </c>
      <c r="I928" s="16">
        <f t="shared" si="1"/>
        <v>1</v>
      </c>
    </row>
    <row r="929" ht="14.25" customHeight="1">
      <c r="A929" s="9" t="s">
        <v>834</v>
      </c>
      <c r="B929" s="109" t="s">
        <v>54</v>
      </c>
      <c r="C929" s="119" t="s">
        <v>2410</v>
      </c>
      <c r="D929" s="120" t="s">
        <v>1419</v>
      </c>
      <c r="E929" s="16" t="str">
        <f>VLOOKUP(B929&amp;D929,'Bill Assignment'!C:D,2,0)</f>
        <v>×</v>
      </c>
      <c r="F929" s="16">
        <f>IF(COUNTIF(Dails!A:A,Data!$A929)=1,1,"N")</f>
        <v>1</v>
      </c>
      <c r="G929" s="16" t="str">
        <f>IF(COUNTIF(Dails!D:D,Data!$A929)=1,2,"N")</f>
        <v>N</v>
      </c>
      <c r="H929" s="16" t="str">
        <f>IF(COUNTIF(Dails!G:G,Data!$A929)=1,3,"N")</f>
        <v>N</v>
      </c>
      <c r="I929" s="16">
        <f t="shared" si="1"/>
        <v>1</v>
      </c>
    </row>
    <row r="930" ht="14.25" customHeight="1">
      <c r="A930" s="9" t="s">
        <v>669</v>
      </c>
      <c r="B930" s="109" t="s">
        <v>54</v>
      </c>
      <c r="C930" s="119" t="s">
        <v>2411</v>
      </c>
      <c r="D930" s="120" t="s">
        <v>1419</v>
      </c>
      <c r="E930" s="16" t="str">
        <f>VLOOKUP(B930&amp;D930,'Bill Assignment'!C:D,2,0)</f>
        <v>×</v>
      </c>
      <c r="F930" s="16">
        <f>IF(COUNTIF(Dails!A:A,Data!$A930)=1,1,"N")</f>
        <v>1</v>
      </c>
      <c r="G930" s="16" t="str">
        <f>IF(COUNTIF(Dails!D:D,Data!$A930)=1,2,"N")</f>
        <v>N</v>
      </c>
      <c r="H930" s="16" t="str">
        <f>IF(COUNTIF(Dails!G:G,Data!$A930)=1,3,"N")</f>
        <v>N</v>
      </c>
      <c r="I930" s="16">
        <f t="shared" si="1"/>
        <v>1</v>
      </c>
    </row>
    <row r="931" ht="14.25" customHeight="1">
      <c r="A931" s="9" t="s">
        <v>1265</v>
      </c>
      <c r="B931" s="109" t="s">
        <v>54</v>
      </c>
      <c r="C931" s="119" t="s">
        <v>2412</v>
      </c>
      <c r="D931" s="120" t="s">
        <v>1419</v>
      </c>
      <c r="E931" s="16" t="str">
        <f>VLOOKUP(B931&amp;D931,'Bill Assignment'!C:D,2,0)</f>
        <v>×</v>
      </c>
      <c r="F931" s="16">
        <f>IF(COUNTIF(Dails!A:A,Data!$A931)=1,1,"N")</f>
        <v>1</v>
      </c>
      <c r="G931" s="16" t="str">
        <f>IF(COUNTIF(Dails!D:D,Data!$A931)=1,2,"N")</f>
        <v>N</v>
      </c>
      <c r="H931" s="16" t="str">
        <f>IF(COUNTIF(Dails!G:G,Data!$A931)=1,3,"N")</f>
        <v>N</v>
      </c>
      <c r="I931" s="16">
        <f t="shared" si="1"/>
        <v>1</v>
      </c>
    </row>
    <row r="932" ht="14.25" customHeight="1">
      <c r="A932" s="9" t="s">
        <v>214</v>
      </c>
      <c r="B932" s="109" t="s">
        <v>54</v>
      </c>
      <c r="C932" s="119" t="s">
        <v>2413</v>
      </c>
      <c r="D932" s="120" t="s">
        <v>1419</v>
      </c>
      <c r="E932" s="16" t="str">
        <f>VLOOKUP(B932&amp;D932,'Bill Assignment'!C:D,2,0)</f>
        <v>×</v>
      </c>
      <c r="F932" s="16">
        <f>IF(COUNTIF(Dails!A:A,Data!$A932)=1,1,"N")</f>
        <v>1</v>
      </c>
      <c r="G932" s="16" t="str">
        <f>IF(COUNTIF(Dails!D:D,Data!$A932)=1,2,"N")</f>
        <v>N</v>
      </c>
      <c r="H932" s="16" t="str">
        <f>IF(COUNTIF(Dails!G:G,Data!$A932)=1,3,"N")</f>
        <v>N</v>
      </c>
      <c r="I932" s="16">
        <f t="shared" si="1"/>
        <v>1</v>
      </c>
    </row>
    <row r="933" ht="14.25" customHeight="1">
      <c r="A933" s="9" t="s">
        <v>985</v>
      </c>
      <c r="B933" s="109" t="s">
        <v>54</v>
      </c>
      <c r="C933" s="119" t="s">
        <v>2414</v>
      </c>
      <c r="D933" s="120" t="s">
        <v>1419</v>
      </c>
      <c r="E933" s="16" t="str">
        <f>VLOOKUP(B933&amp;D933,'Bill Assignment'!C:D,2,0)</f>
        <v>×</v>
      </c>
      <c r="F933" s="16">
        <f>IF(COUNTIF(Dails!A:A,Data!$A933)=1,1,"N")</f>
        <v>1</v>
      </c>
      <c r="G933" s="16" t="str">
        <f>IF(COUNTIF(Dails!D:D,Data!$A933)=1,2,"N")</f>
        <v>N</v>
      </c>
      <c r="H933" s="16" t="str">
        <f>IF(COUNTIF(Dails!G:G,Data!$A933)=1,3,"N")</f>
        <v>N</v>
      </c>
      <c r="I933" s="16">
        <f t="shared" si="1"/>
        <v>1</v>
      </c>
    </row>
    <row r="934" ht="14.25" customHeight="1">
      <c r="A934" s="9" t="s">
        <v>1233</v>
      </c>
      <c r="B934" s="109" t="s">
        <v>54</v>
      </c>
      <c r="C934" s="119" t="s">
        <v>2415</v>
      </c>
      <c r="D934" s="120" t="s">
        <v>1419</v>
      </c>
      <c r="E934" s="16" t="str">
        <f>VLOOKUP(B934&amp;D934,'Bill Assignment'!C:D,2,0)</f>
        <v>×</v>
      </c>
      <c r="F934" s="16">
        <f>IF(COUNTIF(Dails!A:A,Data!$A934)=1,1,"N")</f>
        <v>1</v>
      </c>
      <c r="G934" s="16" t="str">
        <f>IF(COUNTIF(Dails!D:D,Data!$A934)=1,2,"N")</f>
        <v>N</v>
      </c>
      <c r="H934" s="16" t="str">
        <f>IF(COUNTIF(Dails!G:G,Data!$A934)=1,3,"N")</f>
        <v>N</v>
      </c>
      <c r="I934" s="16">
        <f t="shared" si="1"/>
        <v>1</v>
      </c>
    </row>
    <row r="935" ht="14.25" customHeight="1">
      <c r="A935" s="9" t="s">
        <v>603</v>
      </c>
      <c r="B935" s="109" t="s">
        <v>54</v>
      </c>
      <c r="C935" s="119" t="s">
        <v>2416</v>
      </c>
      <c r="D935" s="120" t="s">
        <v>1419</v>
      </c>
      <c r="E935" s="16" t="str">
        <f>VLOOKUP(B935&amp;D935,'Bill Assignment'!C:D,2,0)</f>
        <v>×</v>
      </c>
      <c r="F935" s="16">
        <f>IF(COUNTIF(Dails!A:A,Data!$A935)=1,1,"N")</f>
        <v>1</v>
      </c>
      <c r="G935" s="16">
        <f>IF(COUNTIF(Dails!D:D,Data!$A935)=1,2,"N")</f>
        <v>2</v>
      </c>
      <c r="H935" s="16" t="str">
        <f>IF(COUNTIF(Dails!G:G,Data!$A935)=1,3,"N")</f>
        <v>N</v>
      </c>
      <c r="I935" s="16">
        <f t="shared" si="1"/>
        <v>1</v>
      </c>
    </row>
    <row r="936" ht="14.25" customHeight="1">
      <c r="A936" s="9" t="s">
        <v>1196</v>
      </c>
      <c r="B936" s="109" t="s">
        <v>54</v>
      </c>
      <c r="C936" s="119" t="s">
        <v>2417</v>
      </c>
      <c r="D936" s="120" t="s">
        <v>1419</v>
      </c>
      <c r="E936" s="16" t="str">
        <f>VLOOKUP(B936&amp;D936,'Bill Assignment'!C:D,2,0)</f>
        <v>×</v>
      </c>
      <c r="F936" s="16">
        <f>IF(COUNTIF(Dails!A:A,Data!$A936)=1,1,"N")</f>
        <v>1</v>
      </c>
      <c r="G936" s="16" t="str">
        <f>IF(COUNTIF(Dails!D:D,Data!$A936)=1,2,"N")</f>
        <v>N</v>
      </c>
      <c r="H936" s="16" t="str">
        <f>IF(COUNTIF(Dails!G:G,Data!$A936)=1,3,"N")</f>
        <v>N</v>
      </c>
      <c r="I936" s="16">
        <f t="shared" si="1"/>
        <v>1</v>
      </c>
    </row>
    <row r="937" ht="14.25" customHeight="1">
      <c r="A937" s="9" t="s">
        <v>1064</v>
      </c>
      <c r="B937" s="109" t="s">
        <v>54</v>
      </c>
      <c r="C937" s="119" t="s">
        <v>2418</v>
      </c>
      <c r="D937" s="120" t="s">
        <v>1419</v>
      </c>
      <c r="E937" s="16" t="str">
        <f>VLOOKUP(B937&amp;D937,'Bill Assignment'!C:D,2,0)</f>
        <v>×</v>
      </c>
      <c r="F937" s="16">
        <f>IF(COUNTIF(Dails!A:A,Data!$A937)=1,1,"N")</f>
        <v>1</v>
      </c>
      <c r="G937" s="16">
        <f>IF(COUNTIF(Dails!D:D,Data!$A937)=1,2,"N")</f>
        <v>2</v>
      </c>
      <c r="H937" s="16" t="str">
        <f>IF(COUNTIF(Dails!G:G,Data!$A937)=1,3,"N")</f>
        <v>N</v>
      </c>
      <c r="I937" s="16">
        <f t="shared" si="1"/>
        <v>1</v>
      </c>
    </row>
    <row r="938" ht="14.25" customHeight="1">
      <c r="A938" s="9" t="s">
        <v>154</v>
      </c>
      <c r="B938" s="109" t="s">
        <v>54</v>
      </c>
      <c r="C938" s="119" t="s">
        <v>2419</v>
      </c>
      <c r="D938" s="120" t="s">
        <v>1419</v>
      </c>
      <c r="E938" s="16" t="str">
        <f>VLOOKUP(B938&amp;D938,'Bill Assignment'!C:D,2,0)</f>
        <v>×</v>
      </c>
      <c r="F938" s="16">
        <f>IF(COUNTIF(Dails!A:A,Data!$A938)=1,1,"N")</f>
        <v>1</v>
      </c>
      <c r="G938" s="16">
        <f>IF(COUNTIF(Dails!D:D,Data!$A938)=1,2,"N")</f>
        <v>2</v>
      </c>
      <c r="H938" s="16" t="str">
        <f>IF(COUNTIF(Dails!G:G,Data!$A938)=1,3,"N")</f>
        <v>N</v>
      </c>
      <c r="I938" s="16">
        <f t="shared" si="1"/>
        <v>1</v>
      </c>
    </row>
    <row r="939" ht="14.25" customHeight="1">
      <c r="A939" s="9" t="s">
        <v>1306</v>
      </c>
      <c r="B939" s="109" t="s">
        <v>54</v>
      </c>
      <c r="C939" s="119" t="s">
        <v>2420</v>
      </c>
      <c r="D939" s="120" t="s">
        <v>1419</v>
      </c>
      <c r="E939" s="16" t="str">
        <f>VLOOKUP(B939&amp;D939,'Bill Assignment'!C:D,2,0)</f>
        <v>×</v>
      </c>
      <c r="F939" s="16">
        <f>IF(COUNTIF(Dails!A:A,Data!$A939)=1,1,"N")</f>
        <v>1</v>
      </c>
      <c r="G939" s="16" t="str">
        <f>IF(COUNTIF(Dails!D:D,Data!$A939)=1,2,"N")</f>
        <v>N</v>
      </c>
      <c r="H939" s="16" t="str">
        <f>IF(COUNTIF(Dails!G:G,Data!$A939)=1,3,"N")</f>
        <v>N</v>
      </c>
      <c r="I939" s="16">
        <f t="shared" si="1"/>
        <v>1</v>
      </c>
    </row>
    <row r="940" ht="14.25" customHeight="1">
      <c r="A940" s="9" t="s">
        <v>706</v>
      </c>
      <c r="B940" s="109" t="s">
        <v>54</v>
      </c>
      <c r="C940" s="119" t="s">
        <v>2421</v>
      </c>
      <c r="D940" s="120" t="s">
        <v>1419</v>
      </c>
      <c r="E940" s="16" t="str">
        <f>VLOOKUP(B940&amp;D940,'Bill Assignment'!C:D,2,0)</f>
        <v>×</v>
      </c>
      <c r="F940" s="16">
        <f>IF(COUNTIF(Dails!A:A,Data!$A940)=1,1,"N")</f>
        <v>1</v>
      </c>
      <c r="G940" s="16" t="str">
        <f>IF(COUNTIF(Dails!D:D,Data!$A940)=1,2,"N")</f>
        <v>N</v>
      </c>
      <c r="H940" s="16" t="str">
        <f>IF(COUNTIF(Dails!G:G,Data!$A940)=1,3,"N")</f>
        <v>N</v>
      </c>
      <c r="I940" s="16">
        <f t="shared" si="1"/>
        <v>1</v>
      </c>
    </row>
    <row r="941" ht="14.25" customHeight="1">
      <c r="A941" s="9" t="s">
        <v>290</v>
      </c>
      <c r="B941" s="109" t="s">
        <v>54</v>
      </c>
      <c r="C941" s="119" t="s">
        <v>2422</v>
      </c>
      <c r="D941" s="120" t="s">
        <v>1419</v>
      </c>
      <c r="E941" s="16" t="str">
        <f>VLOOKUP(B941&amp;D941,'Bill Assignment'!C:D,2,0)</f>
        <v>×</v>
      </c>
      <c r="F941" s="16">
        <f>IF(COUNTIF(Dails!A:A,Data!$A941)=1,1,"N")</f>
        <v>1</v>
      </c>
      <c r="G941" s="16">
        <f>IF(COUNTIF(Dails!D:D,Data!$A941)=1,2,"N")</f>
        <v>2</v>
      </c>
      <c r="H941" s="16">
        <f>IF(COUNTIF(Dails!G:G,Data!$A941)=1,3,"N")</f>
        <v>3</v>
      </c>
      <c r="I941" s="16">
        <f t="shared" si="1"/>
        <v>1</v>
      </c>
    </row>
    <row r="942" ht="14.25" customHeight="1">
      <c r="A942" s="9" t="s">
        <v>896</v>
      </c>
      <c r="B942" s="109" t="s">
        <v>54</v>
      </c>
      <c r="C942" s="119" t="s">
        <v>2423</v>
      </c>
      <c r="D942" s="120" t="s">
        <v>1419</v>
      </c>
      <c r="E942" s="16" t="str">
        <f>VLOOKUP(B942&amp;D942,'Bill Assignment'!C:D,2,0)</f>
        <v>×</v>
      </c>
      <c r="F942" s="16">
        <f>IF(COUNTIF(Dails!A:A,Data!$A942)=1,1,"N")</f>
        <v>1</v>
      </c>
      <c r="G942" s="16">
        <f>IF(COUNTIF(Dails!D:D,Data!$A942)=1,2,"N")</f>
        <v>2</v>
      </c>
      <c r="H942" s="16" t="str">
        <f>IF(COUNTIF(Dails!G:G,Data!$A942)=1,3,"N")</f>
        <v>N</v>
      </c>
      <c r="I942" s="16">
        <f t="shared" si="1"/>
        <v>1</v>
      </c>
    </row>
    <row r="943" ht="14.25" customHeight="1">
      <c r="A943" s="9" t="s">
        <v>683</v>
      </c>
      <c r="B943" s="109" t="s">
        <v>54</v>
      </c>
      <c r="C943" s="119" t="s">
        <v>2424</v>
      </c>
      <c r="D943" s="120" t="s">
        <v>1419</v>
      </c>
      <c r="E943" s="16" t="str">
        <f>VLOOKUP(B943&amp;D943,'Bill Assignment'!C:D,2,0)</f>
        <v>×</v>
      </c>
      <c r="F943" s="16">
        <f>IF(COUNTIF(Dails!A:A,Data!$A943)=1,1,"N")</f>
        <v>1</v>
      </c>
      <c r="G943" s="16">
        <f>IF(COUNTIF(Dails!D:D,Data!$A943)=1,2,"N")</f>
        <v>2</v>
      </c>
      <c r="H943" s="16">
        <f>IF(COUNTIF(Dails!G:G,Data!$A943)=1,3,"N")</f>
        <v>3</v>
      </c>
      <c r="I943" s="16">
        <f t="shared" si="1"/>
        <v>1</v>
      </c>
    </row>
    <row r="944" ht="14.25" customHeight="1">
      <c r="A944" s="9" t="s">
        <v>445</v>
      </c>
      <c r="B944" s="109" t="s">
        <v>54</v>
      </c>
      <c r="C944" s="119" t="s">
        <v>2425</v>
      </c>
      <c r="D944" s="120" t="s">
        <v>1419</v>
      </c>
      <c r="E944" s="16" t="str">
        <f>VLOOKUP(B944&amp;D944,'Bill Assignment'!C:D,2,0)</f>
        <v>×</v>
      </c>
      <c r="F944" s="16">
        <f>IF(COUNTIF(Dails!A:A,Data!$A944)=1,1,"N")</f>
        <v>1</v>
      </c>
      <c r="G944" s="16" t="str">
        <f>IF(COUNTIF(Dails!D:D,Data!$A944)=1,2,"N")</f>
        <v>N</v>
      </c>
      <c r="H944" s="16">
        <f>IF(COUNTIF(Dails!G:G,Data!$A944)=1,3,"N")</f>
        <v>3</v>
      </c>
      <c r="I944" s="16">
        <f t="shared" si="1"/>
        <v>1</v>
      </c>
    </row>
    <row r="945" ht="14.25" customHeight="1">
      <c r="A945" s="9" t="s">
        <v>1260</v>
      </c>
      <c r="B945" s="109" t="s">
        <v>54</v>
      </c>
      <c r="C945" s="119" t="s">
        <v>2426</v>
      </c>
      <c r="D945" s="120" t="s">
        <v>1419</v>
      </c>
      <c r="E945" s="16" t="str">
        <f>VLOOKUP(B945&amp;D945,'Bill Assignment'!C:D,2,0)</f>
        <v>×</v>
      </c>
      <c r="F945" s="16">
        <f>IF(COUNTIF(Dails!A:A,Data!$A945)=1,1,"N")</f>
        <v>1</v>
      </c>
      <c r="G945" s="16" t="str">
        <f>IF(COUNTIF(Dails!D:D,Data!$A945)=1,2,"N")</f>
        <v>N</v>
      </c>
      <c r="H945" s="16" t="str">
        <f>IF(COUNTIF(Dails!G:G,Data!$A945)=1,3,"N")</f>
        <v>N</v>
      </c>
      <c r="I945" s="16">
        <f t="shared" si="1"/>
        <v>1</v>
      </c>
    </row>
    <row r="946" ht="14.25" customHeight="1">
      <c r="A946" s="9" t="s">
        <v>1609</v>
      </c>
      <c r="B946" s="109" t="s">
        <v>54</v>
      </c>
      <c r="C946" s="119" t="s">
        <v>2427</v>
      </c>
      <c r="D946" s="120" t="s">
        <v>1419</v>
      </c>
      <c r="E946" s="16" t="str">
        <f>VLOOKUP(B946&amp;D946,'Bill Assignment'!C:D,2,0)</f>
        <v>×</v>
      </c>
      <c r="F946" s="16">
        <f>IF(COUNTIF(Dails!A:A,Data!$A946)=1,1,"N")</f>
        <v>1</v>
      </c>
      <c r="G946" s="16">
        <f>IF(COUNTIF(Dails!D:D,Data!$A946)=1,2,"N")</f>
        <v>2</v>
      </c>
      <c r="H946" s="16" t="str">
        <f>IF(COUNTIF(Dails!G:G,Data!$A946)=1,3,"N")</f>
        <v>N</v>
      </c>
      <c r="I946" s="16">
        <f t="shared" si="1"/>
        <v>1</v>
      </c>
    </row>
    <row r="947" ht="14.25" customHeight="1">
      <c r="A947" s="9" t="s">
        <v>2000</v>
      </c>
      <c r="B947" s="109" t="s">
        <v>54</v>
      </c>
      <c r="C947" s="119" t="s">
        <v>2428</v>
      </c>
      <c r="D947" s="120" t="s">
        <v>1419</v>
      </c>
      <c r="E947" s="16" t="str">
        <f>VLOOKUP(B947&amp;D947,'Bill Assignment'!C:D,2,0)</f>
        <v>×</v>
      </c>
      <c r="F947" s="16">
        <f>IF(COUNTIF(Dails!A:A,Data!$A947)=1,1,"N")</f>
        <v>1</v>
      </c>
      <c r="G947" s="16">
        <f>IF(COUNTIF(Dails!D:D,Data!$A947)=1,2,"N")</f>
        <v>2</v>
      </c>
      <c r="H947" s="16">
        <f>IF(COUNTIF(Dails!G:G,Data!$A947)=1,3,"N")</f>
        <v>3</v>
      </c>
      <c r="I947" s="16">
        <f t="shared" si="1"/>
        <v>1</v>
      </c>
    </row>
    <row r="948" ht="14.25" customHeight="1">
      <c r="A948" s="9" t="s">
        <v>32</v>
      </c>
      <c r="B948" s="109" t="s">
        <v>54</v>
      </c>
      <c r="C948" s="119" t="s">
        <v>2429</v>
      </c>
      <c r="D948" s="120" t="s">
        <v>1419</v>
      </c>
      <c r="E948" s="16" t="str">
        <f>VLOOKUP(B948&amp;D948,'Bill Assignment'!C:D,2,0)</f>
        <v>×</v>
      </c>
      <c r="F948" s="16">
        <f>IF(COUNTIF(Dails!A:A,Data!$A948)=1,1,"N")</f>
        <v>1</v>
      </c>
      <c r="G948" s="16">
        <f>IF(COUNTIF(Dails!D:D,Data!$A948)=1,2,"N")</f>
        <v>2</v>
      </c>
      <c r="H948" s="16" t="str">
        <f>IF(COUNTIF(Dails!G:G,Data!$A948)=1,3,"N")</f>
        <v>N</v>
      </c>
      <c r="I948" s="16">
        <f t="shared" si="1"/>
        <v>1</v>
      </c>
    </row>
    <row r="949" ht="14.25" customHeight="1">
      <c r="A949" s="9" t="s">
        <v>1309</v>
      </c>
      <c r="B949" s="109" t="s">
        <v>54</v>
      </c>
      <c r="C949" s="119" t="s">
        <v>2430</v>
      </c>
      <c r="D949" s="120" t="s">
        <v>1419</v>
      </c>
      <c r="E949" s="16" t="str">
        <f>VLOOKUP(B949&amp;D949,'Bill Assignment'!C:D,2,0)</f>
        <v>×</v>
      </c>
      <c r="F949" s="16">
        <f>IF(COUNTIF(Dails!A:A,Data!$A949)=1,1,"N")</f>
        <v>1</v>
      </c>
      <c r="G949" s="16">
        <f>IF(COUNTIF(Dails!D:D,Data!$A949)=1,2,"N")</f>
        <v>2</v>
      </c>
      <c r="H949" s="16" t="str">
        <f>IF(COUNTIF(Dails!G:G,Data!$A949)=1,3,"N")</f>
        <v>N</v>
      </c>
      <c r="I949" s="16">
        <f t="shared" si="1"/>
        <v>1</v>
      </c>
    </row>
    <row r="950" ht="14.25" customHeight="1">
      <c r="A950" s="9" t="s">
        <v>395</v>
      </c>
      <c r="B950" s="109" t="s">
        <v>54</v>
      </c>
      <c r="C950" s="119" t="s">
        <v>2431</v>
      </c>
      <c r="D950" s="120" t="s">
        <v>1419</v>
      </c>
      <c r="E950" s="16" t="str">
        <f>VLOOKUP(B950&amp;D950,'Bill Assignment'!C:D,2,0)</f>
        <v>×</v>
      </c>
      <c r="F950" s="16">
        <f>IF(COUNTIF(Dails!A:A,Data!$A950)=1,1,"N")</f>
        <v>1</v>
      </c>
      <c r="G950" s="16">
        <f>IF(COUNTIF(Dails!D:D,Data!$A950)=1,2,"N")</f>
        <v>2</v>
      </c>
      <c r="H950" s="16" t="str">
        <f>IF(COUNTIF(Dails!G:G,Data!$A950)=1,3,"N")</f>
        <v>N</v>
      </c>
      <c r="I950" s="16">
        <f t="shared" si="1"/>
        <v>1</v>
      </c>
    </row>
    <row r="951" ht="14.25" customHeight="1">
      <c r="A951" s="9" t="s">
        <v>163</v>
      </c>
      <c r="B951" s="109" t="s">
        <v>54</v>
      </c>
      <c r="C951" s="119" t="s">
        <v>2432</v>
      </c>
      <c r="D951" s="120" t="s">
        <v>1419</v>
      </c>
      <c r="E951" s="16" t="str">
        <f>VLOOKUP(B951&amp;D951,'Bill Assignment'!C:D,2,0)</f>
        <v>×</v>
      </c>
      <c r="F951" s="16">
        <f>IF(COUNTIF(Dails!A:A,Data!$A951)=1,1,"N")</f>
        <v>1</v>
      </c>
      <c r="G951" s="16">
        <f>IF(COUNTIF(Dails!D:D,Data!$A951)=1,2,"N")</f>
        <v>2</v>
      </c>
      <c r="H951" s="16" t="str">
        <f>IF(COUNTIF(Dails!G:G,Data!$A951)=1,3,"N")</f>
        <v>N</v>
      </c>
      <c r="I951" s="16">
        <f t="shared" si="1"/>
        <v>1</v>
      </c>
    </row>
    <row r="952" ht="14.25" customHeight="1">
      <c r="A952" s="9" t="s">
        <v>470</v>
      </c>
      <c r="B952" s="109" t="s">
        <v>54</v>
      </c>
      <c r="C952" s="119" t="s">
        <v>2433</v>
      </c>
      <c r="D952" s="120" t="s">
        <v>1419</v>
      </c>
      <c r="E952" s="16" t="str">
        <f>VLOOKUP(B952&amp;D952,'Bill Assignment'!C:D,2,0)</f>
        <v>×</v>
      </c>
      <c r="F952" s="16">
        <f>IF(COUNTIF(Dails!A:A,Data!$A952)=1,1,"N")</f>
        <v>1</v>
      </c>
      <c r="G952" s="16">
        <f>IF(COUNTIF(Dails!D:D,Data!$A952)=1,2,"N")</f>
        <v>2</v>
      </c>
      <c r="H952" s="16">
        <f>IF(COUNTIF(Dails!G:G,Data!$A952)=1,3,"N")</f>
        <v>3</v>
      </c>
      <c r="I952" s="16">
        <f t="shared" si="1"/>
        <v>1</v>
      </c>
    </row>
    <row r="953" ht="14.25" customHeight="1">
      <c r="A953" s="9" t="s">
        <v>486</v>
      </c>
      <c r="B953" s="109" t="s">
        <v>54</v>
      </c>
      <c r="C953" s="119" t="s">
        <v>2434</v>
      </c>
      <c r="D953" s="120" t="s">
        <v>1419</v>
      </c>
      <c r="E953" s="16" t="str">
        <f>VLOOKUP(B953&amp;D953,'Bill Assignment'!C:D,2,0)</f>
        <v>×</v>
      </c>
      <c r="F953" s="16">
        <f>IF(COUNTIF(Dails!A:A,Data!$A953)=1,1,"N")</f>
        <v>1</v>
      </c>
      <c r="G953" s="16">
        <f>IF(COUNTIF(Dails!D:D,Data!$A953)=1,2,"N")</f>
        <v>2</v>
      </c>
      <c r="H953" s="16" t="str">
        <f>IF(COUNTIF(Dails!G:G,Data!$A953)=1,3,"N")</f>
        <v>N</v>
      </c>
      <c r="I953" s="16">
        <f t="shared" si="1"/>
        <v>1</v>
      </c>
    </row>
    <row r="954" ht="14.25" customHeight="1">
      <c r="A954" s="9" t="s">
        <v>1051</v>
      </c>
      <c r="B954" s="109" t="s">
        <v>54</v>
      </c>
      <c r="C954" s="119" t="s">
        <v>2435</v>
      </c>
      <c r="D954" s="120" t="s">
        <v>1419</v>
      </c>
      <c r="E954" s="16" t="str">
        <f>VLOOKUP(B954&amp;D954,'Bill Assignment'!C:D,2,0)</f>
        <v>×</v>
      </c>
      <c r="F954" s="16">
        <f>IF(COUNTIF(Dails!A:A,Data!$A954)=1,1,"N")</f>
        <v>1</v>
      </c>
      <c r="G954" s="16">
        <f>IF(COUNTIF(Dails!D:D,Data!$A954)=1,2,"N")</f>
        <v>2</v>
      </c>
      <c r="H954" s="16" t="str">
        <f>IF(COUNTIF(Dails!G:G,Data!$A954)=1,3,"N")</f>
        <v>N</v>
      </c>
      <c r="I954" s="16">
        <f t="shared" si="1"/>
        <v>1</v>
      </c>
    </row>
    <row r="955" ht="14.25" customHeight="1">
      <c r="A955" s="9" t="s">
        <v>1794</v>
      </c>
      <c r="B955" s="109" t="s">
        <v>54</v>
      </c>
      <c r="C955" s="119" t="s">
        <v>2436</v>
      </c>
      <c r="D955" s="120" t="s">
        <v>1419</v>
      </c>
      <c r="E955" s="16" t="str">
        <f>VLOOKUP(B955&amp;D955,'Bill Assignment'!C:D,2,0)</f>
        <v>×</v>
      </c>
      <c r="F955" s="16">
        <f>IF(COUNTIF(Dails!A:A,Data!$A955)=1,1,"N")</f>
        <v>1</v>
      </c>
      <c r="G955" s="16">
        <f>IF(COUNTIF(Dails!D:D,Data!$A955)=1,2,"N")</f>
        <v>2</v>
      </c>
      <c r="H955" s="16">
        <f>IF(COUNTIF(Dails!G:G,Data!$A955)=1,3,"N")</f>
        <v>3</v>
      </c>
      <c r="I955" s="16">
        <f t="shared" si="1"/>
        <v>1</v>
      </c>
    </row>
    <row r="956" ht="14.25" customHeight="1">
      <c r="A956" s="9" t="s">
        <v>828</v>
      </c>
      <c r="B956" s="109" t="s">
        <v>54</v>
      </c>
      <c r="C956" s="119" t="s">
        <v>2437</v>
      </c>
      <c r="D956" s="120" t="s">
        <v>1419</v>
      </c>
      <c r="E956" s="16" t="str">
        <f>VLOOKUP(B956&amp;D956,'Bill Assignment'!C:D,2,0)</f>
        <v>×</v>
      </c>
      <c r="F956" s="16">
        <f>IF(COUNTIF(Dails!A:A,Data!$A956)=1,1,"N")</f>
        <v>1</v>
      </c>
      <c r="G956" s="16">
        <f>IF(COUNTIF(Dails!D:D,Data!$A956)=1,2,"N")</f>
        <v>2</v>
      </c>
      <c r="H956" s="16" t="str">
        <f>IF(COUNTIF(Dails!G:G,Data!$A956)=1,3,"N")</f>
        <v>N</v>
      </c>
      <c r="I956" s="16">
        <f t="shared" si="1"/>
        <v>1</v>
      </c>
    </row>
    <row r="957" ht="14.25" customHeight="1">
      <c r="A957" s="9" t="s">
        <v>1297</v>
      </c>
      <c r="B957" s="109" t="s">
        <v>54</v>
      </c>
      <c r="C957" s="119" t="s">
        <v>2438</v>
      </c>
      <c r="D957" s="120" t="s">
        <v>1419</v>
      </c>
      <c r="E957" s="16" t="str">
        <f>VLOOKUP(B957&amp;D957,'Bill Assignment'!C:D,2,0)</f>
        <v>×</v>
      </c>
      <c r="F957" s="16">
        <f>IF(COUNTIF(Dails!A:A,Data!$A957)=1,1,"N")</f>
        <v>1</v>
      </c>
      <c r="G957" s="16">
        <f>IF(COUNTIF(Dails!D:D,Data!$A957)=1,2,"N")</f>
        <v>2</v>
      </c>
      <c r="H957" s="16" t="str">
        <f>IF(COUNTIF(Dails!G:G,Data!$A957)=1,3,"N")</f>
        <v>N</v>
      </c>
      <c r="I957" s="16">
        <f t="shared" si="1"/>
        <v>1</v>
      </c>
    </row>
    <row r="958" ht="14.25" customHeight="1">
      <c r="A958" s="9" t="s">
        <v>185</v>
      </c>
      <c r="B958" s="109" t="s">
        <v>54</v>
      </c>
      <c r="C958" s="119" t="s">
        <v>2439</v>
      </c>
      <c r="D958" s="120" t="s">
        <v>1419</v>
      </c>
      <c r="E958" s="16" t="str">
        <f>VLOOKUP(B958&amp;D958,'Bill Assignment'!C:D,2,0)</f>
        <v>×</v>
      </c>
      <c r="F958" s="16">
        <f>IF(COUNTIF(Dails!A:A,Data!$A958)=1,1,"N")</f>
        <v>1</v>
      </c>
      <c r="G958" s="16" t="str">
        <f>IF(COUNTIF(Dails!D:D,Data!$A958)=1,2,"N")</f>
        <v>N</v>
      </c>
      <c r="H958" s="16" t="str">
        <f>IF(COUNTIF(Dails!G:G,Data!$A958)=1,3,"N")</f>
        <v>N</v>
      </c>
      <c r="I958" s="16">
        <f t="shared" si="1"/>
        <v>1</v>
      </c>
    </row>
    <row r="959" ht="14.25" customHeight="1">
      <c r="A959" s="9" t="s">
        <v>524</v>
      </c>
      <c r="B959" s="109" t="s">
        <v>54</v>
      </c>
      <c r="C959" s="119" t="s">
        <v>2440</v>
      </c>
      <c r="D959" s="120" t="s">
        <v>1419</v>
      </c>
      <c r="E959" s="16" t="str">
        <f>VLOOKUP(B959&amp;D959,'Bill Assignment'!C:D,2,0)</f>
        <v>×</v>
      </c>
      <c r="F959" s="16">
        <f>IF(COUNTIF(Dails!A:A,Data!$A959)=1,1,"N")</f>
        <v>1</v>
      </c>
      <c r="G959" s="16" t="str">
        <f>IF(COUNTIF(Dails!D:D,Data!$A959)=1,2,"N")</f>
        <v>N</v>
      </c>
      <c r="H959" s="16">
        <f>IF(COUNTIF(Dails!G:G,Data!$A959)=1,3,"N")</f>
        <v>3</v>
      </c>
      <c r="I959" s="16">
        <f t="shared" si="1"/>
        <v>1</v>
      </c>
    </row>
    <row r="960" ht="14.25" customHeight="1">
      <c r="A960" s="9" t="s">
        <v>265</v>
      </c>
      <c r="B960" s="109" t="s">
        <v>54</v>
      </c>
      <c r="C960" s="119" t="s">
        <v>2441</v>
      </c>
      <c r="D960" s="120" t="s">
        <v>1419</v>
      </c>
      <c r="E960" s="16" t="str">
        <f>VLOOKUP(B960&amp;D960,'Bill Assignment'!C:D,2,0)</f>
        <v>×</v>
      </c>
      <c r="F960" s="16">
        <f>IF(COUNTIF(Dails!A:A,Data!$A960)=1,1,"N")</f>
        <v>1</v>
      </c>
      <c r="G960" s="16" t="str">
        <f>IF(COUNTIF(Dails!D:D,Data!$A960)=1,2,"N")</f>
        <v>N</v>
      </c>
      <c r="H960" s="16" t="str">
        <f>IF(COUNTIF(Dails!G:G,Data!$A960)=1,3,"N")</f>
        <v>N</v>
      </c>
      <c r="I960" s="16">
        <f t="shared" si="1"/>
        <v>1</v>
      </c>
    </row>
    <row r="961" ht="14.25" customHeight="1">
      <c r="A961" s="9" t="s">
        <v>218</v>
      </c>
      <c r="B961" s="109" t="s">
        <v>54</v>
      </c>
      <c r="C961" s="119" t="s">
        <v>2442</v>
      </c>
      <c r="D961" s="120" t="s">
        <v>1419</v>
      </c>
      <c r="E961" s="16" t="str">
        <f>VLOOKUP(B961&amp;D961,'Bill Assignment'!C:D,2,0)</f>
        <v>×</v>
      </c>
      <c r="F961" s="16">
        <f>IF(COUNTIF(Dails!A:A,Data!$A961)=1,1,"N")</f>
        <v>1</v>
      </c>
      <c r="G961" s="16">
        <f>IF(COUNTIF(Dails!D:D,Data!$A961)=1,2,"N")</f>
        <v>2</v>
      </c>
      <c r="H961" s="16" t="str">
        <f>IF(COUNTIF(Dails!G:G,Data!$A961)=1,3,"N")</f>
        <v>N</v>
      </c>
      <c r="I961" s="16">
        <f t="shared" si="1"/>
        <v>1</v>
      </c>
    </row>
    <row r="962" ht="14.25" customHeight="1">
      <c r="A962" s="9" t="s">
        <v>1635</v>
      </c>
      <c r="B962" s="109" t="s">
        <v>54</v>
      </c>
      <c r="C962" s="119" t="s">
        <v>2443</v>
      </c>
      <c r="D962" s="120" t="s">
        <v>1419</v>
      </c>
      <c r="E962" s="16" t="str">
        <f>VLOOKUP(B962&amp;D962,'Bill Assignment'!C:D,2,0)</f>
        <v>×</v>
      </c>
      <c r="F962" s="16">
        <f>IF(COUNTIF(Dails!A:A,Data!$A962)=1,1,"N")</f>
        <v>1</v>
      </c>
      <c r="G962" s="16">
        <f>IF(COUNTIF(Dails!D:D,Data!$A962)=1,2,"N")</f>
        <v>2</v>
      </c>
      <c r="H962" s="16" t="str">
        <f>IF(COUNTIF(Dails!G:G,Data!$A962)=1,3,"N")</f>
        <v>N</v>
      </c>
      <c r="I962" s="16">
        <f t="shared" si="1"/>
        <v>1</v>
      </c>
    </row>
    <row r="963" ht="14.25" customHeight="1">
      <c r="A963" s="9" t="s">
        <v>96</v>
      </c>
      <c r="B963" s="109" t="s">
        <v>54</v>
      </c>
      <c r="C963" s="119" t="s">
        <v>2444</v>
      </c>
      <c r="D963" s="120" t="s">
        <v>1419</v>
      </c>
      <c r="E963" s="16" t="str">
        <f>VLOOKUP(B963&amp;D963,'Bill Assignment'!C:D,2,0)</f>
        <v>×</v>
      </c>
      <c r="F963" s="16">
        <f>IF(COUNTIF(Dails!A:A,Data!$A963)=1,1,"N")</f>
        <v>1</v>
      </c>
      <c r="G963" s="16">
        <f>IF(COUNTIF(Dails!D:D,Data!$A963)=1,2,"N")</f>
        <v>2</v>
      </c>
      <c r="H963" s="16" t="str">
        <f>IF(COUNTIF(Dails!G:G,Data!$A963)=1,3,"N")</f>
        <v>N</v>
      </c>
      <c r="I963" s="16">
        <f t="shared" si="1"/>
        <v>1</v>
      </c>
    </row>
    <row r="964" ht="14.25" customHeight="1">
      <c r="A964" s="9" t="s">
        <v>1263</v>
      </c>
      <c r="B964" s="109" t="s">
        <v>54</v>
      </c>
      <c r="C964" s="119" t="s">
        <v>2445</v>
      </c>
      <c r="D964" s="120" t="s">
        <v>1419</v>
      </c>
      <c r="E964" s="16" t="str">
        <f>VLOOKUP(B964&amp;D964,'Bill Assignment'!C:D,2,0)</f>
        <v>×</v>
      </c>
      <c r="F964" s="16">
        <f>IF(COUNTIF(Dails!A:A,Data!$A964)=1,1,"N")</f>
        <v>1</v>
      </c>
      <c r="G964" s="16">
        <f>IF(COUNTIF(Dails!D:D,Data!$A964)=1,2,"N")</f>
        <v>2</v>
      </c>
      <c r="H964" s="16">
        <f>IF(COUNTIF(Dails!G:G,Data!$A964)=1,3,"N")</f>
        <v>3</v>
      </c>
      <c r="I964" s="16">
        <f t="shared" si="1"/>
        <v>1</v>
      </c>
    </row>
    <row r="965" ht="14.25" customHeight="1">
      <c r="A965" s="9" t="s">
        <v>1474</v>
      </c>
      <c r="B965" s="109" t="s">
        <v>54</v>
      </c>
      <c r="C965" s="119" t="s">
        <v>2446</v>
      </c>
      <c r="D965" s="120" t="s">
        <v>1419</v>
      </c>
      <c r="E965" s="16" t="str">
        <f>VLOOKUP(B965&amp;D965,'Bill Assignment'!C:D,2,0)</f>
        <v>×</v>
      </c>
      <c r="F965" s="16" t="str">
        <f>IF(COUNTIF(Dails!A:A,Data!$A965)=1,1,"N")</f>
        <v>N</v>
      </c>
      <c r="G965" s="16">
        <f>IF(COUNTIF(Dails!D:D,Data!$A965)=1,2,"N")</f>
        <v>2</v>
      </c>
      <c r="H965" s="16">
        <f>IF(COUNTIF(Dails!G:G,Data!$A965)=1,3,"N")</f>
        <v>3</v>
      </c>
      <c r="I965" s="16">
        <f t="shared" si="1"/>
        <v>1</v>
      </c>
    </row>
    <row r="966" ht="14.25" customHeight="1">
      <c r="A966" s="9" t="s">
        <v>1166</v>
      </c>
      <c r="B966" s="109" t="s">
        <v>54</v>
      </c>
      <c r="C966" s="119" t="s">
        <v>2447</v>
      </c>
      <c r="D966" s="120" t="s">
        <v>1419</v>
      </c>
      <c r="E966" s="16" t="str">
        <f>VLOOKUP(B966&amp;D966,'Bill Assignment'!C:D,2,0)</f>
        <v>×</v>
      </c>
      <c r="F966" s="16">
        <f>IF(COUNTIF(Dails!A:A,Data!$A966)=1,1,"N")</f>
        <v>1</v>
      </c>
      <c r="G966" s="16" t="str">
        <f>IF(COUNTIF(Dails!D:D,Data!$A966)=1,2,"N")</f>
        <v>N</v>
      </c>
      <c r="H966" s="16" t="str">
        <f>IF(COUNTIF(Dails!G:G,Data!$A966)=1,3,"N")</f>
        <v>N</v>
      </c>
      <c r="I966" s="16">
        <f t="shared" si="1"/>
        <v>1</v>
      </c>
    </row>
    <row r="967" ht="14.25" customHeight="1">
      <c r="A967" s="9" t="s">
        <v>789</v>
      </c>
      <c r="B967" s="109" t="s">
        <v>54</v>
      </c>
      <c r="C967" s="119" t="s">
        <v>2448</v>
      </c>
      <c r="D967" s="120" t="s">
        <v>1419</v>
      </c>
      <c r="E967" s="16" t="str">
        <f>VLOOKUP(B967&amp;D967,'Bill Assignment'!C:D,2,0)</f>
        <v>×</v>
      </c>
      <c r="F967" s="16">
        <f>IF(COUNTIF(Dails!A:A,Data!$A967)=1,1,"N")</f>
        <v>1</v>
      </c>
      <c r="G967" s="16">
        <f>IF(COUNTIF(Dails!D:D,Data!$A967)=1,2,"N")</f>
        <v>2</v>
      </c>
      <c r="H967" s="16" t="str">
        <f>IF(COUNTIF(Dails!G:G,Data!$A967)=1,3,"N")</f>
        <v>N</v>
      </c>
      <c r="I967" s="16">
        <f t="shared" si="1"/>
        <v>1</v>
      </c>
    </row>
    <row r="968" ht="14.25" customHeight="1">
      <c r="A968" s="9" t="s">
        <v>675</v>
      </c>
      <c r="B968" s="109" t="s">
        <v>54</v>
      </c>
      <c r="C968" s="119" t="s">
        <v>2449</v>
      </c>
      <c r="D968" s="120" t="s">
        <v>1419</v>
      </c>
      <c r="E968" s="16" t="str">
        <f>VLOOKUP(B968&amp;D968,'Bill Assignment'!C:D,2,0)</f>
        <v>×</v>
      </c>
      <c r="F968" s="16">
        <f>IF(COUNTIF(Dails!A:A,Data!$A968)=1,1,"N")</f>
        <v>1</v>
      </c>
      <c r="G968" s="16" t="str">
        <f>IF(COUNTIF(Dails!D:D,Data!$A968)=1,2,"N")</f>
        <v>N</v>
      </c>
      <c r="H968" s="16" t="str">
        <f>IF(COUNTIF(Dails!G:G,Data!$A968)=1,3,"N")</f>
        <v>N</v>
      </c>
      <c r="I968" s="16">
        <f t="shared" si="1"/>
        <v>1</v>
      </c>
    </row>
    <row r="969" ht="14.25" customHeight="1">
      <c r="A969" s="9" t="s">
        <v>869</v>
      </c>
      <c r="B969" s="109" t="s">
        <v>54</v>
      </c>
      <c r="C969" s="119" t="s">
        <v>2450</v>
      </c>
      <c r="D969" s="120" t="s">
        <v>1419</v>
      </c>
      <c r="E969" s="16" t="str">
        <f>VLOOKUP(B969&amp;D969,'Bill Assignment'!C:D,2,0)</f>
        <v>×</v>
      </c>
      <c r="F969" s="16">
        <f>IF(COUNTIF(Dails!A:A,Data!$A969)=1,1,"N")</f>
        <v>1</v>
      </c>
      <c r="G969" s="16" t="str">
        <f>IF(COUNTIF(Dails!D:D,Data!$A969)=1,2,"N")</f>
        <v>N</v>
      </c>
      <c r="H969" s="16" t="str">
        <f>IF(COUNTIF(Dails!G:G,Data!$A969)=1,3,"N")</f>
        <v>N</v>
      </c>
      <c r="I969" s="16">
        <f t="shared" si="1"/>
        <v>1</v>
      </c>
    </row>
    <row r="970" ht="14.25" customHeight="1">
      <c r="A970" s="9" t="s">
        <v>364</v>
      </c>
      <c r="B970" s="109" t="s">
        <v>54</v>
      </c>
      <c r="C970" s="119" t="s">
        <v>2451</v>
      </c>
      <c r="D970" s="120" t="s">
        <v>1419</v>
      </c>
      <c r="E970" s="16" t="str">
        <f>VLOOKUP(B970&amp;D970,'Bill Assignment'!C:D,2,0)</f>
        <v>×</v>
      </c>
      <c r="F970" s="16">
        <f>IF(COUNTIF(Dails!A:A,Data!$A970)=1,1,"N")</f>
        <v>1</v>
      </c>
      <c r="G970" s="16">
        <f>IF(COUNTIF(Dails!D:D,Data!$A970)=1,2,"N")</f>
        <v>2</v>
      </c>
      <c r="H970" s="16" t="str">
        <f>IF(COUNTIF(Dails!G:G,Data!$A970)=1,3,"N")</f>
        <v>N</v>
      </c>
      <c r="I970" s="16">
        <f t="shared" si="1"/>
        <v>1</v>
      </c>
    </row>
    <row r="971" ht="14.25" customHeight="1">
      <c r="A971" s="9" t="s">
        <v>1085</v>
      </c>
      <c r="B971" s="109" t="s">
        <v>54</v>
      </c>
      <c r="C971" s="119" t="s">
        <v>2452</v>
      </c>
      <c r="D971" s="120" t="s">
        <v>1419</v>
      </c>
      <c r="E971" s="16" t="str">
        <f>VLOOKUP(B971&amp;D971,'Bill Assignment'!C:D,2,0)</f>
        <v>×</v>
      </c>
      <c r="F971" s="16">
        <f>IF(COUNTIF(Dails!A:A,Data!$A971)=1,1,"N")</f>
        <v>1</v>
      </c>
      <c r="G971" s="16">
        <f>IF(COUNTIF(Dails!D:D,Data!$A971)=1,2,"N")</f>
        <v>2</v>
      </c>
      <c r="H971" s="16" t="str">
        <f>IF(COUNTIF(Dails!G:G,Data!$A971)=1,3,"N")</f>
        <v>N</v>
      </c>
      <c r="I971" s="16">
        <f t="shared" si="1"/>
        <v>1</v>
      </c>
    </row>
    <row r="972" ht="14.25" customHeight="1">
      <c r="A972" s="9" t="s">
        <v>1657</v>
      </c>
      <c r="B972" s="109" t="s">
        <v>54</v>
      </c>
      <c r="C972" s="119" t="s">
        <v>2453</v>
      </c>
      <c r="D972" s="120" t="s">
        <v>1419</v>
      </c>
      <c r="E972" s="16" t="str">
        <f>VLOOKUP(B972&amp;D972,'Bill Assignment'!C:D,2,0)</f>
        <v>×</v>
      </c>
      <c r="F972" s="16">
        <f>IF(COUNTIF(Dails!A:A,Data!$A972)=1,1,"N")</f>
        <v>1</v>
      </c>
      <c r="G972" s="16">
        <f>IF(COUNTIF(Dails!D:D,Data!$A972)=1,2,"N")</f>
        <v>2</v>
      </c>
      <c r="H972" s="16" t="str">
        <f>IF(COUNTIF(Dails!G:G,Data!$A972)=1,3,"N")</f>
        <v>N</v>
      </c>
      <c r="I972" s="16">
        <f t="shared" si="1"/>
        <v>1</v>
      </c>
    </row>
    <row r="973" ht="14.25" customHeight="1">
      <c r="A973" s="9" t="s">
        <v>580</v>
      </c>
      <c r="B973" s="109" t="s">
        <v>54</v>
      </c>
      <c r="C973" s="119" t="s">
        <v>2454</v>
      </c>
      <c r="D973" s="120" t="s">
        <v>1419</v>
      </c>
      <c r="E973" s="16" t="str">
        <f>VLOOKUP(B973&amp;D973,'Bill Assignment'!C:D,2,0)</f>
        <v>×</v>
      </c>
      <c r="F973" s="16">
        <f>IF(COUNTIF(Dails!A:A,Data!$A973)=1,1,"N")</f>
        <v>1</v>
      </c>
      <c r="G973" s="16" t="str">
        <f>IF(COUNTIF(Dails!D:D,Data!$A973)=1,2,"N")</f>
        <v>N</v>
      </c>
      <c r="H973" s="16" t="str">
        <f>IF(COUNTIF(Dails!G:G,Data!$A973)=1,3,"N")</f>
        <v>N</v>
      </c>
      <c r="I973" s="16">
        <f t="shared" si="1"/>
        <v>1</v>
      </c>
    </row>
    <row r="974" ht="14.25" customHeight="1">
      <c r="A974" s="9" t="s">
        <v>532</v>
      </c>
      <c r="B974" s="109" t="s">
        <v>54</v>
      </c>
      <c r="C974" s="119" t="s">
        <v>2455</v>
      </c>
      <c r="D974" s="120" t="s">
        <v>1419</v>
      </c>
      <c r="E974" s="16" t="str">
        <f>VLOOKUP(B974&amp;D974,'Bill Assignment'!C:D,2,0)</f>
        <v>×</v>
      </c>
      <c r="F974" s="16">
        <f>IF(COUNTIF(Dails!A:A,Data!$A974)=1,1,"N")</f>
        <v>1</v>
      </c>
      <c r="G974" s="16" t="str">
        <f>IF(COUNTIF(Dails!D:D,Data!$A974)=1,2,"N")</f>
        <v>N</v>
      </c>
      <c r="H974" s="16" t="str">
        <f>IF(COUNTIF(Dails!G:G,Data!$A974)=1,3,"N")</f>
        <v>N</v>
      </c>
      <c r="I974" s="16">
        <f t="shared" si="1"/>
        <v>1</v>
      </c>
    </row>
    <row r="975" ht="14.25" customHeight="1">
      <c r="A975" s="9" t="s">
        <v>271</v>
      </c>
      <c r="B975" s="109" t="s">
        <v>54</v>
      </c>
      <c r="C975" s="119" t="s">
        <v>2456</v>
      </c>
      <c r="D975" s="120" t="s">
        <v>1419</v>
      </c>
      <c r="E975" s="16" t="str">
        <f>VLOOKUP(B975&amp;D975,'Bill Assignment'!C:D,2,0)</f>
        <v>×</v>
      </c>
      <c r="F975" s="16">
        <f>IF(COUNTIF(Dails!A:A,Data!$A975)=1,1,"N")</f>
        <v>1</v>
      </c>
      <c r="G975" s="16" t="str">
        <f>IF(COUNTIF(Dails!D:D,Data!$A975)=1,2,"N")</f>
        <v>N</v>
      </c>
      <c r="H975" s="16" t="str">
        <f>IF(COUNTIF(Dails!G:G,Data!$A975)=1,3,"N")</f>
        <v>N</v>
      </c>
      <c r="I975" s="16">
        <f t="shared" si="1"/>
        <v>1</v>
      </c>
    </row>
    <row r="976" ht="14.25" customHeight="1">
      <c r="A976" s="9" t="s">
        <v>268</v>
      </c>
      <c r="B976" s="109" t="s">
        <v>54</v>
      </c>
      <c r="C976" s="119" t="s">
        <v>2457</v>
      </c>
      <c r="D976" s="120" t="s">
        <v>1419</v>
      </c>
      <c r="E976" s="16" t="str">
        <f>VLOOKUP(B976&amp;D976,'Bill Assignment'!C:D,2,0)</f>
        <v>×</v>
      </c>
      <c r="F976" s="16">
        <f>IF(COUNTIF(Dails!A:A,Data!$A976)=1,1,"N")</f>
        <v>1</v>
      </c>
      <c r="G976" s="16">
        <f>IF(COUNTIF(Dails!D:D,Data!$A976)=1,2,"N")</f>
        <v>2</v>
      </c>
      <c r="H976" s="16">
        <f>IF(COUNTIF(Dails!G:G,Data!$A976)=1,3,"N")</f>
        <v>3</v>
      </c>
      <c r="I976" s="16">
        <f t="shared" si="1"/>
        <v>1</v>
      </c>
    </row>
    <row r="977" ht="14.25" customHeight="1">
      <c r="A977" s="9" t="s">
        <v>1035</v>
      </c>
      <c r="B977" s="109" t="s">
        <v>54</v>
      </c>
      <c r="C977" s="119" t="s">
        <v>2458</v>
      </c>
      <c r="D977" s="120" t="s">
        <v>1419</v>
      </c>
      <c r="E977" s="16" t="str">
        <f>VLOOKUP(B977&amp;D977,'Bill Assignment'!C:D,2,0)</f>
        <v>×</v>
      </c>
      <c r="F977" s="16">
        <f>IF(COUNTIF(Dails!A:A,Data!$A977)=1,1,"N")</f>
        <v>1</v>
      </c>
      <c r="G977" s="16" t="str">
        <f>IF(COUNTIF(Dails!D:D,Data!$A977)=1,2,"N")</f>
        <v>N</v>
      </c>
      <c r="H977" s="16" t="str">
        <f>IF(COUNTIF(Dails!G:G,Data!$A977)=1,3,"N")</f>
        <v>N</v>
      </c>
      <c r="I977" s="16">
        <f t="shared" si="1"/>
        <v>1</v>
      </c>
    </row>
    <row r="978" ht="14.25" customHeight="1">
      <c r="A978" s="9" t="s">
        <v>332</v>
      </c>
      <c r="B978" s="109" t="s">
        <v>54</v>
      </c>
      <c r="C978" s="119" t="s">
        <v>2459</v>
      </c>
      <c r="D978" s="120" t="s">
        <v>1419</v>
      </c>
      <c r="E978" s="16" t="str">
        <f>VLOOKUP(B978&amp;D978,'Bill Assignment'!C:D,2,0)</f>
        <v>×</v>
      </c>
      <c r="F978" s="16">
        <f>IF(COUNTIF(Dails!A:A,Data!$A978)=1,1,"N")</f>
        <v>1</v>
      </c>
      <c r="G978" s="16" t="str">
        <f>IF(COUNTIF(Dails!D:D,Data!$A978)=1,2,"N")</f>
        <v>N</v>
      </c>
      <c r="H978" s="16" t="str">
        <f>IF(COUNTIF(Dails!G:G,Data!$A978)=1,3,"N")</f>
        <v>N</v>
      </c>
      <c r="I978" s="16">
        <f t="shared" si="1"/>
        <v>1</v>
      </c>
    </row>
    <row r="979" ht="14.25" customHeight="1">
      <c r="A979" s="9" t="s">
        <v>1139</v>
      </c>
      <c r="B979" s="109" t="s">
        <v>54</v>
      </c>
      <c r="C979" s="119" t="s">
        <v>2460</v>
      </c>
      <c r="D979" s="120" t="s">
        <v>1419</v>
      </c>
      <c r="E979" s="16" t="str">
        <f>VLOOKUP(B979&amp;D979,'Bill Assignment'!C:D,2,0)</f>
        <v>×</v>
      </c>
      <c r="F979" s="16">
        <f>IF(COUNTIF(Dails!A:A,Data!$A979)=1,1,"N")</f>
        <v>1</v>
      </c>
      <c r="G979" s="16" t="str">
        <f>IF(COUNTIF(Dails!D:D,Data!$A979)=1,2,"N")</f>
        <v>N</v>
      </c>
      <c r="H979" s="16" t="str">
        <f>IF(COUNTIF(Dails!G:G,Data!$A979)=1,3,"N")</f>
        <v>N</v>
      </c>
      <c r="I979" s="16">
        <f t="shared" si="1"/>
        <v>1</v>
      </c>
    </row>
    <row r="980" ht="14.25" customHeight="1">
      <c r="A980" s="9" t="s">
        <v>1150</v>
      </c>
      <c r="B980" s="109" t="s">
        <v>54</v>
      </c>
      <c r="C980" s="119" t="s">
        <v>2461</v>
      </c>
      <c r="D980" s="120" t="s">
        <v>1419</v>
      </c>
      <c r="E980" s="16" t="str">
        <f>VLOOKUP(B980&amp;D980,'Bill Assignment'!C:D,2,0)</f>
        <v>×</v>
      </c>
      <c r="F980" s="16">
        <f>IF(COUNTIF(Dails!A:A,Data!$A980)=1,1,"N")</f>
        <v>1</v>
      </c>
      <c r="G980" s="16">
        <f>IF(COUNTIF(Dails!D:D,Data!$A980)=1,2,"N")</f>
        <v>2</v>
      </c>
      <c r="H980" s="16">
        <f>IF(COUNTIF(Dails!G:G,Data!$A980)=1,3,"N")</f>
        <v>3</v>
      </c>
      <c r="I980" s="16">
        <f t="shared" si="1"/>
        <v>1</v>
      </c>
    </row>
    <row r="981" ht="14.25" customHeight="1">
      <c r="A981" s="9" t="s">
        <v>785</v>
      </c>
      <c r="B981" s="109" t="s">
        <v>54</v>
      </c>
      <c r="C981" s="119" t="s">
        <v>2462</v>
      </c>
      <c r="D981" s="120" t="s">
        <v>1419</v>
      </c>
      <c r="E981" s="16" t="str">
        <f>VLOOKUP(B981&amp;D981,'Bill Assignment'!C:D,2,0)</f>
        <v>×</v>
      </c>
      <c r="F981" s="16">
        <f>IF(COUNTIF(Dails!A:A,Data!$A981)=1,1,"N")</f>
        <v>1</v>
      </c>
      <c r="G981" s="16" t="str">
        <f>IF(COUNTIF(Dails!D:D,Data!$A981)=1,2,"N")</f>
        <v>N</v>
      </c>
      <c r="H981" s="16" t="str">
        <f>IF(COUNTIF(Dails!G:G,Data!$A981)=1,3,"N")</f>
        <v>N</v>
      </c>
      <c r="I981" s="16">
        <f t="shared" si="1"/>
        <v>1</v>
      </c>
    </row>
    <row r="982" ht="14.25" customHeight="1">
      <c r="A982" s="9" t="s">
        <v>968</v>
      </c>
      <c r="B982" s="109" t="s">
        <v>54</v>
      </c>
      <c r="C982" s="119" t="s">
        <v>2463</v>
      </c>
      <c r="D982" s="120" t="s">
        <v>1419</v>
      </c>
      <c r="E982" s="16" t="str">
        <f>VLOOKUP(B982&amp;D982,'Bill Assignment'!C:D,2,0)</f>
        <v>×</v>
      </c>
      <c r="F982" s="16">
        <f>IF(COUNTIF(Dails!A:A,Data!$A982)=1,1,"N")</f>
        <v>1</v>
      </c>
      <c r="G982" s="16" t="str">
        <f>IF(COUNTIF(Dails!D:D,Data!$A982)=1,2,"N")</f>
        <v>N</v>
      </c>
      <c r="H982" s="16" t="str">
        <f>IF(COUNTIF(Dails!G:G,Data!$A982)=1,3,"N")</f>
        <v>N</v>
      </c>
      <c r="I982" s="16">
        <f t="shared" si="1"/>
        <v>1</v>
      </c>
    </row>
    <row r="983" ht="14.25" customHeight="1">
      <c r="A983" s="9" t="s">
        <v>1388</v>
      </c>
      <c r="B983" s="109" t="s">
        <v>54</v>
      </c>
      <c r="C983" s="119" t="s">
        <v>2464</v>
      </c>
      <c r="D983" s="120" t="s">
        <v>1419</v>
      </c>
      <c r="E983" s="16" t="str">
        <f>VLOOKUP(B983&amp;D983,'Bill Assignment'!C:D,2,0)</f>
        <v>×</v>
      </c>
      <c r="F983" s="16">
        <f>IF(COUNTIF(Dails!A:A,Data!$A983)=1,1,"N")</f>
        <v>1</v>
      </c>
      <c r="G983" s="16">
        <f>IF(COUNTIF(Dails!D:D,Data!$A983)=1,2,"N")</f>
        <v>2</v>
      </c>
      <c r="H983" s="16">
        <f>IF(COUNTIF(Dails!G:G,Data!$A983)=1,3,"N")</f>
        <v>3</v>
      </c>
      <c r="I983" s="16">
        <f t="shared" si="1"/>
        <v>1</v>
      </c>
    </row>
    <row r="984" ht="14.25" customHeight="1">
      <c r="A984" s="9" t="s">
        <v>1829</v>
      </c>
      <c r="B984" s="109" t="s">
        <v>54</v>
      </c>
      <c r="C984" s="119" t="s">
        <v>2465</v>
      </c>
      <c r="D984" s="120" t="s">
        <v>1419</v>
      </c>
      <c r="E984" s="16" t="str">
        <f>VLOOKUP(B984&amp;D984,'Bill Assignment'!C:D,2,0)</f>
        <v>×</v>
      </c>
      <c r="F984" s="16">
        <f>IF(COUNTIF(Dails!A:A,Data!$A984)=1,1,"N")</f>
        <v>1</v>
      </c>
      <c r="G984" s="16" t="str">
        <f>IF(COUNTIF(Dails!D:D,Data!$A984)=1,2,"N")</f>
        <v>N</v>
      </c>
      <c r="H984" s="16" t="str">
        <f>IF(COUNTIF(Dails!G:G,Data!$A984)=1,3,"N")</f>
        <v>N</v>
      </c>
      <c r="I984" s="16">
        <f t="shared" si="1"/>
        <v>1</v>
      </c>
    </row>
    <row r="985" ht="14.25" customHeight="1">
      <c r="A985" s="9" t="s">
        <v>1390</v>
      </c>
      <c r="B985" s="109" t="s">
        <v>54</v>
      </c>
      <c r="C985" s="119" t="s">
        <v>2466</v>
      </c>
      <c r="D985" s="120" t="s">
        <v>1419</v>
      </c>
      <c r="E985" s="16" t="str">
        <f>VLOOKUP(B985&amp;D985,'Bill Assignment'!C:D,2,0)</f>
        <v>×</v>
      </c>
      <c r="F985" s="16">
        <f>IF(COUNTIF(Dails!A:A,Data!$A985)=1,1,"N")</f>
        <v>1</v>
      </c>
      <c r="G985" s="16">
        <f>IF(COUNTIF(Dails!D:D,Data!$A985)=1,2,"N")</f>
        <v>2</v>
      </c>
      <c r="H985" s="16">
        <f>IF(COUNTIF(Dails!G:G,Data!$A985)=1,3,"N")</f>
        <v>3</v>
      </c>
      <c r="I985" s="16">
        <f t="shared" si="1"/>
        <v>1</v>
      </c>
    </row>
    <row r="986" ht="14.25" customHeight="1">
      <c r="A986" s="9" t="s">
        <v>493</v>
      </c>
      <c r="B986" s="109" t="s">
        <v>54</v>
      </c>
      <c r="C986" s="119" t="s">
        <v>2467</v>
      </c>
      <c r="D986" s="120" t="s">
        <v>1419</v>
      </c>
      <c r="E986" s="16" t="str">
        <f>VLOOKUP(B986&amp;D986,'Bill Assignment'!C:D,2,0)</f>
        <v>×</v>
      </c>
      <c r="F986" s="16">
        <f>IF(COUNTIF(Dails!A:A,Data!$A986)=1,1,"N")</f>
        <v>1</v>
      </c>
      <c r="G986" s="16" t="str">
        <f>IF(COUNTIF(Dails!D:D,Data!$A986)=1,2,"N")</f>
        <v>N</v>
      </c>
      <c r="H986" s="16" t="str">
        <f>IF(COUNTIF(Dails!G:G,Data!$A986)=1,3,"N")</f>
        <v>N</v>
      </c>
      <c r="I986" s="16">
        <f t="shared" si="1"/>
        <v>1</v>
      </c>
    </row>
    <row r="987" ht="14.25" customHeight="1">
      <c r="A987" s="9" t="s">
        <v>651</v>
      </c>
      <c r="B987" s="109" t="s">
        <v>54</v>
      </c>
      <c r="C987" s="119" t="s">
        <v>2468</v>
      </c>
      <c r="D987" s="120" t="s">
        <v>1419</v>
      </c>
      <c r="E987" s="16" t="str">
        <f>VLOOKUP(B987&amp;D987,'Bill Assignment'!C:D,2,0)</f>
        <v>×</v>
      </c>
      <c r="F987" s="16">
        <f>IF(COUNTIF(Dails!A:A,Data!$A987)=1,1,"N")</f>
        <v>1</v>
      </c>
      <c r="G987" s="16" t="str">
        <f>IF(COUNTIF(Dails!D:D,Data!$A987)=1,2,"N")</f>
        <v>N</v>
      </c>
      <c r="H987" s="16" t="str">
        <f>IF(COUNTIF(Dails!G:G,Data!$A987)=1,3,"N")</f>
        <v>N</v>
      </c>
      <c r="I987" s="16">
        <f t="shared" si="1"/>
        <v>1</v>
      </c>
    </row>
    <row r="988" ht="14.25" customHeight="1">
      <c r="A988" s="9" t="s">
        <v>647</v>
      </c>
      <c r="B988" s="109" t="s">
        <v>54</v>
      </c>
      <c r="C988" s="119" t="s">
        <v>2469</v>
      </c>
      <c r="D988" s="120" t="s">
        <v>1419</v>
      </c>
      <c r="E988" s="16" t="str">
        <f>VLOOKUP(B988&amp;D988,'Bill Assignment'!C:D,2,0)</f>
        <v>×</v>
      </c>
      <c r="F988" s="16">
        <f>IF(COUNTIF(Dails!A:A,Data!$A988)=1,1,"N")</f>
        <v>1</v>
      </c>
      <c r="G988" s="16" t="str">
        <f>IF(COUNTIF(Dails!D:D,Data!$A988)=1,2,"N")</f>
        <v>N</v>
      </c>
      <c r="H988" s="16" t="str">
        <f>IF(COUNTIF(Dails!G:G,Data!$A988)=1,3,"N")</f>
        <v>N</v>
      </c>
      <c r="I988" s="16">
        <f t="shared" si="1"/>
        <v>1</v>
      </c>
    </row>
    <row r="989" ht="14.25" customHeight="1">
      <c r="A989" s="9" t="s">
        <v>943</v>
      </c>
      <c r="B989" s="109" t="s">
        <v>54</v>
      </c>
      <c r="C989" s="119" t="s">
        <v>2470</v>
      </c>
      <c r="D989" s="120" t="s">
        <v>1419</v>
      </c>
      <c r="E989" s="16" t="str">
        <f>VLOOKUP(B989&amp;D989,'Bill Assignment'!C:D,2,0)</f>
        <v>×</v>
      </c>
      <c r="F989" s="16">
        <f>IF(COUNTIF(Dails!A:A,Data!$A989)=1,1,"N")</f>
        <v>1</v>
      </c>
      <c r="G989" s="16">
        <f>IF(COUNTIF(Dails!D:D,Data!$A989)=1,2,"N")</f>
        <v>2</v>
      </c>
      <c r="H989" s="16">
        <f>IF(COUNTIF(Dails!G:G,Data!$A989)=1,3,"N")</f>
        <v>3</v>
      </c>
      <c r="I989" s="16">
        <f t="shared" si="1"/>
        <v>1</v>
      </c>
    </row>
    <row r="990" ht="14.25" customHeight="1">
      <c r="A990" s="9" t="s">
        <v>964</v>
      </c>
      <c r="B990" s="109" t="s">
        <v>54</v>
      </c>
      <c r="C990" s="119" t="s">
        <v>2471</v>
      </c>
      <c r="D990" s="120" t="s">
        <v>1419</v>
      </c>
      <c r="E990" s="16" t="str">
        <f>VLOOKUP(B990&amp;D990,'Bill Assignment'!C:D,2,0)</f>
        <v>×</v>
      </c>
      <c r="F990" s="16">
        <f>IF(COUNTIF(Dails!A:A,Data!$A990)=1,1,"N")</f>
        <v>1</v>
      </c>
      <c r="G990" s="16">
        <f>IF(COUNTIF(Dails!D:D,Data!$A990)=1,2,"N")</f>
        <v>2</v>
      </c>
      <c r="H990" s="16" t="str">
        <f>IF(COUNTIF(Dails!G:G,Data!$A990)=1,3,"N")</f>
        <v>N</v>
      </c>
      <c r="I990" s="16">
        <f t="shared" si="1"/>
        <v>1</v>
      </c>
    </row>
    <row r="991" ht="14.25" customHeight="1">
      <c r="A991" s="9" t="s">
        <v>1021</v>
      </c>
      <c r="B991" s="109" t="s">
        <v>54</v>
      </c>
      <c r="C991" s="119" t="s">
        <v>2472</v>
      </c>
      <c r="D991" s="120" t="s">
        <v>1419</v>
      </c>
      <c r="E991" s="16" t="str">
        <f>VLOOKUP(B991&amp;D991,'Bill Assignment'!C:D,2,0)</f>
        <v>×</v>
      </c>
      <c r="F991" s="16">
        <f>IF(COUNTIF(Dails!A:A,Data!$A991)=1,1,"N")</f>
        <v>1</v>
      </c>
      <c r="G991" s="16">
        <f>IF(COUNTIF(Dails!D:D,Data!$A991)=1,2,"N")</f>
        <v>2</v>
      </c>
      <c r="H991" s="16">
        <f>IF(COUNTIF(Dails!G:G,Data!$A991)=1,3,"N")</f>
        <v>3</v>
      </c>
      <c r="I991" s="16">
        <f t="shared" si="1"/>
        <v>1</v>
      </c>
    </row>
    <row r="992" ht="14.25" customHeight="1">
      <c r="A992" s="9" t="s">
        <v>1836</v>
      </c>
      <c r="B992" s="109" t="s">
        <v>54</v>
      </c>
      <c r="C992" s="119" t="s">
        <v>2473</v>
      </c>
      <c r="D992" s="120" t="s">
        <v>1419</v>
      </c>
      <c r="E992" s="16" t="str">
        <f>VLOOKUP(B992&amp;D992,'Bill Assignment'!C:D,2,0)</f>
        <v>×</v>
      </c>
      <c r="F992" s="16">
        <f>IF(COUNTIF(Dails!A:A,Data!$A992)=1,1,"N")</f>
        <v>1</v>
      </c>
      <c r="G992" s="16" t="str">
        <f>IF(COUNTIF(Dails!D:D,Data!$A992)=1,2,"N")</f>
        <v>N</v>
      </c>
      <c r="H992" s="16" t="str">
        <f>IF(COUNTIF(Dails!G:G,Data!$A992)=1,3,"N")</f>
        <v>N</v>
      </c>
      <c r="I992" s="16">
        <f t="shared" si="1"/>
        <v>1</v>
      </c>
    </row>
    <row r="993" ht="14.25" customHeight="1">
      <c r="A993" s="9" t="s">
        <v>867</v>
      </c>
      <c r="B993" s="109" t="s">
        <v>54</v>
      </c>
      <c r="C993" s="119" t="s">
        <v>2474</v>
      </c>
      <c r="D993" s="120" t="s">
        <v>1419</v>
      </c>
      <c r="E993" s="16" t="str">
        <f>VLOOKUP(B993&amp;D993,'Bill Assignment'!C:D,2,0)</f>
        <v>×</v>
      </c>
      <c r="F993" s="16">
        <f>IF(COUNTIF(Dails!A:A,Data!$A993)=1,1,"N")</f>
        <v>1</v>
      </c>
      <c r="G993" s="16" t="str">
        <f>IF(COUNTIF(Dails!D:D,Data!$A993)=1,2,"N")</f>
        <v>N</v>
      </c>
      <c r="H993" s="16" t="str">
        <f>IF(COUNTIF(Dails!G:G,Data!$A993)=1,3,"N")</f>
        <v>N</v>
      </c>
      <c r="I993" s="16">
        <f t="shared" si="1"/>
        <v>1</v>
      </c>
    </row>
    <row r="994" ht="14.25" customHeight="1">
      <c r="A994" s="9" t="s">
        <v>950</v>
      </c>
      <c r="B994" s="109" t="s">
        <v>54</v>
      </c>
      <c r="C994" s="119" t="s">
        <v>2475</v>
      </c>
      <c r="D994" s="120" t="s">
        <v>1419</v>
      </c>
      <c r="E994" s="16" t="str">
        <f>VLOOKUP(B994&amp;D994,'Bill Assignment'!C:D,2,0)</f>
        <v>×</v>
      </c>
      <c r="F994" s="16">
        <f>IF(COUNTIF(Dails!A:A,Data!$A994)=1,1,"N")</f>
        <v>1</v>
      </c>
      <c r="G994" s="16" t="str">
        <f>IF(COUNTIF(Dails!D:D,Data!$A994)=1,2,"N")</f>
        <v>N</v>
      </c>
      <c r="H994" s="16" t="str">
        <f>IF(COUNTIF(Dails!G:G,Data!$A994)=1,3,"N")</f>
        <v>N</v>
      </c>
      <c r="I994" s="16">
        <f t="shared" si="1"/>
        <v>1</v>
      </c>
    </row>
    <row r="995" ht="14.25" customHeight="1">
      <c r="A995" s="9" t="s">
        <v>762</v>
      </c>
      <c r="B995" s="109" t="s">
        <v>54</v>
      </c>
      <c r="C995" s="119" t="s">
        <v>2476</v>
      </c>
      <c r="D995" s="120" t="s">
        <v>1419</v>
      </c>
      <c r="E995" s="16" t="str">
        <f>VLOOKUP(B995&amp;D995,'Bill Assignment'!C:D,2,0)</f>
        <v>×</v>
      </c>
      <c r="F995" s="16">
        <f>IF(COUNTIF(Dails!A:A,Data!$A995)=1,1,"N")</f>
        <v>1</v>
      </c>
      <c r="G995" s="16" t="str">
        <f>IF(COUNTIF(Dails!D:D,Data!$A995)=1,2,"N")</f>
        <v>N</v>
      </c>
      <c r="H995" s="16" t="str">
        <f>IF(COUNTIF(Dails!G:G,Data!$A995)=1,3,"N")</f>
        <v>N</v>
      </c>
      <c r="I995" s="16">
        <f t="shared" si="1"/>
        <v>1</v>
      </c>
    </row>
    <row r="996" ht="14.25" customHeight="1">
      <c r="A996" s="9" t="s">
        <v>1054</v>
      </c>
      <c r="B996" s="109" t="s">
        <v>54</v>
      </c>
      <c r="C996" s="119" t="s">
        <v>2477</v>
      </c>
      <c r="D996" s="120" t="s">
        <v>1419</v>
      </c>
      <c r="E996" s="16" t="str">
        <f>VLOOKUP(B996&amp;D996,'Bill Assignment'!C:D,2,0)</f>
        <v>×</v>
      </c>
      <c r="F996" s="16">
        <f>IF(COUNTIF(Dails!A:A,Data!$A996)=1,1,"N")</f>
        <v>1</v>
      </c>
      <c r="G996" s="16">
        <f>IF(COUNTIF(Dails!D:D,Data!$A996)=1,2,"N")</f>
        <v>2</v>
      </c>
      <c r="H996" s="16">
        <f>IF(COUNTIF(Dails!G:G,Data!$A996)=1,3,"N")</f>
        <v>3</v>
      </c>
      <c r="I996" s="16">
        <f t="shared" si="1"/>
        <v>1</v>
      </c>
    </row>
    <row r="997" ht="14.25" customHeight="1">
      <c r="A997" s="9" t="s">
        <v>115</v>
      </c>
      <c r="B997" s="109" t="s">
        <v>54</v>
      </c>
      <c r="C997" s="119" t="s">
        <v>2478</v>
      </c>
      <c r="D997" s="120" t="s">
        <v>1419</v>
      </c>
      <c r="E997" s="16" t="str">
        <f>VLOOKUP(B997&amp;D997,'Bill Assignment'!C:D,2,0)</f>
        <v>×</v>
      </c>
      <c r="F997" s="16">
        <f>IF(COUNTIF(Dails!A:A,Data!$A997)=1,1,"N")</f>
        <v>1</v>
      </c>
      <c r="G997" s="16">
        <f>IF(COUNTIF(Dails!D:D,Data!$A997)=1,2,"N")</f>
        <v>2</v>
      </c>
      <c r="H997" s="16" t="str">
        <f>IF(COUNTIF(Dails!G:G,Data!$A997)=1,3,"N")</f>
        <v>N</v>
      </c>
      <c r="I997" s="16">
        <f t="shared" si="1"/>
        <v>1</v>
      </c>
    </row>
    <row r="998" ht="14.25" customHeight="1">
      <c r="A998" s="9" t="s">
        <v>1158</v>
      </c>
      <c r="B998" s="109" t="s">
        <v>54</v>
      </c>
      <c r="C998" s="119" t="s">
        <v>2479</v>
      </c>
      <c r="D998" s="120" t="s">
        <v>1419</v>
      </c>
      <c r="E998" s="16" t="str">
        <f>VLOOKUP(B998&amp;D998,'Bill Assignment'!C:D,2,0)</f>
        <v>×</v>
      </c>
      <c r="F998" s="16">
        <f>IF(COUNTIF(Dails!A:A,Data!$A998)=1,1,"N")</f>
        <v>1</v>
      </c>
      <c r="G998" s="16" t="str">
        <f>IF(COUNTIF(Dails!D:D,Data!$A998)=1,2,"N")</f>
        <v>N</v>
      </c>
      <c r="H998" s="16" t="str">
        <f>IF(COUNTIF(Dails!G:G,Data!$A998)=1,3,"N")</f>
        <v>N</v>
      </c>
      <c r="I998" s="16">
        <f t="shared" si="1"/>
        <v>1</v>
      </c>
    </row>
    <row r="999" ht="14.25" customHeight="1">
      <c r="A999" s="9" t="s">
        <v>110</v>
      </c>
      <c r="B999" s="109" t="s">
        <v>54</v>
      </c>
      <c r="C999" s="119" t="s">
        <v>2480</v>
      </c>
      <c r="D999" s="120" t="s">
        <v>1419</v>
      </c>
      <c r="E999" s="16" t="str">
        <f>VLOOKUP(B999&amp;D999,'Bill Assignment'!C:D,2,0)</f>
        <v>×</v>
      </c>
      <c r="F999" s="16">
        <f>IF(COUNTIF(Dails!A:A,Data!$A999)=1,1,"N")</f>
        <v>1</v>
      </c>
      <c r="G999" s="16">
        <f>IF(COUNTIF(Dails!D:D,Data!$A999)=1,2,"N")</f>
        <v>2</v>
      </c>
      <c r="H999" s="16">
        <f>IF(COUNTIF(Dails!G:G,Data!$A999)=1,3,"N")</f>
        <v>3</v>
      </c>
      <c r="I999" s="16">
        <f t="shared" si="1"/>
        <v>1</v>
      </c>
    </row>
    <row r="1000" ht="14.25" customHeight="1">
      <c r="A1000" s="9" t="s">
        <v>114</v>
      </c>
      <c r="B1000" s="109" t="s">
        <v>54</v>
      </c>
      <c r="C1000" s="119" t="s">
        <v>2481</v>
      </c>
      <c r="D1000" s="120" t="s">
        <v>1419</v>
      </c>
      <c r="E1000" s="16" t="str">
        <f>VLOOKUP(B1000&amp;D1000,'Bill Assignment'!C:D,2,0)</f>
        <v>×</v>
      </c>
      <c r="F1000" s="16">
        <f>IF(COUNTIF(Dails!A:A,Data!$A1000)=1,1,"N")</f>
        <v>1</v>
      </c>
      <c r="G1000" s="16" t="str">
        <f>IF(COUNTIF(Dails!D:D,Data!$A1000)=1,2,"N")</f>
        <v>N</v>
      </c>
      <c r="H1000" s="16" t="str">
        <f>IF(COUNTIF(Dails!G:G,Data!$A1000)=1,3,"N")</f>
        <v>N</v>
      </c>
      <c r="I1000" s="16">
        <f t="shared" si="1"/>
        <v>1</v>
      </c>
    </row>
    <row r="1001" ht="14.25" customHeight="1">
      <c r="A1001" s="9" t="s">
        <v>909</v>
      </c>
      <c r="B1001" s="109" t="s">
        <v>54</v>
      </c>
      <c r="C1001" s="119" t="s">
        <v>2482</v>
      </c>
      <c r="D1001" s="120" t="s">
        <v>1419</v>
      </c>
      <c r="E1001" s="16" t="str">
        <f>VLOOKUP(B1001&amp;D1001,'Bill Assignment'!C:D,2,0)</f>
        <v>×</v>
      </c>
      <c r="F1001" s="16">
        <f>IF(COUNTIF(Dails!A:A,Data!$A1001)=1,1,"N")</f>
        <v>1</v>
      </c>
      <c r="G1001" s="16">
        <f>IF(COUNTIF(Dails!D:D,Data!$A1001)=1,2,"N")</f>
        <v>2</v>
      </c>
      <c r="H1001" s="16" t="str">
        <f>IF(COUNTIF(Dails!G:G,Data!$A1001)=1,3,"N")</f>
        <v>N</v>
      </c>
      <c r="I1001" s="16">
        <f t="shared" si="1"/>
        <v>1</v>
      </c>
    </row>
    <row r="1002" ht="14.25" customHeight="1">
      <c r="A1002" s="9" t="s">
        <v>198</v>
      </c>
      <c r="B1002" s="109" t="s">
        <v>54</v>
      </c>
      <c r="C1002" s="119" t="s">
        <v>2483</v>
      </c>
      <c r="D1002" s="120" t="s">
        <v>1419</v>
      </c>
      <c r="E1002" s="16" t="str">
        <f>VLOOKUP(B1002&amp;D1002,'Bill Assignment'!C:D,2,0)</f>
        <v>×</v>
      </c>
      <c r="F1002" s="16">
        <f>IF(COUNTIF(Dails!A:A,Data!$A1002)=1,1,"N")</f>
        <v>1</v>
      </c>
      <c r="G1002" s="16">
        <f>IF(COUNTIF(Dails!D:D,Data!$A1002)=1,2,"N")</f>
        <v>2</v>
      </c>
      <c r="H1002" s="16">
        <f>IF(COUNTIF(Dails!G:G,Data!$A1002)=1,3,"N")</f>
        <v>3</v>
      </c>
      <c r="I1002" s="16">
        <f t="shared" si="1"/>
        <v>1</v>
      </c>
    </row>
    <row r="1003" ht="14.25" customHeight="1">
      <c r="A1003" s="9" t="s">
        <v>1582</v>
      </c>
      <c r="B1003" s="109" t="s">
        <v>54</v>
      </c>
      <c r="C1003" s="119" t="s">
        <v>2484</v>
      </c>
      <c r="D1003" s="120" t="s">
        <v>1419</v>
      </c>
      <c r="E1003" s="16" t="str">
        <f>VLOOKUP(B1003&amp;D1003,'Bill Assignment'!C:D,2,0)</f>
        <v>×</v>
      </c>
      <c r="F1003" s="16">
        <f>IF(COUNTIF(Dails!A:A,Data!$A1003)=1,1,"N")</f>
        <v>1</v>
      </c>
      <c r="G1003" s="16">
        <f>IF(COUNTIF(Dails!D:D,Data!$A1003)=1,2,"N")</f>
        <v>2</v>
      </c>
      <c r="H1003" s="16" t="str">
        <f>IF(COUNTIF(Dails!G:G,Data!$A1003)=1,3,"N")</f>
        <v>N</v>
      </c>
      <c r="I1003" s="16">
        <f t="shared" si="1"/>
        <v>1</v>
      </c>
    </row>
    <row r="1004" ht="14.25" customHeight="1">
      <c r="A1004" s="9" t="s">
        <v>995</v>
      </c>
      <c r="B1004" s="109" t="s">
        <v>54</v>
      </c>
      <c r="C1004" s="119" t="s">
        <v>2485</v>
      </c>
      <c r="D1004" s="120" t="s">
        <v>1419</v>
      </c>
      <c r="E1004" s="16" t="str">
        <f>VLOOKUP(B1004&amp;D1004,'Bill Assignment'!C:D,2,0)</f>
        <v>×</v>
      </c>
      <c r="F1004" s="16">
        <f>IF(COUNTIF(Dails!A:A,Data!$A1004)=1,1,"N")</f>
        <v>1</v>
      </c>
      <c r="G1004" s="16">
        <f>IF(COUNTIF(Dails!D:D,Data!$A1004)=1,2,"N")</f>
        <v>2</v>
      </c>
      <c r="H1004" s="16" t="str">
        <f>IF(COUNTIF(Dails!G:G,Data!$A1004)=1,3,"N")</f>
        <v>N</v>
      </c>
      <c r="I1004" s="16">
        <f t="shared" si="1"/>
        <v>1</v>
      </c>
    </row>
    <row r="1005" ht="14.25" customHeight="1">
      <c r="A1005" s="9" t="s">
        <v>52</v>
      </c>
      <c r="B1005" s="110" t="s">
        <v>55</v>
      </c>
      <c r="C1005" s="119" t="s">
        <v>2486</v>
      </c>
      <c r="D1005" s="120" t="s">
        <v>1333</v>
      </c>
      <c r="E1005" s="16" t="str">
        <f>VLOOKUP(B1005&amp;D1005,'Bill Assignment'!C:D,2,0)</f>
        <v>√</v>
      </c>
      <c r="F1005" s="16">
        <f>IF(COUNTIF(Dails!A:A,Data!$A1005)=1,1,"N")</f>
        <v>1</v>
      </c>
      <c r="G1005" s="16">
        <f>IF(COUNTIF(Dails!D:D,Data!$A1005)=1,2,"N")</f>
        <v>2</v>
      </c>
      <c r="H1005" s="16" t="str">
        <f>IF(COUNTIF(Dails!G:G,Data!$A1005)=1,3,"N")</f>
        <v>N</v>
      </c>
      <c r="I1005" s="16">
        <f t="shared" si="1"/>
        <v>2</v>
      </c>
    </row>
    <row r="1006" ht="14.25" customHeight="1">
      <c r="A1006" s="9" t="s">
        <v>745</v>
      </c>
      <c r="B1006" s="110" t="s">
        <v>55</v>
      </c>
      <c r="C1006" s="119" t="s">
        <v>2487</v>
      </c>
      <c r="D1006" s="120" t="s">
        <v>1333</v>
      </c>
      <c r="E1006" s="16" t="str">
        <f>VLOOKUP(B1006&amp;D1006,'Bill Assignment'!C:D,2,0)</f>
        <v>√</v>
      </c>
      <c r="F1006" s="16">
        <f>IF(COUNTIF(Dails!A:A,Data!$A1006)=1,1,"N")</f>
        <v>1</v>
      </c>
      <c r="G1006" s="16">
        <f>IF(COUNTIF(Dails!D:D,Data!$A1006)=1,2,"N")</f>
        <v>2</v>
      </c>
      <c r="H1006" s="16" t="str">
        <f>IF(COUNTIF(Dails!G:G,Data!$A1006)=1,3,"N")</f>
        <v>N</v>
      </c>
      <c r="I1006" s="16">
        <f t="shared" si="1"/>
        <v>2</v>
      </c>
    </row>
    <row r="1007" ht="14.25" customHeight="1">
      <c r="A1007" s="9" t="s">
        <v>1339</v>
      </c>
      <c r="B1007" s="110" t="s">
        <v>55</v>
      </c>
      <c r="C1007" s="119" t="s">
        <v>2488</v>
      </c>
      <c r="D1007" s="120" t="s">
        <v>1333</v>
      </c>
      <c r="E1007" s="16" t="str">
        <f>VLOOKUP(B1007&amp;D1007,'Bill Assignment'!C:D,2,0)</f>
        <v>√</v>
      </c>
      <c r="F1007" s="16">
        <f>IF(COUNTIF(Dails!A:A,Data!$A1007)=1,1,"N")</f>
        <v>1</v>
      </c>
      <c r="G1007" s="16">
        <f>IF(COUNTIF(Dails!D:D,Data!$A1007)=1,2,"N")</f>
        <v>2</v>
      </c>
      <c r="H1007" s="16">
        <f>IF(COUNTIF(Dails!G:G,Data!$A1007)=1,3,"N")</f>
        <v>3</v>
      </c>
      <c r="I1007" s="16">
        <f t="shared" si="1"/>
        <v>2</v>
      </c>
    </row>
    <row r="1008" ht="14.25" customHeight="1">
      <c r="A1008" s="9" t="s">
        <v>1428</v>
      </c>
      <c r="B1008" s="110" t="s">
        <v>55</v>
      </c>
      <c r="C1008" s="119" t="s">
        <v>2489</v>
      </c>
      <c r="D1008" s="120" t="s">
        <v>1333</v>
      </c>
      <c r="E1008" s="16" t="str">
        <f>VLOOKUP(B1008&amp;D1008,'Bill Assignment'!C:D,2,0)</f>
        <v>√</v>
      </c>
      <c r="F1008" s="16" t="str">
        <f>IF(COUNTIF(Dails!A:A,Data!$A1008)=1,1,"N")</f>
        <v>N</v>
      </c>
      <c r="G1008" s="16">
        <f>IF(COUNTIF(Dails!D:D,Data!$A1008)=1,2,"N")</f>
        <v>2</v>
      </c>
      <c r="H1008" s="16">
        <f>IF(COUNTIF(Dails!G:G,Data!$A1008)=1,3,"N")</f>
        <v>3</v>
      </c>
      <c r="I1008" s="16">
        <f t="shared" si="1"/>
        <v>2</v>
      </c>
    </row>
    <row r="1009" ht="14.25" customHeight="1">
      <c r="A1009" s="9" t="s">
        <v>1064</v>
      </c>
      <c r="B1009" s="110" t="s">
        <v>55</v>
      </c>
      <c r="C1009" s="119" t="s">
        <v>2490</v>
      </c>
      <c r="D1009" s="120" t="s">
        <v>1333</v>
      </c>
      <c r="E1009" s="16" t="str">
        <f>VLOOKUP(B1009&amp;D1009,'Bill Assignment'!C:D,2,0)</f>
        <v>√</v>
      </c>
      <c r="F1009" s="16">
        <f>IF(COUNTIF(Dails!A:A,Data!$A1009)=1,1,"N")</f>
        <v>1</v>
      </c>
      <c r="G1009" s="16">
        <f>IF(COUNTIF(Dails!D:D,Data!$A1009)=1,2,"N")</f>
        <v>2</v>
      </c>
      <c r="H1009" s="16" t="str">
        <f>IF(COUNTIF(Dails!G:G,Data!$A1009)=1,3,"N")</f>
        <v>N</v>
      </c>
      <c r="I1009" s="16">
        <f t="shared" si="1"/>
        <v>2</v>
      </c>
    </row>
    <row r="1010" ht="14.25" customHeight="1">
      <c r="A1010" s="9" t="s">
        <v>1543</v>
      </c>
      <c r="B1010" s="110" t="s">
        <v>55</v>
      </c>
      <c r="C1010" s="119" t="s">
        <v>2491</v>
      </c>
      <c r="D1010" s="120" t="s">
        <v>1333</v>
      </c>
      <c r="E1010" s="16" t="str">
        <f>VLOOKUP(B1010&amp;D1010,'Bill Assignment'!C:D,2,0)</f>
        <v>√</v>
      </c>
      <c r="F1010" s="16">
        <f>IF(COUNTIF(Dails!A:A,Data!$A1010)=1,1,"N")</f>
        <v>1</v>
      </c>
      <c r="G1010" s="16">
        <f>IF(COUNTIF(Dails!D:D,Data!$A1010)=1,2,"N")</f>
        <v>2</v>
      </c>
      <c r="H1010" s="16" t="str">
        <f>IF(COUNTIF(Dails!G:G,Data!$A1010)=1,3,"N")</f>
        <v>N</v>
      </c>
      <c r="I1010" s="16">
        <f t="shared" si="1"/>
        <v>2</v>
      </c>
    </row>
    <row r="1011" ht="14.25" customHeight="1">
      <c r="A1011" s="9" t="s">
        <v>970</v>
      </c>
      <c r="B1011" s="110" t="s">
        <v>55</v>
      </c>
      <c r="C1011" s="119" t="s">
        <v>2492</v>
      </c>
      <c r="D1011" s="120" t="s">
        <v>1333</v>
      </c>
      <c r="E1011" s="16" t="str">
        <f>VLOOKUP(B1011&amp;D1011,'Bill Assignment'!C:D,2,0)</f>
        <v>√</v>
      </c>
      <c r="F1011" s="16">
        <f>IF(COUNTIF(Dails!A:A,Data!$A1011)=1,1,"N")</f>
        <v>1</v>
      </c>
      <c r="G1011" s="16">
        <f>IF(COUNTIF(Dails!D:D,Data!$A1011)=1,2,"N")</f>
        <v>2</v>
      </c>
      <c r="H1011" s="16" t="str">
        <f>IF(COUNTIF(Dails!G:G,Data!$A1011)=1,3,"N")</f>
        <v>N</v>
      </c>
      <c r="I1011" s="16">
        <f t="shared" si="1"/>
        <v>2</v>
      </c>
    </row>
    <row r="1012" ht="14.25" customHeight="1">
      <c r="A1012" s="9" t="s">
        <v>2493</v>
      </c>
      <c r="B1012" s="110" t="s">
        <v>55</v>
      </c>
      <c r="C1012" s="119" t="s">
        <v>2494</v>
      </c>
      <c r="D1012" s="120" t="s">
        <v>1333</v>
      </c>
      <c r="E1012" s="16" t="str">
        <f>VLOOKUP(B1012&amp;D1012,'Bill Assignment'!C:D,2,0)</f>
        <v>√</v>
      </c>
      <c r="F1012" s="16" t="str">
        <f>IF(COUNTIF(Dails!A:A,Data!$A1012)=1,1,"N")</f>
        <v>N</v>
      </c>
      <c r="G1012" s="16">
        <f>IF(COUNTIF(Dails!D:D,Data!$A1012)=1,2,"N")</f>
        <v>2</v>
      </c>
      <c r="H1012" s="16" t="str">
        <f>IF(COUNTIF(Dails!G:G,Data!$A1012)=1,3,"N")</f>
        <v>N</v>
      </c>
      <c r="I1012" s="16">
        <f t="shared" si="1"/>
        <v>2</v>
      </c>
    </row>
    <row r="1013" ht="14.25" customHeight="1">
      <c r="A1013" s="9" t="s">
        <v>1779</v>
      </c>
      <c r="B1013" s="110" t="s">
        <v>55</v>
      </c>
      <c r="C1013" s="119" t="s">
        <v>2495</v>
      </c>
      <c r="D1013" s="120" t="s">
        <v>1333</v>
      </c>
      <c r="E1013" s="16" t="str">
        <f>VLOOKUP(B1013&amp;D1013,'Bill Assignment'!C:D,2,0)</f>
        <v>√</v>
      </c>
      <c r="F1013" s="16">
        <f>IF(COUNTIF(Dails!A:A,Data!$A1013)=1,1,"N")</f>
        <v>1</v>
      </c>
      <c r="G1013" s="16">
        <f>IF(COUNTIF(Dails!D:D,Data!$A1013)=1,2,"N")</f>
        <v>2</v>
      </c>
      <c r="H1013" s="16" t="str">
        <f>IF(COUNTIF(Dails!G:G,Data!$A1013)=1,3,"N")</f>
        <v>N</v>
      </c>
      <c r="I1013" s="16">
        <f t="shared" si="1"/>
        <v>2</v>
      </c>
    </row>
    <row r="1014" ht="14.25" customHeight="1">
      <c r="A1014" s="9" t="s">
        <v>896</v>
      </c>
      <c r="B1014" s="110" t="s">
        <v>55</v>
      </c>
      <c r="C1014" s="119" t="s">
        <v>2496</v>
      </c>
      <c r="D1014" s="120" t="s">
        <v>1333</v>
      </c>
      <c r="E1014" s="16" t="str">
        <f>VLOOKUP(B1014&amp;D1014,'Bill Assignment'!C:D,2,0)</f>
        <v>√</v>
      </c>
      <c r="F1014" s="16">
        <f>IF(COUNTIF(Dails!A:A,Data!$A1014)=1,1,"N")</f>
        <v>1</v>
      </c>
      <c r="G1014" s="16">
        <f>IF(COUNTIF(Dails!D:D,Data!$A1014)=1,2,"N")</f>
        <v>2</v>
      </c>
      <c r="H1014" s="16" t="str">
        <f>IF(COUNTIF(Dails!G:G,Data!$A1014)=1,3,"N")</f>
        <v>N</v>
      </c>
      <c r="I1014" s="16">
        <f t="shared" si="1"/>
        <v>2</v>
      </c>
    </row>
    <row r="1015" ht="14.25" customHeight="1">
      <c r="A1015" s="9" t="s">
        <v>1784</v>
      </c>
      <c r="B1015" s="110" t="s">
        <v>55</v>
      </c>
      <c r="C1015" s="119" t="s">
        <v>2497</v>
      </c>
      <c r="D1015" s="120" t="s">
        <v>1333</v>
      </c>
      <c r="E1015" s="16" t="str">
        <f>VLOOKUP(B1015&amp;D1015,'Bill Assignment'!C:D,2,0)</f>
        <v>√</v>
      </c>
      <c r="F1015" s="16" t="str">
        <f>IF(COUNTIF(Dails!A:A,Data!$A1015)=1,1,"N")</f>
        <v>N</v>
      </c>
      <c r="G1015" s="16">
        <f>IF(COUNTIF(Dails!D:D,Data!$A1015)=1,2,"N")</f>
        <v>2</v>
      </c>
      <c r="H1015" s="16" t="str">
        <f>IF(COUNTIF(Dails!G:G,Data!$A1015)=1,3,"N")</f>
        <v>N</v>
      </c>
      <c r="I1015" s="16">
        <f t="shared" si="1"/>
        <v>2</v>
      </c>
    </row>
    <row r="1016" ht="14.25" customHeight="1">
      <c r="A1016" s="9" t="s">
        <v>368</v>
      </c>
      <c r="B1016" s="110" t="s">
        <v>55</v>
      </c>
      <c r="C1016" s="119" t="s">
        <v>2498</v>
      </c>
      <c r="D1016" s="120" t="s">
        <v>1333</v>
      </c>
      <c r="E1016" s="16" t="str">
        <f>VLOOKUP(B1016&amp;D1016,'Bill Assignment'!C:D,2,0)</f>
        <v>√</v>
      </c>
      <c r="F1016" s="16">
        <f>IF(COUNTIF(Dails!A:A,Data!$A1016)=1,1,"N")</f>
        <v>1</v>
      </c>
      <c r="G1016" s="16">
        <f>IF(COUNTIF(Dails!D:D,Data!$A1016)=1,2,"N")</f>
        <v>2</v>
      </c>
      <c r="H1016" s="16" t="str">
        <f>IF(COUNTIF(Dails!G:G,Data!$A1016)=1,3,"N")</f>
        <v>N</v>
      </c>
      <c r="I1016" s="16">
        <f t="shared" si="1"/>
        <v>2</v>
      </c>
    </row>
    <row r="1017" ht="14.25" customHeight="1">
      <c r="A1017" s="9" t="s">
        <v>1309</v>
      </c>
      <c r="B1017" s="110" t="s">
        <v>55</v>
      </c>
      <c r="C1017" s="119" t="s">
        <v>2499</v>
      </c>
      <c r="D1017" s="120" t="s">
        <v>1333</v>
      </c>
      <c r="E1017" s="16" t="str">
        <f>VLOOKUP(B1017&amp;D1017,'Bill Assignment'!C:D,2,0)</f>
        <v>√</v>
      </c>
      <c r="F1017" s="16">
        <f>IF(COUNTIF(Dails!A:A,Data!$A1017)=1,1,"N")</f>
        <v>1</v>
      </c>
      <c r="G1017" s="16">
        <f>IF(COUNTIF(Dails!D:D,Data!$A1017)=1,2,"N")</f>
        <v>2</v>
      </c>
      <c r="H1017" s="16" t="str">
        <f>IF(COUNTIF(Dails!G:G,Data!$A1017)=1,3,"N")</f>
        <v>N</v>
      </c>
      <c r="I1017" s="16">
        <f t="shared" si="1"/>
        <v>2</v>
      </c>
    </row>
    <row r="1018" ht="14.25" customHeight="1">
      <c r="A1018" s="9" t="s">
        <v>558</v>
      </c>
      <c r="B1018" s="110" t="s">
        <v>55</v>
      </c>
      <c r="C1018" s="119" t="s">
        <v>2500</v>
      </c>
      <c r="D1018" s="120" t="s">
        <v>1333</v>
      </c>
      <c r="E1018" s="16" t="str">
        <f>VLOOKUP(B1018&amp;D1018,'Bill Assignment'!C:D,2,0)</f>
        <v>√</v>
      </c>
      <c r="F1018" s="16">
        <f>IF(COUNTIF(Dails!A:A,Data!$A1018)=1,1,"N")</f>
        <v>1</v>
      </c>
      <c r="G1018" s="16">
        <f>IF(COUNTIF(Dails!D:D,Data!$A1018)=1,2,"N")</f>
        <v>2</v>
      </c>
      <c r="H1018" s="16" t="str">
        <f>IF(COUNTIF(Dails!G:G,Data!$A1018)=1,3,"N")</f>
        <v>N</v>
      </c>
      <c r="I1018" s="16">
        <f t="shared" si="1"/>
        <v>2</v>
      </c>
    </row>
    <row r="1019" ht="14.25" customHeight="1">
      <c r="A1019" s="9" t="s">
        <v>899</v>
      </c>
      <c r="B1019" s="110" t="s">
        <v>55</v>
      </c>
      <c r="C1019" s="119" t="s">
        <v>2501</v>
      </c>
      <c r="D1019" s="120" t="s">
        <v>1333</v>
      </c>
      <c r="E1019" s="16" t="str">
        <f>VLOOKUP(B1019&amp;D1019,'Bill Assignment'!C:D,2,0)</f>
        <v>√</v>
      </c>
      <c r="F1019" s="16">
        <f>IF(COUNTIF(Dails!A:A,Data!$A1019)=1,1,"N")</f>
        <v>1</v>
      </c>
      <c r="G1019" s="16">
        <f>IF(COUNTIF(Dails!D:D,Data!$A1019)=1,2,"N")</f>
        <v>2</v>
      </c>
      <c r="H1019" s="16">
        <f>IF(COUNTIF(Dails!G:G,Data!$A1019)=1,3,"N")</f>
        <v>3</v>
      </c>
      <c r="I1019" s="16">
        <f t="shared" si="1"/>
        <v>2</v>
      </c>
    </row>
    <row r="1020" ht="14.25" customHeight="1">
      <c r="A1020" s="9" t="s">
        <v>2502</v>
      </c>
      <c r="B1020" s="110" t="s">
        <v>55</v>
      </c>
      <c r="C1020" s="119" t="s">
        <v>2503</v>
      </c>
      <c r="D1020" s="120" t="s">
        <v>1333</v>
      </c>
      <c r="E1020" s="16" t="str">
        <f>VLOOKUP(B1020&amp;D1020,'Bill Assignment'!C:D,2,0)</f>
        <v>√</v>
      </c>
      <c r="F1020" s="16" t="str">
        <f>IF(COUNTIF(Dails!A:A,Data!$A1020)=1,1,"N")</f>
        <v>N</v>
      </c>
      <c r="G1020" s="16">
        <f>IF(COUNTIF(Dails!D:D,Data!$A1020)=1,2,"N")</f>
        <v>2</v>
      </c>
      <c r="H1020" s="16" t="str">
        <f>IF(COUNTIF(Dails!G:G,Data!$A1020)=1,3,"N")</f>
        <v>N</v>
      </c>
      <c r="I1020" s="16">
        <f t="shared" si="1"/>
        <v>2</v>
      </c>
    </row>
    <row r="1021" ht="14.25" customHeight="1">
      <c r="A1021" s="9" t="s">
        <v>1794</v>
      </c>
      <c r="B1021" s="110" t="s">
        <v>55</v>
      </c>
      <c r="C1021" s="119" t="s">
        <v>2504</v>
      </c>
      <c r="D1021" s="120" t="s">
        <v>1333</v>
      </c>
      <c r="E1021" s="16" t="str">
        <f>VLOOKUP(B1021&amp;D1021,'Bill Assignment'!C:D,2,0)</f>
        <v>√</v>
      </c>
      <c r="F1021" s="16">
        <f>IF(COUNTIF(Dails!A:A,Data!$A1021)=1,1,"N")</f>
        <v>1</v>
      </c>
      <c r="G1021" s="16">
        <f>IF(COUNTIF(Dails!D:D,Data!$A1021)=1,2,"N")</f>
        <v>2</v>
      </c>
      <c r="H1021" s="16">
        <f>IF(COUNTIF(Dails!G:G,Data!$A1021)=1,3,"N")</f>
        <v>3</v>
      </c>
      <c r="I1021" s="16">
        <f t="shared" si="1"/>
        <v>2</v>
      </c>
    </row>
    <row r="1022" ht="14.25" customHeight="1">
      <c r="A1022" s="9" t="s">
        <v>1254</v>
      </c>
      <c r="B1022" s="110" t="s">
        <v>55</v>
      </c>
      <c r="C1022" s="119" t="s">
        <v>2505</v>
      </c>
      <c r="D1022" s="120" t="s">
        <v>1333</v>
      </c>
      <c r="E1022" s="16" t="str">
        <f>VLOOKUP(B1022&amp;D1022,'Bill Assignment'!C:D,2,0)</f>
        <v>√</v>
      </c>
      <c r="F1022" s="16">
        <f>IF(COUNTIF(Dails!A:A,Data!$A1022)=1,1,"N")</f>
        <v>1</v>
      </c>
      <c r="G1022" s="16">
        <f>IF(COUNTIF(Dails!D:D,Data!$A1022)=1,2,"N")</f>
        <v>2</v>
      </c>
      <c r="H1022" s="16" t="str">
        <f>IF(COUNTIF(Dails!G:G,Data!$A1022)=1,3,"N")</f>
        <v>N</v>
      </c>
      <c r="I1022" s="16">
        <f t="shared" si="1"/>
        <v>2</v>
      </c>
    </row>
    <row r="1023" ht="14.25" customHeight="1">
      <c r="A1023" s="9" t="s">
        <v>1209</v>
      </c>
      <c r="B1023" s="110" t="s">
        <v>55</v>
      </c>
      <c r="C1023" s="119" t="s">
        <v>2506</v>
      </c>
      <c r="D1023" s="120" t="s">
        <v>1333</v>
      </c>
      <c r="E1023" s="16" t="str">
        <f>VLOOKUP(B1023&amp;D1023,'Bill Assignment'!C:D,2,0)</f>
        <v>√</v>
      </c>
      <c r="F1023" s="16">
        <f>IF(COUNTIF(Dails!A:A,Data!$A1023)=1,1,"N")</f>
        <v>1</v>
      </c>
      <c r="G1023" s="16">
        <f>IF(COUNTIF(Dails!D:D,Data!$A1023)=1,2,"N")</f>
        <v>2</v>
      </c>
      <c r="H1023" s="16">
        <f>IF(COUNTIF(Dails!G:G,Data!$A1023)=1,3,"N")</f>
        <v>3</v>
      </c>
      <c r="I1023" s="16">
        <f t="shared" si="1"/>
        <v>2</v>
      </c>
    </row>
    <row r="1024" ht="14.25" customHeight="1">
      <c r="A1024" s="9" t="s">
        <v>1363</v>
      </c>
      <c r="B1024" s="110" t="s">
        <v>55</v>
      </c>
      <c r="C1024" s="119" t="s">
        <v>2507</v>
      </c>
      <c r="D1024" s="120" t="s">
        <v>1333</v>
      </c>
      <c r="E1024" s="16" t="str">
        <f>VLOOKUP(B1024&amp;D1024,'Bill Assignment'!C:D,2,0)</f>
        <v>√</v>
      </c>
      <c r="F1024" s="16" t="str">
        <f>IF(COUNTIF(Dails!A:A,Data!$A1024)=1,1,"N")</f>
        <v>N</v>
      </c>
      <c r="G1024" s="16">
        <f>IF(COUNTIF(Dails!D:D,Data!$A1024)=1,2,"N")</f>
        <v>2</v>
      </c>
      <c r="H1024" s="16">
        <f>IF(COUNTIF(Dails!G:G,Data!$A1024)=1,3,"N")</f>
        <v>3</v>
      </c>
      <c r="I1024" s="16">
        <f t="shared" si="1"/>
        <v>2</v>
      </c>
    </row>
    <row r="1025" ht="14.25" customHeight="1">
      <c r="A1025" s="9" t="s">
        <v>1642</v>
      </c>
      <c r="B1025" s="110" t="s">
        <v>55</v>
      </c>
      <c r="C1025" s="119" t="s">
        <v>2508</v>
      </c>
      <c r="D1025" s="120" t="s">
        <v>1333</v>
      </c>
      <c r="E1025" s="16" t="str">
        <f>VLOOKUP(B1025&amp;D1025,'Bill Assignment'!C:D,2,0)</f>
        <v>√</v>
      </c>
      <c r="F1025" s="16" t="str">
        <f>IF(COUNTIF(Dails!A:A,Data!$A1025)=1,1,"N")</f>
        <v>N</v>
      </c>
      <c r="G1025" s="16">
        <f>IF(COUNTIF(Dails!D:D,Data!$A1025)=1,2,"N")</f>
        <v>2</v>
      </c>
      <c r="H1025" s="16" t="str">
        <f>IF(COUNTIF(Dails!G:G,Data!$A1025)=1,3,"N")</f>
        <v>N</v>
      </c>
      <c r="I1025" s="16">
        <f t="shared" si="1"/>
        <v>2</v>
      </c>
    </row>
    <row r="1026" ht="14.25" customHeight="1">
      <c r="A1026" s="9" t="s">
        <v>1474</v>
      </c>
      <c r="B1026" s="110" t="s">
        <v>55</v>
      </c>
      <c r="C1026" s="119" t="s">
        <v>2509</v>
      </c>
      <c r="D1026" s="120" t="s">
        <v>1333</v>
      </c>
      <c r="E1026" s="16" t="str">
        <f>VLOOKUP(B1026&amp;D1026,'Bill Assignment'!C:D,2,0)</f>
        <v>√</v>
      </c>
      <c r="F1026" s="16" t="str">
        <f>IF(COUNTIF(Dails!A:A,Data!$A1026)=1,1,"N")</f>
        <v>N</v>
      </c>
      <c r="G1026" s="16">
        <f>IF(COUNTIF(Dails!D:D,Data!$A1026)=1,2,"N")</f>
        <v>2</v>
      </c>
      <c r="H1026" s="16">
        <f>IF(COUNTIF(Dails!G:G,Data!$A1026)=1,3,"N")</f>
        <v>3</v>
      </c>
      <c r="I1026" s="16">
        <f t="shared" si="1"/>
        <v>2</v>
      </c>
    </row>
    <row r="1027" ht="14.25" customHeight="1">
      <c r="A1027" s="9" t="s">
        <v>1480</v>
      </c>
      <c r="B1027" s="110" t="s">
        <v>55</v>
      </c>
      <c r="C1027" s="119" t="s">
        <v>2510</v>
      </c>
      <c r="D1027" s="120" t="s">
        <v>1333</v>
      </c>
      <c r="E1027" s="16" t="str">
        <f>VLOOKUP(B1027&amp;D1027,'Bill Assignment'!C:D,2,0)</f>
        <v>√</v>
      </c>
      <c r="F1027" s="16" t="str">
        <f>IF(COUNTIF(Dails!A:A,Data!$A1027)=1,1,"N")</f>
        <v>N</v>
      </c>
      <c r="G1027" s="16">
        <f>IF(COUNTIF(Dails!D:D,Data!$A1027)=1,2,"N")</f>
        <v>2</v>
      </c>
      <c r="H1027" s="16">
        <f>IF(COUNTIF(Dails!G:G,Data!$A1027)=1,3,"N")</f>
        <v>3</v>
      </c>
      <c r="I1027" s="16">
        <f t="shared" si="1"/>
        <v>2</v>
      </c>
    </row>
    <row r="1028" ht="14.25" customHeight="1">
      <c r="A1028" s="9" t="s">
        <v>803</v>
      </c>
      <c r="B1028" s="110" t="s">
        <v>55</v>
      </c>
      <c r="C1028" s="119" t="s">
        <v>2511</v>
      </c>
      <c r="D1028" s="120" t="s">
        <v>1333</v>
      </c>
      <c r="E1028" s="16" t="str">
        <f>VLOOKUP(B1028&amp;D1028,'Bill Assignment'!C:D,2,0)</f>
        <v>√</v>
      </c>
      <c r="F1028" s="16" t="str">
        <f>IF(COUNTIF(Dails!A:A,Data!$A1028)=1,1,"N")</f>
        <v>N</v>
      </c>
      <c r="G1028" s="16">
        <f>IF(COUNTIF(Dails!D:D,Data!$A1028)=1,2,"N")</f>
        <v>2</v>
      </c>
      <c r="H1028" s="16" t="str">
        <f>IF(COUNTIF(Dails!G:G,Data!$A1028)=1,3,"N")</f>
        <v>N</v>
      </c>
      <c r="I1028" s="16">
        <f t="shared" si="1"/>
        <v>2</v>
      </c>
    </row>
    <row r="1029" ht="14.25" customHeight="1">
      <c r="A1029" s="9" t="s">
        <v>1660</v>
      </c>
      <c r="B1029" s="110" t="s">
        <v>55</v>
      </c>
      <c r="C1029" s="119" t="s">
        <v>2512</v>
      </c>
      <c r="D1029" s="120" t="s">
        <v>1333</v>
      </c>
      <c r="E1029" s="16" t="str">
        <f>VLOOKUP(B1029&amp;D1029,'Bill Assignment'!C:D,2,0)</f>
        <v>√</v>
      </c>
      <c r="F1029" s="16" t="str">
        <f>IF(COUNTIF(Dails!A:A,Data!$A1029)=1,1,"N")</f>
        <v>N</v>
      </c>
      <c r="G1029" s="16">
        <f>IF(COUNTIF(Dails!D:D,Data!$A1029)=1,2,"N")</f>
        <v>2</v>
      </c>
      <c r="H1029" s="16" t="str">
        <f>IF(COUNTIF(Dails!G:G,Data!$A1029)=1,3,"N")</f>
        <v>N</v>
      </c>
      <c r="I1029" s="16">
        <f t="shared" si="1"/>
        <v>2</v>
      </c>
    </row>
    <row r="1030" ht="14.25" customHeight="1">
      <c r="A1030" s="9" t="s">
        <v>364</v>
      </c>
      <c r="B1030" s="110" t="s">
        <v>55</v>
      </c>
      <c r="C1030" s="119" t="s">
        <v>2513</v>
      </c>
      <c r="D1030" s="120" t="s">
        <v>1333</v>
      </c>
      <c r="E1030" s="16" t="str">
        <f>VLOOKUP(B1030&amp;D1030,'Bill Assignment'!C:D,2,0)</f>
        <v>√</v>
      </c>
      <c r="F1030" s="16">
        <f>IF(COUNTIF(Dails!A:A,Data!$A1030)=1,1,"N")</f>
        <v>1</v>
      </c>
      <c r="G1030" s="16">
        <f>IF(COUNTIF(Dails!D:D,Data!$A1030)=1,2,"N")</f>
        <v>2</v>
      </c>
      <c r="H1030" s="16" t="str">
        <f>IF(COUNTIF(Dails!G:G,Data!$A1030)=1,3,"N")</f>
        <v>N</v>
      </c>
      <c r="I1030" s="16">
        <f t="shared" si="1"/>
        <v>2</v>
      </c>
    </row>
    <row r="1031" ht="14.25" customHeight="1">
      <c r="A1031" s="9" t="s">
        <v>407</v>
      </c>
      <c r="B1031" s="110" t="s">
        <v>55</v>
      </c>
      <c r="C1031" s="119" t="s">
        <v>2514</v>
      </c>
      <c r="D1031" s="120" t="s">
        <v>1333</v>
      </c>
      <c r="E1031" s="16" t="str">
        <f>VLOOKUP(B1031&amp;D1031,'Bill Assignment'!C:D,2,0)</f>
        <v>√</v>
      </c>
      <c r="F1031" s="16">
        <f>IF(COUNTIF(Dails!A:A,Data!$A1031)=1,1,"N")</f>
        <v>1</v>
      </c>
      <c r="G1031" s="16">
        <f>IF(COUNTIF(Dails!D:D,Data!$A1031)=1,2,"N")</f>
        <v>2</v>
      </c>
      <c r="H1031" s="16" t="str">
        <f>IF(COUNTIF(Dails!G:G,Data!$A1031)=1,3,"N")</f>
        <v>N</v>
      </c>
      <c r="I1031" s="16">
        <f t="shared" si="1"/>
        <v>2</v>
      </c>
    </row>
    <row r="1032" ht="14.25" customHeight="1">
      <c r="A1032" s="9" t="s">
        <v>1215</v>
      </c>
      <c r="B1032" s="110" t="s">
        <v>55</v>
      </c>
      <c r="C1032" s="119" t="s">
        <v>2515</v>
      </c>
      <c r="D1032" s="120" t="s">
        <v>1333</v>
      </c>
      <c r="E1032" s="16" t="str">
        <f>VLOOKUP(B1032&amp;D1032,'Bill Assignment'!C:D,2,0)</f>
        <v>√</v>
      </c>
      <c r="F1032" s="16">
        <f>IF(COUNTIF(Dails!A:A,Data!$A1032)=1,1,"N")</f>
        <v>1</v>
      </c>
      <c r="G1032" s="16">
        <f>IF(COUNTIF(Dails!D:D,Data!$A1032)=1,2,"N")</f>
        <v>2</v>
      </c>
      <c r="H1032" s="16" t="str">
        <f>IF(COUNTIF(Dails!G:G,Data!$A1032)=1,3,"N")</f>
        <v>N</v>
      </c>
      <c r="I1032" s="16">
        <f t="shared" si="1"/>
        <v>2</v>
      </c>
    </row>
    <row r="1033" ht="14.25" customHeight="1">
      <c r="A1033" s="9" t="s">
        <v>300</v>
      </c>
      <c r="B1033" s="110" t="s">
        <v>55</v>
      </c>
      <c r="C1033" s="119" t="s">
        <v>2516</v>
      </c>
      <c r="D1033" s="120" t="s">
        <v>1333</v>
      </c>
      <c r="E1033" s="16" t="str">
        <f>VLOOKUP(B1033&amp;D1033,'Bill Assignment'!C:D,2,0)</f>
        <v>√</v>
      </c>
      <c r="F1033" s="16">
        <f>IF(COUNTIF(Dails!A:A,Data!$A1033)=1,1,"N")</f>
        <v>1</v>
      </c>
      <c r="G1033" s="16">
        <f>IF(COUNTIF(Dails!D:D,Data!$A1033)=1,2,"N")</f>
        <v>2</v>
      </c>
      <c r="H1033" s="16" t="str">
        <f>IF(COUNTIF(Dails!G:G,Data!$A1033)=1,3,"N")</f>
        <v>N</v>
      </c>
      <c r="I1033" s="16">
        <f t="shared" si="1"/>
        <v>2</v>
      </c>
    </row>
    <row r="1034" ht="14.25" customHeight="1">
      <c r="A1034" s="9" t="s">
        <v>853</v>
      </c>
      <c r="B1034" s="110" t="s">
        <v>55</v>
      </c>
      <c r="C1034" s="119" t="s">
        <v>2517</v>
      </c>
      <c r="D1034" s="120" t="s">
        <v>1333</v>
      </c>
      <c r="E1034" s="16" t="str">
        <f>VLOOKUP(B1034&amp;D1034,'Bill Assignment'!C:D,2,0)</f>
        <v>√</v>
      </c>
      <c r="F1034" s="16">
        <f>IF(COUNTIF(Dails!A:A,Data!$A1034)=1,1,"N")</f>
        <v>1</v>
      </c>
      <c r="G1034" s="16">
        <f>IF(COUNTIF(Dails!D:D,Data!$A1034)=1,2,"N")</f>
        <v>2</v>
      </c>
      <c r="H1034" s="16">
        <f>IF(COUNTIF(Dails!G:G,Data!$A1034)=1,3,"N")</f>
        <v>3</v>
      </c>
      <c r="I1034" s="16">
        <f t="shared" si="1"/>
        <v>2</v>
      </c>
    </row>
    <row r="1035" ht="14.25" customHeight="1">
      <c r="A1035" s="9" t="s">
        <v>2518</v>
      </c>
      <c r="B1035" s="110" t="s">
        <v>55</v>
      </c>
      <c r="C1035" s="119" t="s">
        <v>2519</v>
      </c>
      <c r="D1035" s="120" t="s">
        <v>1333</v>
      </c>
      <c r="E1035" s="16" t="str">
        <f>VLOOKUP(B1035&amp;D1035,'Bill Assignment'!C:D,2,0)</f>
        <v>√</v>
      </c>
      <c r="F1035" s="16" t="str">
        <f>IF(COUNTIF(Dails!A:A,Data!$A1035)=1,1,"N")</f>
        <v>N</v>
      </c>
      <c r="G1035" s="16">
        <f>IF(COUNTIF(Dails!D:D,Data!$A1035)=1,2,"N")</f>
        <v>2</v>
      </c>
      <c r="H1035" s="16" t="str">
        <f>IF(COUNTIF(Dails!G:G,Data!$A1035)=1,3,"N")</f>
        <v>N</v>
      </c>
      <c r="I1035" s="16">
        <f t="shared" si="1"/>
        <v>2</v>
      </c>
    </row>
    <row r="1036" ht="14.25" customHeight="1">
      <c r="A1036" s="9" t="s">
        <v>879</v>
      </c>
      <c r="B1036" s="110" t="s">
        <v>55</v>
      </c>
      <c r="C1036" s="119" t="s">
        <v>2520</v>
      </c>
      <c r="D1036" s="120" t="s">
        <v>1333</v>
      </c>
      <c r="E1036" s="16" t="str">
        <f>VLOOKUP(B1036&amp;D1036,'Bill Assignment'!C:D,2,0)</f>
        <v>√</v>
      </c>
      <c r="F1036" s="16">
        <f>IF(COUNTIF(Dails!A:A,Data!$A1036)=1,1,"N")</f>
        <v>1</v>
      </c>
      <c r="G1036" s="16">
        <f>IF(COUNTIF(Dails!D:D,Data!$A1036)=1,2,"N")</f>
        <v>2</v>
      </c>
      <c r="H1036" s="16">
        <f>IF(COUNTIF(Dails!G:G,Data!$A1036)=1,3,"N")</f>
        <v>3</v>
      </c>
      <c r="I1036" s="16">
        <f t="shared" si="1"/>
        <v>2</v>
      </c>
    </row>
    <row r="1037" ht="14.25" customHeight="1">
      <c r="A1037" s="9" t="s">
        <v>1821</v>
      </c>
      <c r="B1037" s="110" t="s">
        <v>55</v>
      </c>
      <c r="C1037" s="119" t="s">
        <v>2521</v>
      </c>
      <c r="D1037" s="120" t="s">
        <v>1333</v>
      </c>
      <c r="E1037" s="16" t="str">
        <f>VLOOKUP(B1037&amp;D1037,'Bill Assignment'!C:D,2,0)</f>
        <v>√</v>
      </c>
      <c r="F1037" s="16">
        <f>IF(COUNTIF(Dails!A:A,Data!$A1037)=1,1,"N")</f>
        <v>1</v>
      </c>
      <c r="G1037" s="16">
        <f>IF(COUNTIF(Dails!D:D,Data!$A1037)=1,2,"N")</f>
        <v>2</v>
      </c>
      <c r="H1037" s="16" t="str">
        <f>IF(COUNTIF(Dails!G:G,Data!$A1037)=1,3,"N")</f>
        <v>N</v>
      </c>
      <c r="I1037" s="16">
        <f t="shared" si="1"/>
        <v>2</v>
      </c>
    </row>
    <row r="1038" ht="14.25" customHeight="1">
      <c r="A1038" s="9" t="s">
        <v>1150</v>
      </c>
      <c r="B1038" s="110" t="s">
        <v>55</v>
      </c>
      <c r="C1038" s="119" t="s">
        <v>2522</v>
      </c>
      <c r="D1038" s="120" t="s">
        <v>1333</v>
      </c>
      <c r="E1038" s="16" t="str">
        <f>VLOOKUP(B1038&amp;D1038,'Bill Assignment'!C:D,2,0)</f>
        <v>√</v>
      </c>
      <c r="F1038" s="16">
        <f>IF(COUNTIF(Dails!A:A,Data!$A1038)=1,1,"N")</f>
        <v>1</v>
      </c>
      <c r="G1038" s="16">
        <f>IF(COUNTIF(Dails!D:D,Data!$A1038)=1,2,"N")</f>
        <v>2</v>
      </c>
      <c r="H1038" s="16">
        <f>IF(COUNTIF(Dails!G:G,Data!$A1038)=1,3,"N")</f>
        <v>3</v>
      </c>
      <c r="I1038" s="16">
        <f t="shared" si="1"/>
        <v>2</v>
      </c>
    </row>
    <row r="1039" ht="14.25" customHeight="1">
      <c r="A1039" s="9" t="s">
        <v>1388</v>
      </c>
      <c r="B1039" s="110" t="s">
        <v>55</v>
      </c>
      <c r="C1039" s="119" t="s">
        <v>2523</v>
      </c>
      <c r="D1039" s="120" t="s">
        <v>1333</v>
      </c>
      <c r="E1039" s="16" t="str">
        <f>VLOOKUP(B1039&amp;D1039,'Bill Assignment'!C:D,2,0)</f>
        <v>√</v>
      </c>
      <c r="F1039" s="16">
        <f>IF(COUNTIF(Dails!A:A,Data!$A1039)=1,1,"N")</f>
        <v>1</v>
      </c>
      <c r="G1039" s="16">
        <f>IF(COUNTIF(Dails!D:D,Data!$A1039)=1,2,"N")</f>
        <v>2</v>
      </c>
      <c r="H1039" s="16">
        <f>IF(COUNTIF(Dails!G:G,Data!$A1039)=1,3,"N")</f>
        <v>3</v>
      </c>
      <c r="I1039" s="16">
        <f t="shared" si="1"/>
        <v>2</v>
      </c>
    </row>
    <row r="1040" ht="14.25" customHeight="1">
      <c r="A1040" s="9" t="s">
        <v>1571</v>
      </c>
      <c r="B1040" s="110" t="s">
        <v>55</v>
      </c>
      <c r="C1040" s="119" t="s">
        <v>2524</v>
      </c>
      <c r="D1040" s="120" t="s">
        <v>1333</v>
      </c>
      <c r="E1040" s="16" t="str">
        <f>VLOOKUP(B1040&amp;D1040,'Bill Assignment'!C:D,2,0)</f>
        <v>√</v>
      </c>
      <c r="F1040" s="16">
        <f>IF(COUNTIF(Dails!A:A,Data!$A1040)=1,1,"N")</f>
        <v>1</v>
      </c>
      <c r="G1040" s="16">
        <f>IF(COUNTIF(Dails!D:D,Data!$A1040)=1,2,"N")</f>
        <v>2</v>
      </c>
      <c r="H1040" s="16">
        <f>IF(COUNTIF(Dails!G:G,Data!$A1040)=1,3,"N")</f>
        <v>3</v>
      </c>
      <c r="I1040" s="16">
        <f t="shared" si="1"/>
        <v>2</v>
      </c>
    </row>
    <row r="1041" ht="14.25" customHeight="1">
      <c r="A1041" s="9" t="s">
        <v>1502</v>
      </c>
      <c r="B1041" s="110" t="s">
        <v>55</v>
      </c>
      <c r="C1041" s="119" t="s">
        <v>2525</v>
      </c>
      <c r="D1041" s="120" t="s">
        <v>1333</v>
      </c>
      <c r="E1041" s="16" t="str">
        <f>VLOOKUP(B1041&amp;D1041,'Bill Assignment'!C:D,2,0)</f>
        <v>√</v>
      </c>
      <c r="F1041" s="16">
        <f>IF(COUNTIF(Dails!A:A,Data!$A1041)=1,1,"N")</f>
        <v>1</v>
      </c>
      <c r="G1041" s="16">
        <f>IF(COUNTIF(Dails!D:D,Data!$A1041)=1,2,"N")</f>
        <v>2</v>
      </c>
      <c r="H1041" s="16">
        <f>IF(COUNTIF(Dails!G:G,Data!$A1041)=1,3,"N")</f>
        <v>3</v>
      </c>
      <c r="I1041" s="16">
        <f t="shared" si="1"/>
        <v>2</v>
      </c>
    </row>
    <row r="1042" ht="14.25" customHeight="1">
      <c r="A1042" s="9" t="s">
        <v>1390</v>
      </c>
      <c r="B1042" s="110" t="s">
        <v>55</v>
      </c>
      <c r="C1042" s="119" t="s">
        <v>2526</v>
      </c>
      <c r="D1042" s="120" t="s">
        <v>1333</v>
      </c>
      <c r="E1042" s="16" t="str">
        <f>VLOOKUP(B1042&amp;D1042,'Bill Assignment'!C:D,2,0)</f>
        <v>√</v>
      </c>
      <c r="F1042" s="16">
        <f>IF(COUNTIF(Dails!A:A,Data!$A1042)=1,1,"N")</f>
        <v>1</v>
      </c>
      <c r="G1042" s="16">
        <f>IF(COUNTIF(Dails!D:D,Data!$A1042)=1,2,"N")</f>
        <v>2</v>
      </c>
      <c r="H1042" s="16">
        <f>IF(COUNTIF(Dails!G:G,Data!$A1042)=1,3,"N")</f>
        <v>3</v>
      </c>
      <c r="I1042" s="16">
        <f t="shared" si="1"/>
        <v>2</v>
      </c>
    </row>
    <row r="1043" ht="14.25" customHeight="1">
      <c r="A1043" s="9" t="s">
        <v>943</v>
      </c>
      <c r="B1043" s="110" t="s">
        <v>55</v>
      </c>
      <c r="C1043" s="119" t="s">
        <v>2527</v>
      </c>
      <c r="D1043" s="120" t="s">
        <v>1333</v>
      </c>
      <c r="E1043" s="16" t="str">
        <f>VLOOKUP(B1043&amp;D1043,'Bill Assignment'!C:D,2,0)</f>
        <v>√</v>
      </c>
      <c r="F1043" s="16">
        <f>IF(COUNTIF(Dails!A:A,Data!$A1043)=1,1,"N")</f>
        <v>1</v>
      </c>
      <c r="G1043" s="16">
        <f>IF(COUNTIF(Dails!D:D,Data!$A1043)=1,2,"N")</f>
        <v>2</v>
      </c>
      <c r="H1043" s="16">
        <f>IF(COUNTIF(Dails!G:G,Data!$A1043)=1,3,"N")</f>
        <v>3</v>
      </c>
      <c r="I1043" s="16">
        <f t="shared" si="1"/>
        <v>2</v>
      </c>
    </row>
    <row r="1044" ht="14.25" customHeight="1">
      <c r="A1044" s="9" t="s">
        <v>387</v>
      </c>
      <c r="B1044" s="110" t="s">
        <v>55</v>
      </c>
      <c r="C1044" s="119" t="s">
        <v>2528</v>
      </c>
      <c r="D1044" s="120" t="s">
        <v>1333</v>
      </c>
      <c r="E1044" s="16" t="str">
        <f>VLOOKUP(B1044&amp;D1044,'Bill Assignment'!C:D,2,0)</f>
        <v>√</v>
      </c>
      <c r="F1044" s="16">
        <f>IF(COUNTIF(Dails!A:A,Data!$A1044)=1,1,"N")</f>
        <v>1</v>
      </c>
      <c r="G1044" s="16">
        <f>IF(COUNTIF(Dails!D:D,Data!$A1044)=1,2,"N")</f>
        <v>2</v>
      </c>
      <c r="H1044" s="16" t="str">
        <f>IF(COUNTIF(Dails!G:G,Data!$A1044)=1,3,"N")</f>
        <v>N</v>
      </c>
      <c r="I1044" s="16">
        <f t="shared" si="1"/>
        <v>2</v>
      </c>
    </row>
    <row r="1045" ht="14.25" customHeight="1">
      <c r="A1045" s="9" t="s">
        <v>115</v>
      </c>
      <c r="B1045" s="110" t="s">
        <v>55</v>
      </c>
      <c r="C1045" s="119" t="s">
        <v>2529</v>
      </c>
      <c r="D1045" s="120" t="s">
        <v>1333</v>
      </c>
      <c r="E1045" s="16" t="str">
        <f>VLOOKUP(B1045&amp;D1045,'Bill Assignment'!C:D,2,0)</f>
        <v>√</v>
      </c>
      <c r="F1045" s="16">
        <f>IF(COUNTIF(Dails!A:A,Data!$A1045)=1,1,"N")</f>
        <v>1</v>
      </c>
      <c r="G1045" s="16">
        <f>IF(COUNTIF(Dails!D:D,Data!$A1045)=1,2,"N")</f>
        <v>2</v>
      </c>
      <c r="H1045" s="16" t="str">
        <f>IF(COUNTIF(Dails!G:G,Data!$A1045)=1,3,"N")</f>
        <v>N</v>
      </c>
      <c r="I1045" s="16">
        <f t="shared" si="1"/>
        <v>2</v>
      </c>
    </row>
    <row r="1046" ht="14.25" customHeight="1">
      <c r="A1046" s="9" t="s">
        <v>1409</v>
      </c>
      <c r="B1046" s="110" t="s">
        <v>55</v>
      </c>
      <c r="C1046" s="119" t="s">
        <v>2530</v>
      </c>
      <c r="D1046" s="120" t="s">
        <v>1333</v>
      </c>
      <c r="E1046" s="16" t="str">
        <f>VLOOKUP(B1046&amp;D1046,'Bill Assignment'!C:D,2,0)</f>
        <v>√</v>
      </c>
      <c r="F1046" s="16">
        <f>IF(COUNTIF(Dails!A:A,Data!$A1046)=1,1,"N")</f>
        <v>1</v>
      </c>
      <c r="G1046" s="16">
        <f>IF(COUNTIF(Dails!D:D,Data!$A1046)=1,2,"N")</f>
        <v>2</v>
      </c>
      <c r="H1046" s="16">
        <f>IF(COUNTIF(Dails!G:G,Data!$A1046)=1,3,"N")</f>
        <v>3</v>
      </c>
      <c r="I1046" s="16">
        <f t="shared" si="1"/>
        <v>2</v>
      </c>
    </row>
    <row r="1047" ht="14.25" customHeight="1">
      <c r="A1047" s="9" t="s">
        <v>110</v>
      </c>
      <c r="B1047" s="110" t="s">
        <v>55</v>
      </c>
      <c r="C1047" s="119" t="s">
        <v>2531</v>
      </c>
      <c r="D1047" s="120" t="s">
        <v>1333</v>
      </c>
      <c r="E1047" s="16" t="str">
        <f>VLOOKUP(B1047&amp;D1047,'Bill Assignment'!C:D,2,0)</f>
        <v>√</v>
      </c>
      <c r="F1047" s="16">
        <f>IF(COUNTIF(Dails!A:A,Data!$A1047)=1,1,"N")</f>
        <v>1</v>
      </c>
      <c r="G1047" s="16">
        <f>IF(COUNTIF(Dails!D:D,Data!$A1047)=1,2,"N")</f>
        <v>2</v>
      </c>
      <c r="H1047" s="16">
        <f>IF(COUNTIF(Dails!G:G,Data!$A1047)=1,3,"N")</f>
        <v>3</v>
      </c>
      <c r="I1047" s="16">
        <f t="shared" si="1"/>
        <v>2</v>
      </c>
    </row>
    <row r="1048" ht="14.25" customHeight="1">
      <c r="A1048" s="9" t="s">
        <v>909</v>
      </c>
      <c r="B1048" s="110" t="s">
        <v>55</v>
      </c>
      <c r="C1048" s="119" t="s">
        <v>2532</v>
      </c>
      <c r="D1048" s="120" t="s">
        <v>1333</v>
      </c>
      <c r="E1048" s="16" t="str">
        <f>VLOOKUP(B1048&amp;D1048,'Bill Assignment'!C:D,2,0)</f>
        <v>√</v>
      </c>
      <c r="F1048" s="16">
        <f>IF(COUNTIF(Dails!A:A,Data!$A1048)=1,1,"N")</f>
        <v>1</v>
      </c>
      <c r="G1048" s="16">
        <f>IF(COUNTIF(Dails!D:D,Data!$A1048)=1,2,"N")</f>
        <v>2</v>
      </c>
      <c r="H1048" s="16" t="str">
        <f>IF(COUNTIF(Dails!G:G,Data!$A1048)=1,3,"N")</f>
        <v>N</v>
      </c>
      <c r="I1048" s="16">
        <f t="shared" si="1"/>
        <v>2</v>
      </c>
    </row>
    <row r="1049" ht="14.25" customHeight="1">
      <c r="A1049" s="9" t="s">
        <v>995</v>
      </c>
      <c r="B1049" s="110" t="s">
        <v>55</v>
      </c>
      <c r="C1049" s="119" t="s">
        <v>2533</v>
      </c>
      <c r="D1049" s="120" t="s">
        <v>1333</v>
      </c>
      <c r="E1049" s="16" t="str">
        <f>VLOOKUP(B1049&amp;D1049,'Bill Assignment'!C:D,2,0)</f>
        <v>√</v>
      </c>
      <c r="F1049" s="16">
        <f>IF(COUNTIF(Dails!A:A,Data!$A1049)=1,1,"N")</f>
        <v>1</v>
      </c>
      <c r="G1049" s="16">
        <f>IF(COUNTIF(Dails!D:D,Data!$A1049)=1,2,"N")</f>
        <v>2</v>
      </c>
      <c r="H1049" s="16" t="str">
        <f>IF(COUNTIF(Dails!G:G,Data!$A1049)=1,3,"N")</f>
        <v>N</v>
      </c>
      <c r="I1049" s="16">
        <f t="shared" si="1"/>
        <v>2</v>
      </c>
    </row>
    <row r="1050" ht="14.25" customHeight="1">
      <c r="A1050" s="9" t="s">
        <v>1585</v>
      </c>
      <c r="B1050" s="110" t="s">
        <v>55</v>
      </c>
      <c r="C1050" s="119" t="s">
        <v>2534</v>
      </c>
      <c r="D1050" s="120" t="s">
        <v>1333</v>
      </c>
      <c r="E1050" s="16" t="str">
        <f>VLOOKUP(B1050&amp;D1050,'Bill Assignment'!C:D,2,0)</f>
        <v>√</v>
      </c>
      <c r="F1050" s="16" t="str">
        <f>IF(COUNTIF(Dails!A:A,Data!$A1050)=1,1,"N")</f>
        <v>N</v>
      </c>
      <c r="G1050" s="16">
        <f>IF(COUNTIF(Dails!D:D,Data!$A1050)=1,2,"N")</f>
        <v>2</v>
      </c>
      <c r="H1050" s="16" t="str">
        <f>IF(COUNTIF(Dails!G:G,Data!$A1050)=1,3,"N")</f>
        <v>N</v>
      </c>
      <c r="I1050" s="16">
        <f t="shared" si="1"/>
        <v>2</v>
      </c>
    </row>
    <row r="1051" ht="14.25" customHeight="1">
      <c r="A1051" s="9" t="s">
        <v>1587</v>
      </c>
      <c r="B1051" s="110" t="s">
        <v>55</v>
      </c>
      <c r="C1051" s="119" t="s">
        <v>2535</v>
      </c>
      <c r="D1051" s="120" t="s">
        <v>1419</v>
      </c>
      <c r="E1051" s="16" t="str">
        <f>VLOOKUP(B1051&amp;D1051,'Bill Assignment'!C:D,2,0)</f>
        <v>×</v>
      </c>
      <c r="F1051" s="16" t="str">
        <f>IF(COUNTIF(Dails!A:A,Data!$A1051)=1,1,"N")</f>
        <v>N</v>
      </c>
      <c r="G1051" s="16">
        <f>IF(COUNTIF(Dails!D:D,Data!$A1051)=1,2,"N")</f>
        <v>2</v>
      </c>
      <c r="H1051" s="16" t="str">
        <f>IF(COUNTIF(Dails!G:G,Data!$A1051)=1,3,"N")</f>
        <v>N</v>
      </c>
      <c r="I1051" s="16">
        <f t="shared" si="1"/>
        <v>2</v>
      </c>
    </row>
    <row r="1052" ht="14.25" customHeight="1">
      <c r="A1052" s="9" t="s">
        <v>1593</v>
      </c>
      <c r="B1052" s="110" t="s">
        <v>55</v>
      </c>
      <c r="C1052" s="119" t="s">
        <v>2536</v>
      </c>
      <c r="D1052" s="120" t="s">
        <v>1419</v>
      </c>
      <c r="E1052" s="16" t="str">
        <f>VLOOKUP(B1052&amp;D1052,'Bill Assignment'!C:D,2,0)</f>
        <v>×</v>
      </c>
      <c r="F1052" s="16" t="str">
        <f>IF(COUNTIF(Dails!A:A,Data!$A1052)=1,1,"N")</f>
        <v>N</v>
      </c>
      <c r="G1052" s="16">
        <f>IF(COUNTIF(Dails!D:D,Data!$A1052)=1,2,"N")</f>
        <v>2</v>
      </c>
      <c r="H1052" s="16" t="str">
        <f>IF(COUNTIF(Dails!G:G,Data!$A1052)=1,3,"N")</f>
        <v>N</v>
      </c>
      <c r="I1052" s="16">
        <f t="shared" si="1"/>
        <v>2</v>
      </c>
    </row>
    <row r="1053" ht="14.25" customHeight="1">
      <c r="A1053" s="9" t="s">
        <v>294</v>
      </c>
      <c r="B1053" s="110" t="s">
        <v>55</v>
      </c>
      <c r="C1053" s="119" t="s">
        <v>2537</v>
      </c>
      <c r="D1053" s="120" t="s">
        <v>1419</v>
      </c>
      <c r="E1053" s="16" t="str">
        <f>VLOOKUP(B1053&amp;D1053,'Bill Assignment'!C:D,2,0)</f>
        <v>×</v>
      </c>
      <c r="F1053" s="16" t="str">
        <f>IF(COUNTIF(Dails!A:A,Data!$A1053)=1,1,"N")</f>
        <v>N</v>
      </c>
      <c r="G1053" s="16">
        <f>IF(COUNTIF(Dails!D:D,Data!$A1053)=1,2,"N")</f>
        <v>2</v>
      </c>
      <c r="H1053" s="16" t="str">
        <f>IF(COUNTIF(Dails!G:G,Data!$A1053)=1,3,"N")</f>
        <v>N</v>
      </c>
      <c r="I1053" s="16">
        <f t="shared" si="1"/>
        <v>2</v>
      </c>
    </row>
    <row r="1054" ht="14.25" customHeight="1">
      <c r="A1054" s="9" t="s">
        <v>603</v>
      </c>
      <c r="B1054" s="110" t="s">
        <v>55</v>
      </c>
      <c r="C1054" s="119" t="s">
        <v>2538</v>
      </c>
      <c r="D1054" s="120" t="s">
        <v>1419</v>
      </c>
      <c r="E1054" s="16" t="str">
        <f>VLOOKUP(B1054&amp;D1054,'Bill Assignment'!C:D,2,0)</f>
        <v>×</v>
      </c>
      <c r="F1054" s="16">
        <f>IF(COUNTIF(Dails!A:A,Data!$A1054)=1,1,"N")</f>
        <v>1</v>
      </c>
      <c r="G1054" s="16">
        <f>IF(COUNTIF(Dails!D:D,Data!$A1054)=1,2,"N")</f>
        <v>2</v>
      </c>
      <c r="H1054" s="16" t="str">
        <f>IF(COUNTIF(Dails!G:G,Data!$A1054)=1,3,"N")</f>
        <v>N</v>
      </c>
      <c r="I1054" s="16">
        <f t="shared" si="1"/>
        <v>2</v>
      </c>
    </row>
    <row r="1055" ht="14.25" customHeight="1">
      <c r="A1055" s="9" t="s">
        <v>181</v>
      </c>
      <c r="B1055" s="110" t="s">
        <v>55</v>
      </c>
      <c r="C1055" s="119" t="s">
        <v>2539</v>
      </c>
      <c r="D1055" s="120" t="s">
        <v>1419</v>
      </c>
      <c r="E1055" s="16" t="str">
        <f>VLOOKUP(B1055&amp;D1055,'Bill Assignment'!C:D,2,0)</f>
        <v>×</v>
      </c>
      <c r="F1055" s="16">
        <f>IF(COUNTIF(Dails!A:A,Data!$A1055)=1,1,"N")</f>
        <v>1</v>
      </c>
      <c r="G1055" s="16">
        <f>IF(COUNTIF(Dails!D:D,Data!$A1055)=1,2,"N")</f>
        <v>2</v>
      </c>
      <c r="H1055" s="16" t="str">
        <f>IF(COUNTIF(Dails!G:G,Data!$A1055)=1,3,"N")</f>
        <v>N</v>
      </c>
      <c r="I1055" s="16">
        <f t="shared" si="1"/>
        <v>2</v>
      </c>
    </row>
    <row r="1056" ht="14.25" customHeight="1">
      <c r="A1056" s="9" t="s">
        <v>154</v>
      </c>
      <c r="B1056" s="110" t="s">
        <v>55</v>
      </c>
      <c r="C1056" s="119" t="s">
        <v>2540</v>
      </c>
      <c r="D1056" s="120" t="s">
        <v>1419</v>
      </c>
      <c r="E1056" s="16" t="str">
        <f>VLOOKUP(B1056&amp;D1056,'Bill Assignment'!C:D,2,0)</f>
        <v>×</v>
      </c>
      <c r="F1056" s="16">
        <f>IF(COUNTIF(Dails!A:A,Data!$A1056)=1,1,"N")</f>
        <v>1</v>
      </c>
      <c r="G1056" s="16">
        <f>IF(COUNTIF(Dails!D:D,Data!$A1056)=1,2,"N")</f>
        <v>2</v>
      </c>
      <c r="H1056" s="16" t="str">
        <f>IF(COUNTIF(Dails!G:G,Data!$A1056)=1,3,"N")</f>
        <v>N</v>
      </c>
      <c r="I1056" s="16">
        <f t="shared" si="1"/>
        <v>2</v>
      </c>
    </row>
    <row r="1057" ht="14.25" customHeight="1">
      <c r="A1057" s="9" t="s">
        <v>1223</v>
      </c>
      <c r="B1057" s="110" t="s">
        <v>55</v>
      </c>
      <c r="C1057" s="119" t="s">
        <v>2541</v>
      </c>
      <c r="D1057" s="120" t="s">
        <v>1419</v>
      </c>
      <c r="E1057" s="16" t="str">
        <f>VLOOKUP(B1057&amp;D1057,'Bill Assignment'!C:D,2,0)</f>
        <v>×</v>
      </c>
      <c r="F1057" s="16" t="str">
        <f>IF(COUNTIF(Dails!A:A,Data!$A1057)=1,1,"N")</f>
        <v>N</v>
      </c>
      <c r="G1057" s="16">
        <f>IF(COUNTIF(Dails!D:D,Data!$A1057)=1,2,"N")</f>
        <v>2</v>
      </c>
      <c r="H1057" s="16" t="str">
        <f>IF(COUNTIF(Dails!G:G,Data!$A1057)=1,3,"N")</f>
        <v>N</v>
      </c>
      <c r="I1057" s="16">
        <f t="shared" si="1"/>
        <v>2</v>
      </c>
    </row>
    <row r="1058" ht="14.25" customHeight="1">
      <c r="A1058" s="9" t="s">
        <v>2542</v>
      </c>
      <c r="B1058" s="110" t="s">
        <v>55</v>
      </c>
      <c r="C1058" s="119" t="s">
        <v>2543</v>
      </c>
      <c r="D1058" s="120" t="s">
        <v>1419</v>
      </c>
      <c r="E1058" s="16" t="str">
        <f>VLOOKUP(B1058&amp;D1058,'Bill Assignment'!C:D,2,0)</f>
        <v>×</v>
      </c>
      <c r="F1058" s="16" t="str">
        <f>IF(COUNTIF(Dails!A:A,Data!$A1058)=1,1,"N")</f>
        <v>N</v>
      </c>
      <c r="G1058" s="16">
        <f>IF(COUNTIF(Dails!D:D,Data!$A1058)=1,2,"N")</f>
        <v>2</v>
      </c>
      <c r="H1058" s="16" t="str">
        <f>IF(COUNTIF(Dails!G:G,Data!$A1058)=1,3,"N")</f>
        <v>N</v>
      </c>
      <c r="I1058" s="16">
        <f t="shared" si="1"/>
        <v>2</v>
      </c>
    </row>
    <row r="1059" ht="14.25" customHeight="1">
      <c r="A1059" s="9" t="s">
        <v>1601</v>
      </c>
      <c r="B1059" s="110" t="s">
        <v>55</v>
      </c>
      <c r="C1059" s="119" t="s">
        <v>2544</v>
      </c>
      <c r="D1059" s="120" t="s">
        <v>1419</v>
      </c>
      <c r="E1059" s="16" t="str">
        <f>VLOOKUP(B1059&amp;D1059,'Bill Assignment'!C:D,2,0)</f>
        <v>×</v>
      </c>
      <c r="F1059" s="16" t="str">
        <f>IF(COUNTIF(Dails!A:A,Data!$A1059)=1,1,"N")</f>
        <v>N</v>
      </c>
      <c r="G1059" s="16">
        <f>IF(COUNTIF(Dails!D:D,Data!$A1059)=1,2,"N")</f>
        <v>2</v>
      </c>
      <c r="H1059" s="16" t="str">
        <f>IF(COUNTIF(Dails!G:G,Data!$A1059)=1,3,"N")</f>
        <v>N</v>
      </c>
      <c r="I1059" s="16">
        <f t="shared" si="1"/>
        <v>2</v>
      </c>
    </row>
    <row r="1060" ht="14.25" customHeight="1">
      <c r="A1060" s="9" t="s">
        <v>2545</v>
      </c>
      <c r="B1060" s="110" t="s">
        <v>55</v>
      </c>
      <c r="C1060" s="119" t="s">
        <v>2546</v>
      </c>
      <c r="D1060" s="120" t="s">
        <v>1419</v>
      </c>
      <c r="E1060" s="16" t="str">
        <f>VLOOKUP(B1060&amp;D1060,'Bill Assignment'!C:D,2,0)</f>
        <v>×</v>
      </c>
      <c r="F1060" s="16" t="str">
        <f>IF(COUNTIF(Dails!A:A,Data!$A1060)=1,1,"N")</f>
        <v>N</v>
      </c>
      <c r="G1060" s="16">
        <f>IF(COUNTIF(Dails!D:D,Data!$A1060)=1,2,"N")</f>
        <v>2</v>
      </c>
      <c r="H1060" s="16" t="str">
        <f>IF(COUNTIF(Dails!G:G,Data!$A1060)=1,3,"N")</f>
        <v>N</v>
      </c>
      <c r="I1060" s="16">
        <f t="shared" si="1"/>
        <v>2</v>
      </c>
    </row>
    <row r="1061" ht="14.25" customHeight="1">
      <c r="A1061" s="9" t="s">
        <v>1605</v>
      </c>
      <c r="B1061" s="110" t="s">
        <v>55</v>
      </c>
      <c r="C1061" s="119" t="s">
        <v>2547</v>
      </c>
      <c r="D1061" s="120" t="s">
        <v>1419</v>
      </c>
      <c r="E1061" s="16" t="str">
        <f>VLOOKUP(B1061&amp;D1061,'Bill Assignment'!C:D,2,0)</f>
        <v>×</v>
      </c>
      <c r="F1061" s="16" t="str">
        <f>IF(COUNTIF(Dails!A:A,Data!$A1061)=1,1,"N")</f>
        <v>N</v>
      </c>
      <c r="G1061" s="16">
        <f>IF(COUNTIF(Dails!D:D,Data!$A1061)=1,2,"N")</f>
        <v>2</v>
      </c>
      <c r="H1061" s="16" t="str">
        <f>IF(COUNTIF(Dails!G:G,Data!$A1061)=1,3,"N")</f>
        <v>N</v>
      </c>
      <c r="I1061" s="16">
        <f t="shared" si="1"/>
        <v>2</v>
      </c>
    </row>
    <row r="1062" ht="14.25" customHeight="1">
      <c r="A1062" s="9" t="s">
        <v>890</v>
      </c>
      <c r="B1062" s="110" t="s">
        <v>55</v>
      </c>
      <c r="C1062" s="119" t="s">
        <v>2548</v>
      </c>
      <c r="D1062" s="120" t="s">
        <v>1419</v>
      </c>
      <c r="E1062" s="16" t="str">
        <f>VLOOKUP(B1062&amp;D1062,'Bill Assignment'!C:D,2,0)</f>
        <v>×</v>
      </c>
      <c r="F1062" s="16">
        <f>IF(COUNTIF(Dails!A:A,Data!$A1062)=1,1,"N")</f>
        <v>1</v>
      </c>
      <c r="G1062" s="16">
        <f>IF(COUNTIF(Dails!D:D,Data!$A1062)=1,2,"N")</f>
        <v>2</v>
      </c>
      <c r="H1062" s="16" t="str">
        <f>IF(COUNTIF(Dails!G:G,Data!$A1062)=1,3,"N")</f>
        <v>N</v>
      </c>
      <c r="I1062" s="16">
        <f t="shared" si="1"/>
        <v>2</v>
      </c>
    </row>
    <row r="1063" ht="14.25" customHeight="1">
      <c r="A1063" s="9" t="s">
        <v>409</v>
      </c>
      <c r="B1063" s="110" t="s">
        <v>55</v>
      </c>
      <c r="C1063" s="119" t="s">
        <v>2549</v>
      </c>
      <c r="D1063" s="120" t="s">
        <v>1419</v>
      </c>
      <c r="E1063" s="16" t="str">
        <f>VLOOKUP(B1063&amp;D1063,'Bill Assignment'!C:D,2,0)</f>
        <v>×</v>
      </c>
      <c r="F1063" s="16" t="str">
        <f>IF(COUNTIF(Dails!A:A,Data!$A1063)=1,1,"N")</f>
        <v>N</v>
      </c>
      <c r="G1063" s="16">
        <f>IF(COUNTIF(Dails!D:D,Data!$A1063)=1,2,"N")</f>
        <v>2</v>
      </c>
      <c r="H1063" s="16">
        <f>IF(COUNTIF(Dails!G:G,Data!$A1063)=1,3,"N")</f>
        <v>3</v>
      </c>
      <c r="I1063" s="16">
        <f t="shared" si="1"/>
        <v>2</v>
      </c>
    </row>
    <row r="1064" ht="14.25" customHeight="1">
      <c r="A1064" s="9" t="s">
        <v>260</v>
      </c>
      <c r="B1064" s="110" t="s">
        <v>55</v>
      </c>
      <c r="C1064" s="119" t="s">
        <v>2550</v>
      </c>
      <c r="D1064" s="120" t="s">
        <v>1419</v>
      </c>
      <c r="E1064" s="16" t="str">
        <f>VLOOKUP(B1064&amp;D1064,'Bill Assignment'!C:D,2,0)</f>
        <v>×</v>
      </c>
      <c r="F1064" s="16">
        <f>IF(COUNTIF(Dails!A:A,Data!$A1064)=1,1,"N")</f>
        <v>1</v>
      </c>
      <c r="G1064" s="16">
        <f>IF(COUNTIF(Dails!D:D,Data!$A1064)=1,2,"N")</f>
        <v>2</v>
      </c>
      <c r="H1064" s="16" t="str">
        <f>IF(COUNTIF(Dails!G:G,Data!$A1064)=1,3,"N")</f>
        <v>N</v>
      </c>
      <c r="I1064" s="16">
        <f t="shared" si="1"/>
        <v>2</v>
      </c>
    </row>
    <row r="1065" ht="14.25" customHeight="1">
      <c r="A1065" s="9" t="s">
        <v>2551</v>
      </c>
      <c r="B1065" s="110" t="s">
        <v>55</v>
      </c>
      <c r="C1065" s="119" t="s">
        <v>2552</v>
      </c>
      <c r="D1065" s="120" t="s">
        <v>1419</v>
      </c>
      <c r="E1065" s="16" t="str">
        <f>VLOOKUP(B1065&amp;D1065,'Bill Assignment'!C:D,2,0)</f>
        <v>×</v>
      </c>
      <c r="F1065" s="16" t="str">
        <f>IF(COUNTIF(Dails!A:A,Data!$A1065)=1,1,"N")</f>
        <v>N</v>
      </c>
      <c r="G1065" s="16">
        <f>IF(COUNTIF(Dails!D:D,Data!$A1065)=1,2,"N")</f>
        <v>2</v>
      </c>
      <c r="H1065" s="16" t="str">
        <f>IF(COUNTIF(Dails!G:G,Data!$A1065)=1,3,"N")</f>
        <v>N</v>
      </c>
      <c r="I1065" s="16">
        <f t="shared" si="1"/>
        <v>2</v>
      </c>
    </row>
    <row r="1066" ht="14.25" customHeight="1">
      <c r="A1066" s="9" t="s">
        <v>1609</v>
      </c>
      <c r="B1066" s="110" t="s">
        <v>55</v>
      </c>
      <c r="C1066" s="119" t="s">
        <v>2553</v>
      </c>
      <c r="D1066" s="120" t="s">
        <v>1419</v>
      </c>
      <c r="E1066" s="16" t="str">
        <f>VLOOKUP(B1066&amp;D1066,'Bill Assignment'!C:D,2,0)</f>
        <v>×</v>
      </c>
      <c r="F1066" s="16">
        <f>IF(COUNTIF(Dails!A:A,Data!$A1066)=1,1,"N")</f>
        <v>1</v>
      </c>
      <c r="G1066" s="16">
        <f>IF(COUNTIF(Dails!D:D,Data!$A1066)=1,2,"N")</f>
        <v>2</v>
      </c>
      <c r="H1066" s="16" t="str">
        <f>IF(COUNTIF(Dails!G:G,Data!$A1066)=1,3,"N")</f>
        <v>N</v>
      </c>
      <c r="I1066" s="16">
        <f t="shared" si="1"/>
        <v>2</v>
      </c>
    </row>
    <row r="1067" ht="14.25" customHeight="1">
      <c r="A1067" s="9" t="s">
        <v>1354</v>
      </c>
      <c r="B1067" s="110" t="s">
        <v>55</v>
      </c>
      <c r="C1067" s="119" t="s">
        <v>2554</v>
      </c>
      <c r="D1067" s="120" t="s">
        <v>1419</v>
      </c>
      <c r="E1067" s="16" t="str">
        <f>VLOOKUP(B1067&amp;D1067,'Bill Assignment'!C:D,2,0)</f>
        <v>×</v>
      </c>
      <c r="F1067" s="16" t="str">
        <f>IF(COUNTIF(Dails!A:A,Data!$A1067)=1,1,"N")</f>
        <v>N</v>
      </c>
      <c r="G1067" s="16">
        <f>IF(COUNTIF(Dails!D:D,Data!$A1067)=1,2,"N")</f>
        <v>2</v>
      </c>
      <c r="H1067" s="16">
        <f>IF(COUNTIF(Dails!G:G,Data!$A1067)=1,3,"N")</f>
        <v>3</v>
      </c>
      <c r="I1067" s="16">
        <f t="shared" si="1"/>
        <v>2</v>
      </c>
    </row>
    <row r="1068" ht="14.25" customHeight="1">
      <c r="A1068" s="9" t="s">
        <v>1081</v>
      </c>
      <c r="B1068" s="110" t="s">
        <v>55</v>
      </c>
      <c r="C1068" s="119" t="s">
        <v>2555</v>
      </c>
      <c r="D1068" s="120" t="s">
        <v>1419</v>
      </c>
      <c r="E1068" s="16" t="str">
        <f>VLOOKUP(B1068&amp;D1068,'Bill Assignment'!C:D,2,0)</f>
        <v>×</v>
      </c>
      <c r="F1068" s="16">
        <f>IF(COUNTIF(Dails!A:A,Data!$A1068)=1,1,"N")</f>
        <v>1</v>
      </c>
      <c r="G1068" s="16">
        <f>IF(COUNTIF(Dails!D:D,Data!$A1068)=1,2,"N")</f>
        <v>2</v>
      </c>
      <c r="H1068" s="16" t="str">
        <f>IF(COUNTIF(Dails!G:G,Data!$A1068)=1,3,"N")</f>
        <v>N</v>
      </c>
      <c r="I1068" s="16">
        <f t="shared" si="1"/>
        <v>2</v>
      </c>
    </row>
    <row r="1069" ht="14.25" customHeight="1">
      <c r="A1069" s="9" t="s">
        <v>395</v>
      </c>
      <c r="B1069" s="110" t="s">
        <v>55</v>
      </c>
      <c r="C1069" s="119" t="s">
        <v>2556</v>
      </c>
      <c r="D1069" s="120" t="s">
        <v>1419</v>
      </c>
      <c r="E1069" s="16" t="str">
        <f>VLOOKUP(B1069&amp;D1069,'Bill Assignment'!C:D,2,0)</f>
        <v>×</v>
      </c>
      <c r="F1069" s="16">
        <f>IF(COUNTIF(Dails!A:A,Data!$A1069)=1,1,"N")</f>
        <v>1</v>
      </c>
      <c r="G1069" s="16">
        <f>IF(COUNTIF(Dails!D:D,Data!$A1069)=1,2,"N")</f>
        <v>2</v>
      </c>
      <c r="H1069" s="16" t="str">
        <f>IF(COUNTIF(Dails!G:G,Data!$A1069)=1,3,"N")</f>
        <v>N</v>
      </c>
      <c r="I1069" s="16">
        <f t="shared" si="1"/>
        <v>2</v>
      </c>
    </row>
    <row r="1070" ht="14.25" customHeight="1">
      <c r="A1070" s="9" t="s">
        <v>1614</v>
      </c>
      <c r="B1070" s="110" t="s">
        <v>55</v>
      </c>
      <c r="C1070" s="119" t="s">
        <v>2557</v>
      </c>
      <c r="D1070" s="120" t="s">
        <v>1419</v>
      </c>
      <c r="E1070" s="16" t="str">
        <f>VLOOKUP(B1070&amp;D1070,'Bill Assignment'!C:D,2,0)</f>
        <v>×</v>
      </c>
      <c r="F1070" s="16" t="str">
        <f>IF(COUNTIF(Dails!A:A,Data!$A1070)=1,1,"N")</f>
        <v>N</v>
      </c>
      <c r="G1070" s="16">
        <f>IF(COUNTIF(Dails!D:D,Data!$A1070)=1,2,"N")</f>
        <v>2</v>
      </c>
      <c r="H1070" s="16" t="str">
        <f>IF(COUNTIF(Dails!G:G,Data!$A1070)=1,3,"N")</f>
        <v>N</v>
      </c>
      <c r="I1070" s="16">
        <f t="shared" si="1"/>
        <v>2</v>
      </c>
    </row>
    <row r="1071" ht="14.25" customHeight="1">
      <c r="A1071" s="9" t="s">
        <v>1300</v>
      </c>
      <c r="B1071" s="110" t="s">
        <v>55</v>
      </c>
      <c r="C1071" s="119" t="s">
        <v>2558</v>
      </c>
      <c r="D1071" s="120" t="s">
        <v>1419</v>
      </c>
      <c r="E1071" s="16" t="str">
        <f>VLOOKUP(B1071&amp;D1071,'Bill Assignment'!C:D,2,0)</f>
        <v>×</v>
      </c>
      <c r="F1071" s="16">
        <f>IF(COUNTIF(Dails!A:A,Data!$A1071)=1,1,"N")</f>
        <v>1</v>
      </c>
      <c r="G1071" s="16">
        <f>IF(COUNTIF(Dails!D:D,Data!$A1071)=1,2,"N")</f>
        <v>2</v>
      </c>
      <c r="H1071" s="16" t="str">
        <f>IF(COUNTIF(Dails!G:G,Data!$A1071)=1,3,"N")</f>
        <v>N</v>
      </c>
      <c r="I1071" s="16">
        <f t="shared" si="1"/>
        <v>2</v>
      </c>
    </row>
    <row r="1072" ht="14.25" customHeight="1">
      <c r="A1072" s="9" t="s">
        <v>470</v>
      </c>
      <c r="B1072" s="110" t="s">
        <v>55</v>
      </c>
      <c r="C1072" s="119" t="s">
        <v>2559</v>
      </c>
      <c r="D1072" s="120" t="s">
        <v>1419</v>
      </c>
      <c r="E1072" s="16" t="str">
        <f>VLOOKUP(B1072&amp;D1072,'Bill Assignment'!C:D,2,0)</f>
        <v>×</v>
      </c>
      <c r="F1072" s="16">
        <f>IF(COUNTIF(Dails!A:A,Data!$A1072)=1,1,"N")</f>
        <v>1</v>
      </c>
      <c r="G1072" s="16">
        <f>IF(COUNTIF(Dails!D:D,Data!$A1072)=1,2,"N")</f>
        <v>2</v>
      </c>
      <c r="H1072" s="16">
        <f>IF(COUNTIF(Dails!G:G,Data!$A1072)=1,3,"N")</f>
        <v>3</v>
      </c>
      <c r="I1072" s="16">
        <f t="shared" si="1"/>
        <v>2</v>
      </c>
    </row>
    <row r="1073" ht="14.25" customHeight="1">
      <c r="A1073" s="9" t="s">
        <v>486</v>
      </c>
      <c r="B1073" s="110" t="s">
        <v>55</v>
      </c>
      <c r="C1073" s="119" t="s">
        <v>2560</v>
      </c>
      <c r="D1073" s="120" t="s">
        <v>1419</v>
      </c>
      <c r="E1073" s="16" t="str">
        <f>VLOOKUP(B1073&amp;D1073,'Bill Assignment'!C:D,2,0)</f>
        <v>×</v>
      </c>
      <c r="F1073" s="16">
        <f>IF(COUNTIF(Dails!A:A,Data!$A1073)=1,1,"N")</f>
        <v>1</v>
      </c>
      <c r="G1073" s="16">
        <f>IF(COUNTIF(Dails!D:D,Data!$A1073)=1,2,"N")</f>
        <v>2</v>
      </c>
      <c r="H1073" s="16" t="str">
        <f>IF(COUNTIF(Dails!G:G,Data!$A1073)=1,3,"N")</f>
        <v>N</v>
      </c>
      <c r="I1073" s="16">
        <f t="shared" si="1"/>
        <v>2</v>
      </c>
    </row>
    <row r="1074" ht="14.25" customHeight="1">
      <c r="A1074" s="9" t="s">
        <v>1153</v>
      </c>
      <c r="B1074" s="110" t="s">
        <v>55</v>
      </c>
      <c r="C1074" s="119" t="s">
        <v>2561</v>
      </c>
      <c r="D1074" s="120" t="s">
        <v>1419</v>
      </c>
      <c r="E1074" s="16" t="str">
        <f>VLOOKUP(B1074&amp;D1074,'Bill Assignment'!C:D,2,0)</f>
        <v>×</v>
      </c>
      <c r="F1074" s="16" t="str">
        <f>IF(COUNTIF(Dails!A:A,Data!$A1074)=1,1,"N")</f>
        <v>N</v>
      </c>
      <c r="G1074" s="16">
        <f>IF(COUNTIF(Dails!D:D,Data!$A1074)=1,2,"N")</f>
        <v>2</v>
      </c>
      <c r="H1074" s="16" t="str">
        <f>IF(COUNTIF(Dails!G:G,Data!$A1074)=1,3,"N")</f>
        <v>N</v>
      </c>
      <c r="I1074" s="16">
        <f t="shared" si="1"/>
        <v>2</v>
      </c>
    </row>
    <row r="1075" ht="14.25" customHeight="1">
      <c r="A1075" s="9" t="s">
        <v>1051</v>
      </c>
      <c r="B1075" s="110" t="s">
        <v>55</v>
      </c>
      <c r="C1075" s="119" t="s">
        <v>2562</v>
      </c>
      <c r="D1075" s="120" t="s">
        <v>1419</v>
      </c>
      <c r="E1075" s="16" t="str">
        <f>VLOOKUP(B1075&amp;D1075,'Bill Assignment'!C:D,2,0)</f>
        <v>×</v>
      </c>
      <c r="F1075" s="16">
        <f>IF(COUNTIF(Dails!A:A,Data!$A1075)=1,1,"N")</f>
        <v>1</v>
      </c>
      <c r="G1075" s="16">
        <f>IF(COUNTIF(Dails!D:D,Data!$A1075)=1,2,"N")</f>
        <v>2</v>
      </c>
      <c r="H1075" s="16" t="str">
        <f>IF(COUNTIF(Dails!G:G,Data!$A1075)=1,3,"N")</f>
        <v>N</v>
      </c>
      <c r="I1075" s="16">
        <f t="shared" si="1"/>
        <v>2</v>
      </c>
    </row>
    <row r="1076" ht="14.25" customHeight="1">
      <c r="A1076" s="9" t="s">
        <v>1631</v>
      </c>
      <c r="B1076" s="110" t="s">
        <v>55</v>
      </c>
      <c r="C1076" s="119" t="s">
        <v>2563</v>
      </c>
      <c r="D1076" s="120" t="s">
        <v>1419</v>
      </c>
      <c r="E1076" s="16" t="str">
        <f>VLOOKUP(B1076&amp;D1076,'Bill Assignment'!C:D,2,0)</f>
        <v>×</v>
      </c>
      <c r="F1076" s="16" t="str">
        <f>IF(COUNTIF(Dails!A:A,Data!$A1076)=1,1,"N")</f>
        <v>N</v>
      </c>
      <c r="G1076" s="16">
        <f>IF(COUNTIF(Dails!D:D,Data!$A1076)=1,2,"N")</f>
        <v>2</v>
      </c>
      <c r="H1076" s="16" t="str">
        <f>IF(COUNTIF(Dails!G:G,Data!$A1076)=1,3,"N")</f>
        <v>N</v>
      </c>
      <c r="I1076" s="16">
        <f t="shared" si="1"/>
        <v>2</v>
      </c>
    </row>
    <row r="1077" ht="14.25" customHeight="1">
      <c r="A1077" s="9" t="s">
        <v>1297</v>
      </c>
      <c r="B1077" s="110" t="s">
        <v>55</v>
      </c>
      <c r="C1077" s="119" t="s">
        <v>2564</v>
      </c>
      <c r="D1077" s="120" t="s">
        <v>1419</v>
      </c>
      <c r="E1077" s="16" t="str">
        <f>VLOOKUP(B1077&amp;D1077,'Bill Assignment'!C:D,2,0)</f>
        <v>×</v>
      </c>
      <c r="F1077" s="16">
        <f>IF(COUNTIF(Dails!A:A,Data!$A1077)=1,1,"N")</f>
        <v>1</v>
      </c>
      <c r="G1077" s="16">
        <f>IF(COUNTIF(Dails!D:D,Data!$A1077)=1,2,"N")</f>
        <v>2</v>
      </c>
      <c r="H1077" s="16" t="str">
        <f>IF(COUNTIF(Dails!G:G,Data!$A1077)=1,3,"N")</f>
        <v>N</v>
      </c>
      <c r="I1077" s="16">
        <f t="shared" si="1"/>
        <v>2</v>
      </c>
    </row>
    <row r="1078" ht="14.25" customHeight="1">
      <c r="A1078" s="9" t="s">
        <v>1360</v>
      </c>
      <c r="B1078" s="110" t="s">
        <v>55</v>
      </c>
      <c r="C1078" s="119" t="s">
        <v>2565</v>
      </c>
      <c r="D1078" s="120" t="s">
        <v>1419</v>
      </c>
      <c r="E1078" s="16" t="str">
        <f>VLOOKUP(B1078&amp;D1078,'Bill Assignment'!C:D,2,0)</f>
        <v>×</v>
      </c>
      <c r="F1078" s="16" t="str">
        <f>IF(COUNTIF(Dails!A:A,Data!$A1078)=1,1,"N")</f>
        <v>N</v>
      </c>
      <c r="G1078" s="16">
        <f>IF(COUNTIF(Dails!D:D,Data!$A1078)=1,2,"N")</f>
        <v>2</v>
      </c>
      <c r="H1078" s="16">
        <f>IF(COUNTIF(Dails!G:G,Data!$A1078)=1,3,"N")</f>
        <v>3</v>
      </c>
      <c r="I1078" s="16">
        <f t="shared" si="1"/>
        <v>2</v>
      </c>
    </row>
    <row r="1079" ht="14.25" customHeight="1">
      <c r="A1079" s="9" t="s">
        <v>1635</v>
      </c>
      <c r="B1079" s="110" t="s">
        <v>55</v>
      </c>
      <c r="C1079" s="119" t="s">
        <v>2566</v>
      </c>
      <c r="D1079" s="120" t="s">
        <v>1419</v>
      </c>
      <c r="E1079" s="16" t="str">
        <f>VLOOKUP(B1079&amp;D1079,'Bill Assignment'!C:D,2,0)</f>
        <v>×</v>
      </c>
      <c r="F1079" s="16">
        <f>IF(COUNTIF(Dails!A:A,Data!$A1079)=1,1,"N")</f>
        <v>1</v>
      </c>
      <c r="G1079" s="16">
        <f>IF(COUNTIF(Dails!D:D,Data!$A1079)=1,2,"N")</f>
        <v>2</v>
      </c>
      <c r="H1079" s="16" t="str">
        <f>IF(COUNTIF(Dails!G:G,Data!$A1079)=1,3,"N")</f>
        <v>N</v>
      </c>
      <c r="I1079" s="16">
        <f t="shared" si="1"/>
        <v>2</v>
      </c>
    </row>
    <row r="1080" ht="14.25" customHeight="1">
      <c r="A1080" s="9" t="s">
        <v>1640</v>
      </c>
      <c r="B1080" s="110" t="s">
        <v>55</v>
      </c>
      <c r="C1080" s="119" t="s">
        <v>2567</v>
      </c>
      <c r="D1080" s="120" t="s">
        <v>1419</v>
      </c>
      <c r="E1080" s="16" t="str">
        <f>VLOOKUP(B1080&amp;D1080,'Bill Assignment'!C:D,2,0)</f>
        <v>×</v>
      </c>
      <c r="F1080" s="16" t="str">
        <f>IF(COUNTIF(Dails!A:A,Data!$A1080)=1,1,"N")</f>
        <v>N</v>
      </c>
      <c r="G1080" s="16">
        <f>IF(COUNTIF(Dails!D:D,Data!$A1080)=1,2,"N")</f>
        <v>2</v>
      </c>
      <c r="H1080" s="16" t="str">
        <f>IF(COUNTIF(Dails!G:G,Data!$A1080)=1,3,"N")</f>
        <v>N</v>
      </c>
      <c r="I1080" s="16">
        <f t="shared" si="1"/>
        <v>2</v>
      </c>
    </row>
    <row r="1081" ht="14.25" customHeight="1">
      <c r="A1081" s="9" t="s">
        <v>1647</v>
      </c>
      <c r="B1081" s="110" t="s">
        <v>55</v>
      </c>
      <c r="C1081" s="119" t="s">
        <v>2568</v>
      </c>
      <c r="D1081" s="120" t="s">
        <v>1419</v>
      </c>
      <c r="E1081" s="16" t="str">
        <f>VLOOKUP(B1081&amp;D1081,'Bill Assignment'!C:D,2,0)</f>
        <v>×</v>
      </c>
      <c r="F1081" s="16" t="str">
        <f>IF(COUNTIF(Dails!A:A,Data!$A1081)=1,1,"N")</f>
        <v>N</v>
      </c>
      <c r="G1081" s="16">
        <f>IF(COUNTIF(Dails!D:D,Data!$A1081)=1,2,"N")</f>
        <v>2</v>
      </c>
      <c r="H1081" s="16" t="str">
        <f>IF(COUNTIF(Dails!G:G,Data!$A1081)=1,3,"N")</f>
        <v>N</v>
      </c>
      <c r="I1081" s="16">
        <f t="shared" si="1"/>
        <v>2</v>
      </c>
    </row>
    <row r="1082" ht="14.25" customHeight="1">
      <c r="A1082" s="9" t="s">
        <v>789</v>
      </c>
      <c r="B1082" s="110" t="s">
        <v>55</v>
      </c>
      <c r="C1082" s="119" t="s">
        <v>2569</v>
      </c>
      <c r="D1082" s="120" t="s">
        <v>1419</v>
      </c>
      <c r="E1082" s="16" t="str">
        <f>VLOOKUP(B1082&amp;D1082,'Bill Assignment'!C:D,2,0)</f>
        <v>×</v>
      </c>
      <c r="F1082" s="16">
        <f>IF(COUNTIF(Dails!A:A,Data!$A1082)=1,1,"N")</f>
        <v>1</v>
      </c>
      <c r="G1082" s="16">
        <f>IF(COUNTIF(Dails!D:D,Data!$A1082)=1,2,"N")</f>
        <v>2</v>
      </c>
      <c r="H1082" s="16" t="str">
        <f>IF(COUNTIF(Dails!G:G,Data!$A1082)=1,3,"N")</f>
        <v>N</v>
      </c>
      <c r="I1082" s="16">
        <f t="shared" si="1"/>
        <v>2</v>
      </c>
    </row>
    <row r="1083" ht="14.25" customHeight="1">
      <c r="A1083" s="9" t="s">
        <v>864</v>
      </c>
      <c r="B1083" s="110" t="s">
        <v>55</v>
      </c>
      <c r="C1083" s="119" t="s">
        <v>2570</v>
      </c>
      <c r="D1083" s="120" t="s">
        <v>1419</v>
      </c>
      <c r="E1083" s="16" t="str">
        <f>VLOOKUP(B1083&amp;D1083,'Bill Assignment'!C:D,2,0)</f>
        <v>×</v>
      </c>
      <c r="F1083" s="16" t="str">
        <f>IF(COUNTIF(Dails!A:A,Data!$A1083)=1,1,"N")</f>
        <v>N</v>
      </c>
      <c r="G1083" s="16">
        <f>IF(COUNTIF(Dails!D:D,Data!$A1083)=1,2,"N")</f>
        <v>2</v>
      </c>
      <c r="H1083" s="16" t="str">
        <f>IF(COUNTIF(Dails!G:G,Data!$A1083)=1,3,"N")</f>
        <v>N</v>
      </c>
      <c r="I1083" s="16">
        <f t="shared" si="1"/>
        <v>2</v>
      </c>
    </row>
    <row r="1084" ht="14.25" customHeight="1">
      <c r="A1084" s="9" t="s">
        <v>1650</v>
      </c>
      <c r="B1084" s="110" t="s">
        <v>55</v>
      </c>
      <c r="C1084" s="119" t="s">
        <v>2571</v>
      </c>
      <c r="D1084" s="120" t="s">
        <v>1419</v>
      </c>
      <c r="E1084" s="16" t="str">
        <f>VLOOKUP(B1084&amp;D1084,'Bill Assignment'!C:D,2,0)</f>
        <v>×</v>
      </c>
      <c r="F1084" s="16" t="str">
        <f>IF(COUNTIF(Dails!A:A,Data!$A1084)=1,1,"N")</f>
        <v>N</v>
      </c>
      <c r="G1084" s="16">
        <f>IF(COUNTIF(Dails!D:D,Data!$A1084)=1,2,"N")</f>
        <v>2</v>
      </c>
      <c r="H1084" s="16" t="str">
        <f>IF(COUNTIF(Dails!G:G,Data!$A1084)=1,3,"N")</f>
        <v>N</v>
      </c>
      <c r="I1084" s="16">
        <f t="shared" si="1"/>
        <v>2</v>
      </c>
    </row>
    <row r="1085" ht="14.25" customHeight="1">
      <c r="A1085" s="9" t="s">
        <v>1368</v>
      </c>
      <c r="B1085" s="110" t="s">
        <v>55</v>
      </c>
      <c r="C1085" s="119" t="s">
        <v>2572</v>
      </c>
      <c r="D1085" s="120" t="s">
        <v>1419</v>
      </c>
      <c r="E1085" s="16" t="str">
        <f>VLOOKUP(B1085&amp;D1085,'Bill Assignment'!C:D,2,0)</f>
        <v>×</v>
      </c>
      <c r="F1085" s="16" t="str">
        <f>IF(COUNTIF(Dails!A:A,Data!$A1085)=1,1,"N")</f>
        <v>N</v>
      </c>
      <c r="G1085" s="16">
        <f>IF(COUNTIF(Dails!D:D,Data!$A1085)=1,2,"N")</f>
        <v>2</v>
      </c>
      <c r="H1085" s="16">
        <f>IF(COUNTIF(Dails!G:G,Data!$A1085)=1,3,"N")</f>
        <v>3</v>
      </c>
      <c r="I1085" s="16">
        <f t="shared" si="1"/>
        <v>2</v>
      </c>
    </row>
    <row r="1086" ht="14.25" customHeight="1">
      <c r="A1086" s="9" t="s">
        <v>1654</v>
      </c>
      <c r="B1086" s="110" t="s">
        <v>55</v>
      </c>
      <c r="C1086" s="119" t="s">
        <v>2573</v>
      </c>
      <c r="D1086" s="120" t="s">
        <v>1419</v>
      </c>
      <c r="E1086" s="16" t="str">
        <f>VLOOKUP(B1086&amp;D1086,'Bill Assignment'!C:D,2,0)</f>
        <v>×</v>
      </c>
      <c r="F1086" s="16" t="str">
        <f>IF(COUNTIF(Dails!A:A,Data!$A1086)=1,1,"N")</f>
        <v>N</v>
      </c>
      <c r="G1086" s="16">
        <f>IF(COUNTIF(Dails!D:D,Data!$A1086)=1,2,"N")</f>
        <v>2</v>
      </c>
      <c r="H1086" s="16" t="str">
        <f>IF(COUNTIF(Dails!G:G,Data!$A1086)=1,3,"N")</f>
        <v>N</v>
      </c>
      <c r="I1086" s="16">
        <f t="shared" si="1"/>
        <v>2</v>
      </c>
    </row>
    <row r="1087" ht="14.25" customHeight="1">
      <c r="A1087" s="9" t="s">
        <v>1085</v>
      </c>
      <c r="B1087" s="110" t="s">
        <v>55</v>
      </c>
      <c r="C1087" s="119" t="s">
        <v>2574</v>
      </c>
      <c r="D1087" s="120" t="s">
        <v>1419</v>
      </c>
      <c r="E1087" s="16" t="str">
        <f>VLOOKUP(B1087&amp;D1087,'Bill Assignment'!C:D,2,0)</f>
        <v>×</v>
      </c>
      <c r="F1087" s="16">
        <f>IF(COUNTIF(Dails!A:A,Data!$A1087)=1,1,"N")</f>
        <v>1</v>
      </c>
      <c r="G1087" s="16">
        <f>IF(COUNTIF(Dails!D:D,Data!$A1087)=1,2,"N")</f>
        <v>2</v>
      </c>
      <c r="H1087" s="16" t="str">
        <f>IF(COUNTIF(Dails!G:G,Data!$A1087)=1,3,"N")</f>
        <v>N</v>
      </c>
      <c r="I1087" s="16">
        <f t="shared" si="1"/>
        <v>2</v>
      </c>
    </row>
    <row r="1088" ht="14.25" customHeight="1">
      <c r="A1088" s="9" t="s">
        <v>989</v>
      </c>
      <c r="B1088" s="110" t="s">
        <v>55</v>
      </c>
      <c r="C1088" s="119" t="s">
        <v>2575</v>
      </c>
      <c r="D1088" s="120" t="s">
        <v>1419</v>
      </c>
      <c r="E1088" s="16" t="str">
        <f>VLOOKUP(B1088&amp;D1088,'Bill Assignment'!C:D,2,0)</f>
        <v>×</v>
      </c>
      <c r="F1088" s="16" t="str">
        <f>IF(COUNTIF(Dails!A:A,Data!$A1088)=1,1,"N")</f>
        <v>N</v>
      </c>
      <c r="G1088" s="16">
        <f>IF(COUNTIF(Dails!D:D,Data!$A1088)=1,2,"N")</f>
        <v>2</v>
      </c>
      <c r="H1088" s="16" t="str">
        <f>IF(COUNTIF(Dails!G:G,Data!$A1088)=1,3,"N")</f>
        <v>N</v>
      </c>
      <c r="I1088" s="16">
        <f t="shared" si="1"/>
        <v>2</v>
      </c>
    </row>
    <row r="1089" ht="14.25" customHeight="1">
      <c r="A1089" s="9" t="s">
        <v>1372</v>
      </c>
      <c r="B1089" s="110" t="s">
        <v>55</v>
      </c>
      <c r="C1089" s="119" t="s">
        <v>2576</v>
      </c>
      <c r="D1089" s="120" t="s">
        <v>1419</v>
      </c>
      <c r="E1089" s="16" t="str">
        <f>VLOOKUP(B1089&amp;D1089,'Bill Assignment'!C:D,2,0)</f>
        <v>×</v>
      </c>
      <c r="F1089" s="16" t="str">
        <f>IF(COUNTIF(Dails!A:A,Data!$A1089)=1,1,"N")</f>
        <v>N</v>
      </c>
      <c r="G1089" s="16">
        <f>IF(COUNTIF(Dails!D:D,Data!$A1089)=1,2,"N")</f>
        <v>2</v>
      </c>
      <c r="H1089" s="16">
        <f>IF(COUNTIF(Dails!G:G,Data!$A1089)=1,3,"N")</f>
        <v>3</v>
      </c>
      <c r="I1089" s="16">
        <f t="shared" si="1"/>
        <v>2</v>
      </c>
    </row>
    <row r="1090" ht="14.25" customHeight="1">
      <c r="A1090" s="9" t="s">
        <v>1657</v>
      </c>
      <c r="B1090" s="110" t="s">
        <v>55</v>
      </c>
      <c r="C1090" s="119" t="s">
        <v>2577</v>
      </c>
      <c r="D1090" s="120" t="s">
        <v>1419</v>
      </c>
      <c r="E1090" s="16" t="str">
        <f>VLOOKUP(B1090&amp;D1090,'Bill Assignment'!C:D,2,0)</f>
        <v>×</v>
      </c>
      <c r="F1090" s="16">
        <f>IF(COUNTIF(Dails!A:A,Data!$A1090)=1,1,"N")</f>
        <v>1</v>
      </c>
      <c r="G1090" s="16">
        <f>IF(COUNTIF(Dails!D:D,Data!$A1090)=1,2,"N")</f>
        <v>2</v>
      </c>
      <c r="H1090" s="16" t="str">
        <f>IF(COUNTIF(Dails!G:G,Data!$A1090)=1,3,"N")</f>
        <v>N</v>
      </c>
      <c r="I1090" s="16">
        <f t="shared" si="1"/>
        <v>2</v>
      </c>
    </row>
    <row r="1091" ht="14.25" customHeight="1">
      <c r="A1091" s="9" t="s">
        <v>725</v>
      </c>
      <c r="B1091" s="110" t="s">
        <v>55</v>
      </c>
      <c r="C1091" s="119" t="s">
        <v>2578</v>
      </c>
      <c r="D1091" s="120" t="s">
        <v>1419</v>
      </c>
      <c r="E1091" s="16" t="str">
        <f>VLOOKUP(B1091&amp;D1091,'Bill Assignment'!C:D,2,0)</f>
        <v>×</v>
      </c>
      <c r="F1091" s="16">
        <f>IF(COUNTIF(Dails!A:A,Data!$A1091)=1,1,"N")</f>
        <v>1</v>
      </c>
      <c r="G1091" s="16">
        <f>IF(COUNTIF(Dails!D:D,Data!$A1091)=1,2,"N")</f>
        <v>2</v>
      </c>
      <c r="H1091" s="16" t="str">
        <f>IF(COUNTIF(Dails!G:G,Data!$A1091)=1,3,"N")</f>
        <v>N</v>
      </c>
      <c r="I1091" s="16">
        <f t="shared" si="1"/>
        <v>2</v>
      </c>
    </row>
    <row r="1092" ht="14.25" customHeight="1">
      <c r="A1092" s="9" t="s">
        <v>1058</v>
      </c>
      <c r="B1092" s="110" t="s">
        <v>55</v>
      </c>
      <c r="C1092" s="119" t="s">
        <v>2579</v>
      </c>
      <c r="D1092" s="120" t="s">
        <v>1419</v>
      </c>
      <c r="E1092" s="16" t="str">
        <f>VLOOKUP(B1092&amp;D1092,'Bill Assignment'!C:D,2,0)</f>
        <v>×</v>
      </c>
      <c r="F1092" s="16" t="str">
        <f>IF(COUNTIF(Dails!A:A,Data!$A1092)=1,1,"N")</f>
        <v>N</v>
      </c>
      <c r="G1092" s="16">
        <f>IF(COUNTIF(Dails!D:D,Data!$A1092)=1,2,"N")</f>
        <v>2</v>
      </c>
      <c r="H1092" s="16" t="str">
        <f>IF(COUNTIF(Dails!G:G,Data!$A1092)=1,3,"N")</f>
        <v>N</v>
      </c>
      <c r="I1092" s="16">
        <f t="shared" si="1"/>
        <v>2</v>
      </c>
    </row>
    <row r="1093" ht="14.25" customHeight="1">
      <c r="A1093" s="9" t="s">
        <v>1742</v>
      </c>
      <c r="B1093" s="110" t="s">
        <v>55</v>
      </c>
      <c r="C1093" s="119" t="s">
        <v>2580</v>
      </c>
      <c r="D1093" s="120" t="s">
        <v>1419</v>
      </c>
      <c r="E1093" s="16" t="str">
        <f>VLOOKUP(B1093&amp;D1093,'Bill Assignment'!C:D,2,0)</f>
        <v>×</v>
      </c>
      <c r="F1093" s="16" t="str">
        <f>IF(COUNTIF(Dails!A:A,Data!$A1093)=1,1,"N")</f>
        <v>N</v>
      </c>
      <c r="G1093" s="16">
        <f>IF(COUNTIF(Dails!D:D,Data!$A1093)=1,2,"N")</f>
        <v>2</v>
      </c>
      <c r="H1093" s="16" t="str">
        <f>IF(COUNTIF(Dails!G:G,Data!$A1093)=1,3,"N")</f>
        <v>N</v>
      </c>
      <c r="I1093" s="16">
        <f t="shared" si="1"/>
        <v>2</v>
      </c>
    </row>
    <row r="1094" ht="14.25" customHeight="1">
      <c r="A1094" s="9" t="s">
        <v>643</v>
      </c>
      <c r="B1094" s="110" t="s">
        <v>55</v>
      </c>
      <c r="C1094" s="119" t="s">
        <v>2581</v>
      </c>
      <c r="D1094" s="120" t="s">
        <v>1419</v>
      </c>
      <c r="E1094" s="16" t="str">
        <f>VLOOKUP(B1094&amp;D1094,'Bill Assignment'!C:D,2,0)</f>
        <v>×</v>
      </c>
      <c r="F1094" s="16">
        <f>IF(COUNTIF(Dails!A:A,Data!$A1094)=1,1,"N")</f>
        <v>1</v>
      </c>
      <c r="G1094" s="16">
        <f>IF(COUNTIF(Dails!D:D,Data!$A1094)=1,2,"N")</f>
        <v>2</v>
      </c>
      <c r="H1094" s="16" t="str">
        <f>IF(COUNTIF(Dails!G:G,Data!$A1094)=1,3,"N")</f>
        <v>N</v>
      </c>
      <c r="I1094" s="16">
        <f t="shared" si="1"/>
        <v>2</v>
      </c>
    </row>
    <row r="1095" ht="14.25" customHeight="1">
      <c r="A1095" s="9" t="s">
        <v>1386</v>
      </c>
      <c r="B1095" s="110" t="s">
        <v>55</v>
      </c>
      <c r="C1095" s="119" t="s">
        <v>2582</v>
      </c>
      <c r="D1095" s="120" t="s">
        <v>1419</v>
      </c>
      <c r="E1095" s="16" t="str">
        <f>VLOOKUP(B1095&amp;D1095,'Bill Assignment'!C:D,2,0)</f>
        <v>×</v>
      </c>
      <c r="F1095" s="16" t="str">
        <f>IF(COUNTIF(Dails!A:A,Data!$A1095)=1,1,"N")</f>
        <v>N</v>
      </c>
      <c r="G1095" s="16">
        <f>IF(COUNTIF(Dails!D:D,Data!$A1095)=1,2,"N")</f>
        <v>2</v>
      </c>
      <c r="H1095" s="16">
        <f>IF(COUNTIF(Dails!G:G,Data!$A1095)=1,3,"N")</f>
        <v>3</v>
      </c>
      <c r="I1095" s="16">
        <f t="shared" si="1"/>
        <v>2</v>
      </c>
    </row>
    <row r="1096" ht="14.25" customHeight="1">
      <c r="A1096" s="9" t="s">
        <v>939</v>
      </c>
      <c r="B1096" s="110" t="s">
        <v>55</v>
      </c>
      <c r="C1096" s="119" t="s">
        <v>2583</v>
      </c>
      <c r="D1096" s="120" t="s">
        <v>1419</v>
      </c>
      <c r="E1096" s="16" t="str">
        <f>VLOOKUP(B1096&amp;D1096,'Bill Assignment'!C:D,2,0)</f>
        <v>×</v>
      </c>
      <c r="F1096" s="16" t="str">
        <f>IF(COUNTIF(Dails!A:A,Data!$A1096)=1,1,"N")</f>
        <v>N</v>
      </c>
      <c r="G1096" s="16">
        <f>IF(COUNTIF(Dails!D:D,Data!$A1096)=1,2,"N")</f>
        <v>2</v>
      </c>
      <c r="H1096" s="16" t="str">
        <f>IF(COUNTIF(Dails!G:G,Data!$A1096)=1,3,"N")</f>
        <v>N</v>
      </c>
      <c r="I1096" s="16">
        <f t="shared" si="1"/>
        <v>2</v>
      </c>
    </row>
    <row r="1097" ht="14.25" customHeight="1">
      <c r="A1097" s="9" t="s">
        <v>964</v>
      </c>
      <c r="B1097" s="110" t="s">
        <v>55</v>
      </c>
      <c r="C1097" s="119" t="s">
        <v>2584</v>
      </c>
      <c r="D1097" s="120" t="s">
        <v>1419</v>
      </c>
      <c r="E1097" s="16" t="str">
        <f>VLOOKUP(B1097&amp;D1097,'Bill Assignment'!C:D,2,0)</f>
        <v>×</v>
      </c>
      <c r="F1097" s="16">
        <f>IF(COUNTIF(Dails!A:A,Data!$A1097)=1,1,"N")</f>
        <v>1</v>
      </c>
      <c r="G1097" s="16">
        <f>IF(COUNTIF(Dails!D:D,Data!$A1097)=1,2,"N")</f>
        <v>2</v>
      </c>
      <c r="H1097" s="16" t="str">
        <f>IF(COUNTIF(Dails!G:G,Data!$A1097)=1,3,"N")</f>
        <v>N</v>
      </c>
      <c r="I1097" s="16">
        <f t="shared" si="1"/>
        <v>2</v>
      </c>
    </row>
    <row r="1098" ht="14.25" customHeight="1">
      <c r="A1098" s="9" t="s">
        <v>954</v>
      </c>
      <c r="B1098" s="110" t="s">
        <v>55</v>
      </c>
      <c r="C1098" s="119" t="s">
        <v>2585</v>
      </c>
      <c r="D1098" s="120" t="s">
        <v>1419</v>
      </c>
      <c r="E1098" s="16" t="str">
        <f>VLOOKUP(B1098&amp;D1098,'Bill Assignment'!C:D,2,0)</f>
        <v>×</v>
      </c>
      <c r="F1098" s="16">
        <f>IF(COUNTIF(Dails!A:A,Data!$A1098)=1,1,"N")</f>
        <v>1</v>
      </c>
      <c r="G1098" s="16">
        <f>IF(COUNTIF(Dails!D:D,Data!$A1098)=1,2,"N")</f>
        <v>2</v>
      </c>
      <c r="H1098" s="16">
        <f>IF(COUNTIF(Dails!G:G,Data!$A1098)=1,3,"N")</f>
        <v>3</v>
      </c>
      <c r="I1098" s="16">
        <f t="shared" si="1"/>
        <v>2</v>
      </c>
    </row>
    <row r="1099" ht="14.25" customHeight="1">
      <c r="A1099" s="9" t="s">
        <v>1398</v>
      </c>
      <c r="B1099" s="110" t="s">
        <v>55</v>
      </c>
      <c r="C1099" s="119" t="s">
        <v>2586</v>
      </c>
      <c r="D1099" s="120" t="s">
        <v>1419</v>
      </c>
      <c r="E1099" s="16" t="str">
        <f>VLOOKUP(B1099&amp;D1099,'Bill Assignment'!C:D,2,0)</f>
        <v>×</v>
      </c>
      <c r="F1099" s="16">
        <f>IF(COUNTIF(Dails!A:A,Data!$A1099)=1,1,"N")</f>
        <v>1</v>
      </c>
      <c r="G1099" s="16">
        <f>IF(COUNTIF(Dails!D:D,Data!$A1099)=1,2,"N")</f>
        <v>2</v>
      </c>
      <c r="H1099" s="16">
        <f>IF(COUNTIF(Dails!G:G,Data!$A1099)=1,3,"N")</f>
        <v>3</v>
      </c>
      <c r="I1099" s="16">
        <f t="shared" si="1"/>
        <v>2</v>
      </c>
    </row>
    <row r="1100" ht="14.25" customHeight="1">
      <c r="A1100" s="9" t="s">
        <v>1182</v>
      </c>
      <c r="B1100" s="110" t="s">
        <v>55</v>
      </c>
      <c r="C1100" s="119" t="s">
        <v>2587</v>
      </c>
      <c r="D1100" s="120" t="s">
        <v>1419</v>
      </c>
      <c r="E1100" s="16" t="str">
        <f>VLOOKUP(B1100&amp;D1100,'Bill Assignment'!C:D,2,0)</f>
        <v>×</v>
      </c>
      <c r="F1100" s="16" t="str">
        <f>IF(COUNTIF(Dails!A:A,Data!$A1100)=1,1,"N")</f>
        <v>N</v>
      </c>
      <c r="G1100" s="16">
        <f>IF(COUNTIF(Dails!D:D,Data!$A1100)=1,2,"N")</f>
        <v>2</v>
      </c>
      <c r="H1100" s="16">
        <f>IF(COUNTIF(Dails!G:G,Data!$A1100)=1,3,"N")</f>
        <v>3</v>
      </c>
      <c r="I1100" s="16">
        <f t="shared" si="1"/>
        <v>2</v>
      </c>
    </row>
    <row r="1101" ht="14.25" customHeight="1">
      <c r="A1101" s="9" t="s">
        <v>1677</v>
      </c>
      <c r="B1101" s="110" t="s">
        <v>55</v>
      </c>
      <c r="C1101" s="119" t="s">
        <v>2588</v>
      </c>
      <c r="D1101" s="120" t="s">
        <v>1419</v>
      </c>
      <c r="E1101" s="16" t="str">
        <f>VLOOKUP(B1101&amp;D1101,'Bill Assignment'!C:D,2,0)</f>
        <v>×</v>
      </c>
      <c r="F1101" s="16" t="str">
        <f>IF(COUNTIF(Dails!A:A,Data!$A1101)=1,1,"N")</f>
        <v>N</v>
      </c>
      <c r="G1101" s="16">
        <f>IF(COUNTIF(Dails!D:D,Data!$A1101)=1,2,"N")</f>
        <v>2</v>
      </c>
      <c r="H1101" s="16" t="str">
        <f>IF(COUNTIF(Dails!G:G,Data!$A1101)=1,3,"N")</f>
        <v>N</v>
      </c>
      <c r="I1101" s="16">
        <f t="shared" si="1"/>
        <v>2</v>
      </c>
    </row>
    <row r="1102" ht="14.25" customHeight="1">
      <c r="A1102" s="9" t="s">
        <v>25</v>
      </c>
      <c r="B1102" s="110" t="s">
        <v>55</v>
      </c>
      <c r="C1102" s="119" t="s">
        <v>2589</v>
      </c>
      <c r="D1102" s="120" t="s">
        <v>1419</v>
      </c>
      <c r="E1102" s="16" t="str">
        <f>VLOOKUP(B1102&amp;D1102,'Bill Assignment'!C:D,2,0)</f>
        <v>×</v>
      </c>
      <c r="F1102" s="16">
        <f>IF(COUNTIF(Dails!A:A,Data!$A1102)=1,1,"N")</f>
        <v>1</v>
      </c>
      <c r="G1102" s="16">
        <f>IF(COUNTIF(Dails!D:D,Data!$A1102)=1,2,"N")</f>
        <v>2</v>
      </c>
      <c r="H1102" s="16" t="str">
        <f>IF(COUNTIF(Dails!G:G,Data!$A1102)=1,3,"N")</f>
        <v>N</v>
      </c>
      <c r="I1102" s="16">
        <f t="shared" si="1"/>
        <v>2</v>
      </c>
    </row>
    <row r="1103" ht="14.25" customHeight="1">
      <c r="A1103" s="9" t="s">
        <v>1682</v>
      </c>
      <c r="B1103" s="110" t="s">
        <v>55</v>
      </c>
      <c r="C1103" s="119" t="s">
        <v>2590</v>
      </c>
      <c r="D1103" s="120" t="s">
        <v>1419</v>
      </c>
      <c r="E1103" s="16" t="str">
        <f>VLOOKUP(B1103&amp;D1103,'Bill Assignment'!C:D,2,0)</f>
        <v>×</v>
      </c>
      <c r="F1103" s="16" t="str">
        <f>IF(COUNTIF(Dails!A:A,Data!$A1103)=1,1,"N")</f>
        <v>N</v>
      </c>
      <c r="G1103" s="16">
        <f>IF(COUNTIF(Dails!D:D,Data!$A1103)=1,2,"N")</f>
        <v>2</v>
      </c>
      <c r="H1103" s="16">
        <f>IF(COUNTIF(Dails!G:G,Data!$A1103)=1,3,"N")</f>
        <v>3</v>
      </c>
      <c r="I1103" s="16">
        <f t="shared" si="1"/>
        <v>2</v>
      </c>
    </row>
    <row r="1104" ht="14.25" customHeight="1">
      <c r="A1104" s="9" t="s">
        <v>489</v>
      </c>
      <c r="B1104" s="110" t="s">
        <v>55</v>
      </c>
      <c r="C1104" s="119" t="s">
        <v>2591</v>
      </c>
      <c r="D1104" s="120" t="s">
        <v>1419</v>
      </c>
      <c r="E1104" s="16" t="str">
        <f>VLOOKUP(B1104&amp;D1104,'Bill Assignment'!C:D,2,0)</f>
        <v>×</v>
      </c>
      <c r="F1104" s="16" t="str">
        <f>IF(COUNTIF(Dails!A:A,Data!$A1104)=1,1,"N")</f>
        <v>N</v>
      </c>
      <c r="G1104" s="16">
        <f>IF(COUNTIF(Dails!D:D,Data!$A1104)=1,2,"N")</f>
        <v>2</v>
      </c>
      <c r="H1104" s="16" t="str">
        <f>IF(COUNTIF(Dails!G:G,Data!$A1104)=1,3,"N")</f>
        <v>N</v>
      </c>
      <c r="I1104" s="16">
        <f t="shared" si="1"/>
        <v>2</v>
      </c>
    </row>
    <row r="1105" ht="14.25" customHeight="1">
      <c r="A1105" s="9" t="s">
        <v>1686</v>
      </c>
      <c r="B1105" s="110" t="s">
        <v>55</v>
      </c>
      <c r="C1105" s="119" t="s">
        <v>2592</v>
      </c>
      <c r="D1105" s="120" t="s">
        <v>1419</v>
      </c>
      <c r="E1105" s="16" t="str">
        <f>VLOOKUP(B1105&amp;D1105,'Bill Assignment'!C:D,2,0)</f>
        <v>×</v>
      </c>
      <c r="F1105" s="16">
        <f>IF(COUNTIF(Dails!A:A,Data!$A1105)=1,1,"N")</f>
        <v>1</v>
      </c>
      <c r="G1105" s="16">
        <f>IF(COUNTIF(Dails!D:D,Data!$A1105)=1,2,"N")</f>
        <v>2</v>
      </c>
      <c r="H1105" s="16" t="str">
        <f>IF(COUNTIF(Dails!G:G,Data!$A1105)=1,3,"N")</f>
        <v>N</v>
      </c>
      <c r="I1105" s="16">
        <f t="shared" si="1"/>
        <v>2</v>
      </c>
    </row>
    <row r="1106" ht="14.25" customHeight="1">
      <c r="A1106" s="9" t="s">
        <v>1248</v>
      </c>
      <c r="B1106" s="110" t="s">
        <v>55</v>
      </c>
      <c r="C1106" s="119" t="s">
        <v>2593</v>
      </c>
      <c r="D1106" s="120" t="s">
        <v>1419</v>
      </c>
      <c r="E1106" s="16" t="str">
        <f>VLOOKUP(B1106&amp;D1106,'Bill Assignment'!C:D,2,0)</f>
        <v>×</v>
      </c>
      <c r="F1106" s="16">
        <f>IF(COUNTIF(Dails!A:A,Data!$A1106)=1,1,"N")</f>
        <v>1</v>
      </c>
      <c r="G1106" s="16">
        <f>IF(COUNTIF(Dails!D:D,Data!$A1106)=1,2,"N")</f>
        <v>2</v>
      </c>
      <c r="H1106" s="16" t="str">
        <f>IF(COUNTIF(Dails!G:G,Data!$A1106)=1,3,"N")</f>
        <v>N</v>
      </c>
      <c r="I1106" s="16">
        <f t="shared" si="1"/>
        <v>2</v>
      </c>
    </row>
    <row r="1107" ht="14.25" customHeight="1">
      <c r="A1107" s="9" t="s">
        <v>2594</v>
      </c>
      <c r="B1107" s="110" t="s">
        <v>55</v>
      </c>
      <c r="C1107" s="119" t="s">
        <v>2595</v>
      </c>
      <c r="D1107" s="120" t="s">
        <v>1419</v>
      </c>
      <c r="E1107" s="16" t="str">
        <f>VLOOKUP(B1107&amp;D1107,'Bill Assignment'!C:D,2,0)</f>
        <v>×</v>
      </c>
      <c r="F1107" s="16" t="str">
        <f>IF(COUNTIF(Dails!A:A,Data!$A1107)=1,1,"N")</f>
        <v>N</v>
      </c>
      <c r="G1107" s="16">
        <f>IF(COUNTIF(Dails!D:D,Data!$A1107)=1,2,"N")</f>
        <v>2</v>
      </c>
      <c r="H1107" s="16" t="str">
        <f>IF(COUNTIF(Dails!G:G,Data!$A1107)=1,3,"N")</f>
        <v>N</v>
      </c>
      <c r="I1107" s="16">
        <f t="shared" si="1"/>
        <v>2</v>
      </c>
    </row>
    <row r="1108" ht="14.25" customHeight="1">
      <c r="A1108" s="9" t="s">
        <v>877</v>
      </c>
      <c r="B1108" s="110" t="s">
        <v>55</v>
      </c>
      <c r="C1108" s="119" t="s">
        <v>2596</v>
      </c>
      <c r="D1108" s="120" t="s">
        <v>1419</v>
      </c>
      <c r="E1108" s="16" t="str">
        <f>VLOOKUP(B1108&amp;D1108,'Bill Assignment'!C:D,2,0)</f>
        <v>×</v>
      </c>
      <c r="F1108" s="16" t="str">
        <f>IF(COUNTIF(Dails!A:A,Data!$A1108)=1,1,"N")</f>
        <v>N</v>
      </c>
      <c r="G1108" s="16">
        <f>IF(COUNTIF(Dails!D:D,Data!$A1108)=1,2,"N")</f>
        <v>2</v>
      </c>
      <c r="H1108" s="16">
        <f>IF(COUNTIF(Dails!G:G,Data!$A1108)=1,3,"N")</f>
        <v>3</v>
      </c>
      <c r="I1108" s="16">
        <f t="shared" si="1"/>
        <v>2</v>
      </c>
    </row>
    <row r="1109" ht="14.25" customHeight="1">
      <c r="A1109" s="9" t="s">
        <v>198</v>
      </c>
      <c r="B1109" s="110" t="s">
        <v>55</v>
      </c>
      <c r="C1109" s="119" t="s">
        <v>2597</v>
      </c>
      <c r="D1109" s="120" t="s">
        <v>1419</v>
      </c>
      <c r="E1109" s="16" t="str">
        <f>VLOOKUP(B1109&amp;D1109,'Bill Assignment'!C:D,2,0)</f>
        <v>×</v>
      </c>
      <c r="F1109" s="16">
        <f>IF(COUNTIF(Dails!A:A,Data!$A1109)=1,1,"N")</f>
        <v>1</v>
      </c>
      <c r="G1109" s="16">
        <f>IF(COUNTIF(Dails!D:D,Data!$A1109)=1,2,"N")</f>
        <v>2</v>
      </c>
      <c r="H1109" s="16">
        <f>IF(COUNTIF(Dails!G:G,Data!$A1109)=1,3,"N")</f>
        <v>3</v>
      </c>
      <c r="I1109" s="16">
        <f t="shared" si="1"/>
        <v>2</v>
      </c>
    </row>
    <row r="1110" ht="14.25" customHeight="1">
      <c r="A1110" s="9" t="s">
        <v>1304</v>
      </c>
      <c r="B1110" s="110" t="s">
        <v>55</v>
      </c>
      <c r="C1110" s="119" t="s">
        <v>2598</v>
      </c>
      <c r="D1110" s="120" t="s">
        <v>1419</v>
      </c>
      <c r="E1110" s="16" t="str">
        <f>VLOOKUP(B1110&amp;D1110,'Bill Assignment'!C:D,2,0)</f>
        <v>×</v>
      </c>
      <c r="F1110" s="16" t="str">
        <f>IF(COUNTIF(Dails!A:A,Data!$A1110)=1,1,"N")</f>
        <v>N</v>
      </c>
      <c r="G1110" s="16">
        <f>IF(COUNTIF(Dails!D:D,Data!$A1110)=1,2,"N")</f>
        <v>2</v>
      </c>
      <c r="H1110" s="16">
        <f>IF(COUNTIF(Dails!G:G,Data!$A1110)=1,3,"N")</f>
        <v>3</v>
      </c>
      <c r="I1110" s="16">
        <f t="shared" si="1"/>
        <v>2</v>
      </c>
    </row>
    <row r="1111" ht="14.25" customHeight="1">
      <c r="A1111" s="9" t="s">
        <v>1692</v>
      </c>
      <c r="B1111" s="110" t="s">
        <v>55</v>
      </c>
      <c r="C1111" s="119" t="s">
        <v>2599</v>
      </c>
      <c r="D1111" s="120" t="s">
        <v>1419</v>
      </c>
      <c r="E1111" s="16" t="str">
        <f>VLOOKUP(B1111&amp;D1111,'Bill Assignment'!C:D,2,0)</f>
        <v>×</v>
      </c>
      <c r="F1111" s="16" t="str">
        <f>IF(COUNTIF(Dails!A:A,Data!$A1111)=1,1,"N")</f>
        <v>N</v>
      </c>
      <c r="G1111" s="16">
        <f>IF(COUNTIF(Dails!D:D,Data!$A1111)=1,2,"N")</f>
        <v>2</v>
      </c>
      <c r="H1111" s="16" t="str">
        <f>IF(COUNTIF(Dails!G:G,Data!$A1111)=1,3,"N")</f>
        <v>N</v>
      </c>
      <c r="I1111" s="16">
        <f t="shared" si="1"/>
        <v>2</v>
      </c>
    </row>
    <row r="1112" ht="14.25" customHeight="1">
      <c r="A1112" s="9" t="s">
        <v>2600</v>
      </c>
      <c r="B1112" s="110" t="s">
        <v>55</v>
      </c>
      <c r="C1112" s="119" t="s">
        <v>2601</v>
      </c>
      <c r="D1112" s="120" t="s">
        <v>1419</v>
      </c>
      <c r="E1112" s="16" t="str">
        <f>VLOOKUP(B1112&amp;D1112,'Bill Assignment'!C:D,2,0)</f>
        <v>×</v>
      </c>
      <c r="F1112" s="16" t="str">
        <f>IF(COUNTIF(Dails!A:A,Data!$A1112)=1,1,"N")</f>
        <v>N</v>
      </c>
      <c r="G1112" s="16">
        <f>IF(COUNTIF(Dails!D:D,Data!$A1112)=1,2,"N")</f>
        <v>2</v>
      </c>
      <c r="H1112" s="16">
        <f>IF(COUNTIF(Dails!G:G,Data!$A1112)=1,3,"N")</f>
        <v>3</v>
      </c>
      <c r="I1112" s="16">
        <f t="shared" si="1"/>
        <v>2</v>
      </c>
    </row>
    <row r="1113" ht="14.25" customHeight="1">
      <c r="A1113" s="9" t="s">
        <v>1415</v>
      </c>
      <c r="B1113" s="110" t="s">
        <v>55</v>
      </c>
      <c r="C1113" s="119" t="s">
        <v>2602</v>
      </c>
      <c r="D1113" s="120" t="s">
        <v>1419</v>
      </c>
      <c r="E1113" s="16" t="str">
        <f>VLOOKUP(B1113&amp;D1113,'Bill Assignment'!C:D,2,0)</f>
        <v>×</v>
      </c>
      <c r="F1113" s="16" t="str">
        <f>IF(COUNTIF(Dails!A:A,Data!$A1113)=1,1,"N")</f>
        <v>N</v>
      </c>
      <c r="G1113" s="16">
        <f>IF(COUNTIF(Dails!D:D,Data!$A1113)=1,2,"N")</f>
        <v>2</v>
      </c>
      <c r="H1113" s="16">
        <f>IF(COUNTIF(Dails!G:G,Data!$A1113)=1,3,"N")</f>
        <v>3</v>
      </c>
      <c r="I1113" s="16">
        <f t="shared" si="1"/>
        <v>2</v>
      </c>
    </row>
    <row r="1114" ht="14.25" customHeight="1">
      <c r="A1114" s="9" t="s">
        <v>1698</v>
      </c>
      <c r="B1114" s="110" t="s">
        <v>55</v>
      </c>
      <c r="C1114" s="119" t="s">
        <v>2603</v>
      </c>
      <c r="D1114" s="120" t="s">
        <v>1419</v>
      </c>
      <c r="E1114" s="16" t="str">
        <f>VLOOKUP(B1114&amp;D1114,'Bill Assignment'!C:D,2,0)</f>
        <v>×</v>
      </c>
      <c r="F1114" s="16" t="str">
        <f>IF(COUNTIF(Dails!A:A,Data!$A1114)=1,1,"N")</f>
        <v>N</v>
      </c>
      <c r="G1114" s="16">
        <f>IF(COUNTIF(Dails!D:D,Data!$A1114)=1,2,"N")</f>
        <v>2</v>
      </c>
      <c r="H1114" s="16" t="str">
        <f>IF(COUNTIF(Dails!G:G,Data!$A1114)=1,3,"N")</f>
        <v>N</v>
      </c>
      <c r="I1114" s="16">
        <f t="shared" si="1"/>
        <v>2</v>
      </c>
    </row>
    <row r="1115" ht="14.25" customHeight="1">
      <c r="A1115" s="9" t="s">
        <v>150</v>
      </c>
      <c r="B1115" s="111" t="s">
        <v>66</v>
      </c>
      <c r="C1115" s="119" t="s">
        <v>2604</v>
      </c>
      <c r="D1115" s="120" t="s">
        <v>1333</v>
      </c>
      <c r="E1115" s="16" t="str">
        <f>VLOOKUP(B1115&amp;D1115,'Bill Assignment'!C:D,2,0)</f>
        <v>×</v>
      </c>
      <c r="F1115" s="16">
        <f>IF(COUNTIF(Dails!A:A,Data!$A1115)=1,1,"N")</f>
        <v>1</v>
      </c>
      <c r="G1115" s="16">
        <f>IF(COUNTIF(Dails!D:D,Data!$A1115)=1,2,"N")</f>
        <v>2</v>
      </c>
      <c r="H1115" s="16">
        <f>IF(COUNTIF(Dails!G:G,Data!$A1115)=1,3,"N")</f>
        <v>3</v>
      </c>
      <c r="I1115" s="16">
        <f t="shared" si="1"/>
        <v>2</v>
      </c>
    </row>
    <row r="1116" ht="14.25" customHeight="1">
      <c r="A1116" s="9" t="s">
        <v>714</v>
      </c>
      <c r="B1116" s="111" t="s">
        <v>66</v>
      </c>
      <c r="C1116" s="119" t="s">
        <v>2605</v>
      </c>
      <c r="D1116" s="120" t="s">
        <v>1333</v>
      </c>
      <c r="E1116" s="16" t="str">
        <f>VLOOKUP(B1116&amp;D1116,'Bill Assignment'!C:D,2,0)</f>
        <v>×</v>
      </c>
      <c r="F1116" s="16">
        <f>IF(COUNTIF(Dails!A:A,Data!$A1116)=1,1,"N")</f>
        <v>1</v>
      </c>
      <c r="G1116" s="16">
        <f>IF(COUNTIF(Dails!D:D,Data!$A1116)=1,2,"N")</f>
        <v>2</v>
      </c>
      <c r="H1116" s="16">
        <f>IF(COUNTIF(Dails!G:G,Data!$A1116)=1,3,"N")</f>
        <v>3</v>
      </c>
      <c r="I1116" s="16">
        <f t="shared" si="1"/>
        <v>2</v>
      </c>
    </row>
    <row r="1117" ht="14.25" customHeight="1">
      <c r="A1117" s="9" t="s">
        <v>294</v>
      </c>
      <c r="B1117" s="111" t="s">
        <v>66</v>
      </c>
      <c r="C1117" s="119" t="s">
        <v>2606</v>
      </c>
      <c r="D1117" s="120" t="s">
        <v>1333</v>
      </c>
      <c r="E1117" s="16" t="str">
        <f>VLOOKUP(B1117&amp;D1117,'Bill Assignment'!C:D,2,0)</f>
        <v>×</v>
      </c>
      <c r="F1117" s="16" t="str">
        <f>IF(COUNTIF(Dails!A:A,Data!$A1117)=1,1,"N")</f>
        <v>N</v>
      </c>
      <c r="G1117" s="16">
        <f>IF(COUNTIF(Dails!D:D,Data!$A1117)=1,2,"N")</f>
        <v>2</v>
      </c>
      <c r="H1117" s="16" t="str">
        <f>IF(COUNTIF(Dails!G:G,Data!$A1117)=1,3,"N")</f>
        <v>N</v>
      </c>
      <c r="I1117" s="16">
        <f t="shared" si="1"/>
        <v>2</v>
      </c>
    </row>
    <row r="1118" ht="14.25" customHeight="1">
      <c r="A1118" s="9" t="s">
        <v>603</v>
      </c>
      <c r="B1118" s="111" t="s">
        <v>66</v>
      </c>
      <c r="C1118" s="119" t="s">
        <v>2607</v>
      </c>
      <c r="D1118" s="120" t="s">
        <v>1333</v>
      </c>
      <c r="E1118" s="16" t="str">
        <f>VLOOKUP(B1118&amp;D1118,'Bill Assignment'!C:D,2,0)</f>
        <v>×</v>
      </c>
      <c r="F1118" s="16">
        <f>IF(COUNTIF(Dails!A:A,Data!$A1118)=1,1,"N")</f>
        <v>1</v>
      </c>
      <c r="G1118" s="16">
        <f>IF(COUNTIF(Dails!D:D,Data!$A1118)=1,2,"N")</f>
        <v>2</v>
      </c>
      <c r="H1118" s="16" t="str">
        <f>IF(COUNTIF(Dails!G:G,Data!$A1118)=1,3,"N")</f>
        <v>N</v>
      </c>
      <c r="I1118" s="16">
        <f t="shared" si="1"/>
        <v>2</v>
      </c>
    </row>
    <row r="1119" ht="14.25" customHeight="1">
      <c r="A1119" s="9" t="s">
        <v>181</v>
      </c>
      <c r="B1119" s="111" t="s">
        <v>66</v>
      </c>
      <c r="C1119" s="119" t="s">
        <v>2608</v>
      </c>
      <c r="D1119" s="120" t="s">
        <v>1333</v>
      </c>
      <c r="E1119" s="16" t="str">
        <f>VLOOKUP(B1119&amp;D1119,'Bill Assignment'!C:D,2,0)</f>
        <v>×</v>
      </c>
      <c r="F1119" s="16">
        <f>IF(COUNTIF(Dails!A:A,Data!$A1119)=1,1,"N")</f>
        <v>1</v>
      </c>
      <c r="G1119" s="16">
        <f>IF(COUNTIF(Dails!D:D,Data!$A1119)=1,2,"N")</f>
        <v>2</v>
      </c>
      <c r="H1119" s="16" t="str">
        <f>IF(COUNTIF(Dails!G:G,Data!$A1119)=1,3,"N")</f>
        <v>N</v>
      </c>
      <c r="I1119" s="16">
        <f t="shared" si="1"/>
        <v>2</v>
      </c>
    </row>
    <row r="1120" ht="14.25" customHeight="1">
      <c r="A1120" s="9" t="s">
        <v>154</v>
      </c>
      <c r="B1120" s="111" t="s">
        <v>66</v>
      </c>
      <c r="C1120" s="119" t="s">
        <v>2609</v>
      </c>
      <c r="D1120" s="120" t="s">
        <v>1333</v>
      </c>
      <c r="E1120" s="16" t="str">
        <f>VLOOKUP(B1120&amp;D1120,'Bill Assignment'!C:D,2,0)</f>
        <v>×</v>
      </c>
      <c r="F1120" s="16">
        <f>IF(COUNTIF(Dails!A:A,Data!$A1120)=1,1,"N")</f>
        <v>1</v>
      </c>
      <c r="G1120" s="16">
        <f>IF(COUNTIF(Dails!D:D,Data!$A1120)=1,2,"N")</f>
        <v>2</v>
      </c>
      <c r="H1120" s="16" t="str">
        <f>IF(COUNTIF(Dails!G:G,Data!$A1120)=1,3,"N")</f>
        <v>N</v>
      </c>
      <c r="I1120" s="16">
        <f t="shared" si="1"/>
        <v>2</v>
      </c>
    </row>
    <row r="1121" ht="14.25" customHeight="1">
      <c r="A1121" s="9" t="s">
        <v>2610</v>
      </c>
      <c r="B1121" s="111" t="s">
        <v>66</v>
      </c>
      <c r="C1121" s="119" t="s">
        <v>2611</v>
      </c>
      <c r="D1121" s="120" t="s">
        <v>1333</v>
      </c>
      <c r="E1121" s="16" t="str">
        <f>VLOOKUP(B1121&amp;D1121,'Bill Assignment'!C:D,2,0)</f>
        <v>×</v>
      </c>
      <c r="F1121" s="16" t="str">
        <f>IF(COUNTIF(Dails!A:A,Data!$A1121)=1,1,"N")</f>
        <v>N</v>
      </c>
      <c r="G1121" s="16">
        <f>IF(COUNTIF(Dails!D:D,Data!$A1121)=1,2,"N")</f>
        <v>2</v>
      </c>
      <c r="H1121" s="16" t="str">
        <f>IF(COUNTIF(Dails!G:G,Data!$A1121)=1,3,"N")</f>
        <v>N</v>
      </c>
      <c r="I1121" s="16">
        <f t="shared" si="1"/>
        <v>2</v>
      </c>
    </row>
    <row r="1122" ht="14.25" customHeight="1">
      <c r="A1122" s="9" t="s">
        <v>1601</v>
      </c>
      <c r="B1122" s="111" t="s">
        <v>66</v>
      </c>
      <c r="C1122" s="119" t="s">
        <v>2612</v>
      </c>
      <c r="D1122" s="120" t="s">
        <v>1333</v>
      </c>
      <c r="E1122" s="16" t="str">
        <f>VLOOKUP(B1122&amp;D1122,'Bill Assignment'!C:D,2,0)</f>
        <v>×</v>
      </c>
      <c r="F1122" s="16" t="str">
        <f>IF(COUNTIF(Dails!A:A,Data!$A1122)=1,1,"N")</f>
        <v>N</v>
      </c>
      <c r="G1122" s="16">
        <f>IF(COUNTIF(Dails!D:D,Data!$A1122)=1,2,"N")</f>
        <v>2</v>
      </c>
      <c r="H1122" s="16" t="str">
        <f>IF(COUNTIF(Dails!G:G,Data!$A1122)=1,3,"N")</f>
        <v>N</v>
      </c>
      <c r="I1122" s="16">
        <f t="shared" si="1"/>
        <v>2</v>
      </c>
    </row>
    <row r="1123" ht="14.25" customHeight="1">
      <c r="A1123" s="9" t="s">
        <v>2545</v>
      </c>
      <c r="B1123" s="111" t="s">
        <v>66</v>
      </c>
      <c r="C1123" s="119" t="s">
        <v>2613</v>
      </c>
      <c r="D1123" s="120" t="s">
        <v>1333</v>
      </c>
      <c r="E1123" s="16" t="str">
        <f>VLOOKUP(B1123&amp;D1123,'Bill Assignment'!C:D,2,0)</f>
        <v>×</v>
      </c>
      <c r="F1123" s="16" t="str">
        <f>IF(COUNTIF(Dails!A:A,Data!$A1123)=1,1,"N")</f>
        <v>N</v>
      </c>
      <c r="G1123" s="16">
        <f>IF(COUNTIF(Dails!D:D,Data!$A1123)=1,2,"N")</f>
        <v>2</v>
      </c>
      <c r="H1123" s="16" t="str">
        <f>IF(COUNTIF(Dails!G:G,Data!$A1123)=1,3,"N")</f>
        <v>N</v>
      </c>
      <c r="I1123" s="16">
        <f t="shared" si="1"/>
        <v>2</v>
      </c>
    </row>
    <row r="1124" ht="14.25" customHeight="1">
      <c r="A1124" s="9" t="s">
        <v>890</v>
      </c>
      <c r="B1124" s="111" t="s">
        <v>66</v>
      </c>
      <c r="C1124" s="119" t="s">
        <v>2614</v>
      </c>
      <c r="D1124" s="120" t="s">
        <v>1333</v>
      </c>
      <c r="E1124" s="16" t="str">
        <f>VLOOKUP(B1124&amp;D1124,'Bill Assignment'!C:D,2,0)</f>
        <v>×</v>
      </c>
      <c r="F1124" s="16">
        <f>IF(COUNTIF(Dails!A:A,Data!$A1124)=1,1,"N")</f>
        <v>1</v>
      </c>
      <c r="G1124" s="16">
        <f>IF(COUNTIF(Dails!D:D,Data!$A1124)=1,2,"N")</f>
        <v>2</v>
      </c>
      <c r="H1124" s="16" t="str">
        <f>IF(COUNTIF(Dails!G:G,Data!$A1124)=1,3,"N")</f>
        <v>N</v>
      </c>
      <c r="I1124" s="16">
        <f t="shared" si="1"/>
        <v>2</v>
      </c>
    </row>
    <row r="1125" ht="14.25" customHeight="1">
      <c r="A1125" s="9" t="s">
        <v>409</v>
      </c>
      <c r="B1125" s="111" t="s">
        <v>66</v>
      </c>
      <c r="C1125" s="119" t="s">
        <v>2615</v>
      </c>
      <c r="D1125" s="120" t="s">
        <v>1333</v>
      </c>
      <c r="E1125" s="16" t="str">
        <f>VLOOKUP(B1125&amp;D1125,'Bill Assignment'!C:D,2,0)</f>
        <v>×</v>
      </c>
      <c r="F1125" s="16" t="str">
        <f>IF(COUNTIF(Dails!A:A,Data!$A1125)=1,1,"N")</f>
        <v>N</v>
      </c>
      <c r="G1125" s="16">
        <f>IF(COUNTIF(Dails!D:D,Data!$A1125)=1,2,"N")</f>
        <v>2</v>
      </c>
      <c r="H1125" s="16">
        <f>IF(COUNTIF(Dails!G:G,Data!$A1125)=1,3,"N")</f>
        <v>3</v>
      </c>
      <c r="I1125" s="16">
        <f t="shared" si="1"/>
        <v>2</v>
      </c>
    </row>
    <row r="1126" ht="14.25" customHeight="1">
      <c r="A1126" s="9" t="s">
        <v>260</v>
      </c>
      <c r="B1126" s="111" t="s">
        <v>66</v>
      </c>
      <c r="C1126" s="119" t="s">
        <v>2616</v>
      </c>
      <c r="D1126" s="120" t="s">
        <v>1333</v>
      </c>
      <c r="E1126" s="16" t="str">
        <f>VLOOKUP(B1126&amp;D1126,'Bill Assignment'!C:D,2,0)</f>
        <v>×</v>
      </c>
      <c r="F1126" s="16">
        <f>IF(COUNTIF(Dails!A:A,Data!$A1126)=1,1,"N")</f>
        <v>1</v>
      </c>
      <c r="G1126" s="16">
        <f>IF(COUNTIF(Dails!D:D,Data!$A1126)=1,2,"N")</f>
        <v>2</v>
      </c>
      <c r="H1126" s="16" t="str">
        <f>IF(COUNTIF(Dails!G:G,Data!$A1126)=1,3,"N")</f>
        <v>N</v>
      </c>
      <c r="I1126" s="16">
        <f t="shared" si="1"/>
        <v>2</v>
      </c>
    </row>
    <row r="1127" ht="14.25" customHeight="1">
      <c r="A1127" s="9" t="s">
        <v>1609</v>
      </c>
      <c r="B1127" s="111" t="s">
        <v>66</v>
      </c>
      <c r="C1127" s="119" t="s">
        <v>2617</v>
      </c>
      <c r="D1127" s="120" t="s">
        <v>1333</v>
      </c>
      <c r="E1127" s="16" t="str">
        <f>VLOOKUP(B1127&amp;D1127,'Bill Assignment'!C:D,2,0)</f>
        <v>×</v>
      </c>
      <c r="F1127" s="16">
        <f>IF(COUNTIF(Dails!A:A,Data!$A1127)=1,1,"N")</f>
        <v>1</v>
      </c>
      <c r="G1127" s="16">
        <f>IF(COUNTIF(Dails!D:D,Data!$A1127)=1,2,"N")</f>
        <v>2</v>
      </c>
      <c r="H1127" s="16" t="str">
        <f>IF(COUNTIF(Dails!G:G,Data!$A1127)=1,3,"N")</f>
        <v>N</v>
      </c>
      <c r="I1127" s="16">
        <f t="shared" si="1"/>
        <v>2</v>
      </c>
    </row>
    <row r="1128" ht="14.25" customHeight="1">
      <c r="A1128" s="9" t="s">
        <v>2000</v>
      </c>
      <c r="B1128" s="111" t="s">
        <v>66</v>
      </c>
      <c r="C1128" s="119" t="s">
        <v>2618</v>
      </c>
      <c r="D1128" s="120" t="s">
        <v>1333</v>
      </c>
      <c r="E1128" s="16" t="str">
        <f>VLOOKUP(B1128&amp;D1128,'Bill Assignment'!C:D,2,0)</f>
        <v>×</v>
      </c>
      <c r="F1128" s="16">
        <f>IF(COUNTIF(Dails!A:A,Data!$A1128)=1,1,"N")</f>
        <v>1</v>
      </c>
      <c r="G1128" s="16">
        <f>IF(COUNTIF(Dails!D:D,Data!$A1128)=1,2,"N")</f>
        <v>2</v>
      </c>
      <c r="H1128" s="16">
        <f>IF(COUNTIF(Dails!G:G,Data!$A1128)=1,3,"N")</f>
        <v>3</v>
      </c>
      <c r="I1128" s="16">
        <f t="shared" si="1"/>
        <v>2</v>
      </c>
    </row>
    <row r="1129" ht="14.25" customHeight="1">
      <c r="A1129" s="9" t="s">
        <v>1354</v>
      </c>
      <c r="B1129" s="111" t="s">
        <v>66</v>
      </c>
      <c r="C1129" s="119" t="s">
        <v>2619</v>
      </c>
      <c r="D1129" s="120" t="s">
        <v>1333</v>
      </c>
      <c r="E1129" s="16" t="str">
        <f>VLOOKUP(B1129&amp;D1129,'Bill Assignment'!C:D,2,0)</f>
        <v>×</v>
      </c>
      <c r="F1129" s="16" t="str">
        <f>IF(COUNTIF(Dails!A:A,Data!$A1129)=1,1,"N")</f>
        <v>N</v>
      </c>
      <c r="G1129" s="16">
        <f>IF(COUNTIF(Dails!D:D,Data!$A1129)=1,2,"N")</f>
        <v>2</v>
      </c>
      <c r="H1129" s="16">
        <f>IF(COUNTIF(Dails!G:G,Data!$A1129)=1,3,"N")</f>
        <v>3</v>
      </c>
      <c r="I1129" s="16">
        <f t="shared" si="1"/>
        <v>2</v>
      </c>
    </row>
    <row r="1130" ht="14.25" customHeight="1">
      <c r="A1130" s="9" t="s">
        <v>32</v>
      </c>
      <c r="B1130" s="111" t="s">
        <v>66</v>
      </c>
      <c r="C1130" s="119" t="s">
        <v>2620</v>
      </c>
      <c r="D1130" s="120" t="s">
        <v>1333</v>
      </c>
      <c r="E1130" s="16" t="str">
        <f>VLOOKUP(B1130&amp;D1130,'Bill Assignment'!C:D,2,0)</f>
        <v>×</v>
      </c>
      <c r="F1130" s="16">
        <f>IF(COUNTIF(Dails!A:A,Data!$A1130)=1,1,"N")</f>
        <v>1</v>
      </c>
      <c r="G1130" s="16">
        <f>IF(COUNTIF(Dails!D:D,Data!$A1130)=1,2,"N")</f>
        <v>2</v>
      </c>
      <c r="H1130" s="16" t="str">
        <f>IF(COUNTIF(Dails!G:G,Data!$A1130)=1,3,"N")</f>
        <v>N</v>
      </c>
      <c r="I1130" s="16">
        <f t="shared" si="1"/>
        <v>2</v>
      </c>
    </row>
    <row r="1131" ht="14.25" customHeight="1">
      <c r="A1131" s="9" t="s">
        <v>1614</v>
      </c>
      <c r="B1131" s="111" t="s">
        <v>66</v>
      </c>
      <c r="C1131" s="119" t="s">
        <v>2621</v>
      </c>
      <c r="D1131" s="120" t="s">
        <v>1333</v>
      </c>
      <c r="E1131" s="16" t="str">
        <f>VLOOKUP(B1131&amp;D1131,'Bill Assignment'!C:D,2,0)</f>
        <v>×</v>
      </c>
      <c r="F1131" s="16" t="str">
        <f>IF(COUNTIF(Dails!A:A,Data!$A1131)=1,1,"N")</f>
        <v>N</v>
      </c>
      <c r="G1131" s="16">
        <f>IF(COUNTIF(Dails!D:D,Data!$A1131)=1,2,"N")</f>
        <v>2</v>
      </c>
      <c r="H1131" s="16" t="str">
        <f>IF(COUNTIF(Dails!G:G,Data!$A1131)=1,3,"N")</f>
        <v>N</v>
      </c>
      <c r="I1131" s="16">
        <f t="shared" si="1"/>
        <v>2</v>
      </c>
    </row>
    <row r="1132" ht="14.25" customHeight="1">
      <c r="A1132" s="9" t="s">
        <v>1300</v>
      </c>
      <c r="B1132" s="111" t="s">
        <v>66</v>
      </c>
      <c r="C1132" s="119" t="s">
        <v>2622</v>
      </c>
      <c r="D1132" s="120" t="s">
        <v>1333</v>
      </c>
      <c r="E1132" s="16" t="str">
        <f>VLOOKUP(B1132&amp;D1132,'Bill Assignment'!C:D,2,0)</f>
        <v>×</v>
      </c>
      <c r="F1132" s="16">
        <f>IF(COUNTIF(Dails!A:A,Data!$A1132)=1,1,"N")</f>
        <v>1</v>
      </c>
      <c r="G1132" s="16">
        <f>IF(COUNTIF(Dails!D:D,Data!$A1132)=1,2,"N")</f>
        <v>2</v>
      </c>
      <c r="H1132" s="16" t="str">
        <f>IF(COUNTIF(Dails!G:G,Data!$A1132)=1,3,"N")</f>
        <v>N</v>
      </c>
      <c r="I1132" s="16">
        <f t="shared" si="1"/>
        <v>2</v>
      </c>
    </row>
    <row r="1133" ht="14.25" customHeight="1">
      <c r="A1133" s="9" t="s">
        <v>470</v>
      </c>
      <c r="B1133" s="111" t="s">
        <v>66</v>
      </c>
      <c r="C1133" s="119" t="s">
        <v>2623</v>
      </c>
      <c r="D1133" s="120" t="s">
        <v>1333</v>
      </c>
      <c r="E1133" s="16" t="str">
        <f>VLOOKUP(B1133&amp;D1133,'Bill Assignment'!C:D,2,0)</f>
        <v>×</v>
      </c>
      <c r="F1133" s="16">
        <f>IF(COUNTIF(Dails!A:A,Data!$A1133)=1,1,"N")</f>
        <v>1</v>
      </c>
      <c r="G1133" s="16">
        <f>IF(COUNTIF(Dails!D:D,Data!$A1133)=1,2,"N")</f>
        <v>2</v>
      </c>
      <c r="H1133" s="16">
        <f>IF(COUNTIF(Dails!G:G,Data!$A1133)=1,3,"N")</f>
        <v>3</v>
      </c>
      <c r="I1133" s="16">
        <f t="shared" si="1"/>
        <v>2</v>
      </c>
    </row>
    <row r="1134" ht="14.25" customHeight="1">
      <c r="A1134" s="9" t="s">
        <v>1153</v>
      </c>
      <c r="B1134" s="111" t="s">
        <v>66</v>
      </c>
      <c r="C1134" s="119" t="s">
        <v>2624</v>
      </c>
      <c r="D1134" s="120" t="s">
        <v>1333</v>
      </c>
      <c r="E1134" s="16" t="str">
        <f>VLOOKUP(B1134&amp;D1134,'Bill Assignment'!C:D,2,0)</f>
        <v>×</v>
      </c>
      <c r="F1134" s="16" t="str">
        <f>IF(COUNTIF(Dails!A:A,Data!$A1134)=1,1,"N")</f>
        <v>N</v>
      </c>
      <c r="G1134" s="16">
        <f>IF(COUNTIF(Dails!D:D,Data!$A1134)=1,2,"N")</f>
        <v>2</v>
      </c>
      <c r="H1134" s="16" t="str">
        <f>IF(COUNTIF(Dails!G:G,Data!$A1134)=1,3,"N")</f>
        <v>N</v>
      </c>
      <c r="I1134" s="16">
        <f t="shared" si="1"/>
        <v>2</v>
      </c>
    </row>
    <row r="1135" ht="14.25" customHeight="1">
      <c r="A1135" s="9" t="s">
        <v>1051</v>
      </c>
      <c r="B1135" s="111" t="s">
        <v>66</v>
      </c>
      <c r="C1135" s="119" t="s">
        <v>2625</v>
      </c>
      <c r="D1135" s="120" t="s">
        <v>1333</v>
      </c>
      <c r="E1135" s="16" t="str">
        <f>VLOOKUP(B1135&amp;D1135,'Bill Assignment'!C:D,2,0)</f>
        <v>×</v>
      </c>
      <c r="F1135" s="16">
        <f>IF(COUNTIF(Dails!A:A,Data!$A1135)=1,1,"N")</f>
        <v>1</v>
      </c>
      <c r="G1135" s="16">
        <f>IF(COUNTIF(Dails!D:D,Data!$A1135)=1,2,"N")</f>
        <v>2</v>
      </c>
      <c r="H1135" s="16" t="str">
        <f>IF(COUNTIF(Dails!G:G,Data!$A1135)=1,3,"N")</f>
        <v>N</v>
      </c>
      <c r="I1135" s="16">
        <f t="shared" si="1"/>
        <v>2</v>
      </c>
    </row>
    <row r="1136" ht="14.25" customHeight="1">
      <c r="A1136" s="9" t="s">
        <v>828</v>
      </c>
      <c r="B1136" s="111" t="s">
        <v>66</v>
      </c>
      <c r="C1136" s="119" t="s">
        <v>2626</v>
      </c>
      <c r="D1136" s="120" t="s">
        <v>1333</v>
      </c>
      <c r="E1136" s="16" t="str">
        <f>VLOOKUP(B1136&amp;D1136,'Bill Assignment'!C:D,2,0)</f>
        <v>×</v>
      </c>
      <c r="F1136" s="16">
        <f>IF(COUNTIF(Dails!A:A,Data!$A1136)=1,1,"N")</f>
        <v>1</v>
      </c>
      <c r="G1136" s="16">
        <f>IF(COUNTIF(Dails!D:D,Data!$A1136)=1,2,"N")</f>
        <v>2</v>
      </c>
      <c r="H1136" s="16" t="str">
        <f>IF(COUNTIF(Dails!G:G,Data!$A1136)=1,3,"N")</f>
        <v>N</v>
      </c>
      <c r="I1136" s="16">
        <f t="shared" si="1"/>
        <v>2</v>
      </c>
    </row>
    <row r="1137" ht="14.25" customHeight="1">
      <c r="A1137" s="9" t="s">
        <v>1631</v>
      </c>
      <c r="B1137" s="111" t="s">
        <v>66</v>
      </c>
      <c r="C1137" s="119" t="s">
        <v>2627</v>
      </c>
      <c r="D1137" s="120" t="s">
        <v>1333</v>
      </c>
      <c r="E1137" s="16" t="str">
        <f>VLOOKUP(B1137&amp;D1137,'Bill Assignment'!C:D,2,0)</f>
        <v>×</v>
      </c>
      <c r="F1137" s="16" t="str">
        <f>IF(COUNTIF(Dails!A:A,Data!$A1137)=1,1,"N")</f>
        <v>N</v>
      </c>
      <c r="G1137" s="16">
        <f>IF(COUNTIF(Dails!D:D,Data!$A1137)=1,2,"N")</f>
        <v>2</v>
      </c>
      <c r="H1137" s="16" t="str">
        <f>IF(COUNTIF(Dails!G:G,Data!$A1137)=1,3,"N")</f>
        <v>N</v>
      </c>
      <c r="I1137" s="16">
        <f t="shared" si="1"/>
        <v>2</v>
      </c>
    </row>
    <row r="1138" ht="14.25" customHeight="1">
      <c r="A1138" s="9" t="s">
        <v>1635</v>
      </c>
      <c r="B1138" s="111" t="s">
        <v>66</v>
      </c>
      <c r="C1138" s="119" t="s">
        <v>2628</v>
      </c>
      <c r="D1138" s="120" t="s">
        <v>1333</v>
      </c>
      <c r="E1138" s="16" t="str">
        <f>VLOOKUP(B1138&amp;D1138,'Bill Assignment'!C:D,2,0)</f>
        <v>×</v>
      </c>
      <c r="F1138" s="16">
        <f>IF(COUNTIF(Dails!A:A,Data!$A1138)=1,1,"N")</f>
        <v>1</v>
      </c>
      <c r="G1138" s="16">
        <f>IF(COUNTIF(Dails!D:D,Data!$A1138)=1,2,"N")</f>
        <v>2</v>
      </c>
      <c r="H1138" s="16" t="str">
        <f>IF(COUNTIF(Dails!G:G,Data!$A1138)=1,3,"N")</f>
        <v>N</v>
      </c>
      <c r="I1138" s="16">
        <f t="shared" si="1"/>
        <v>2</v>
      </c>
    </row>
    <row r="1139" ht="14.25" customHeight="1">
      <c r="A1139" s="9" t="s">
        <v>96</v>
      </c>
      <c r="B1139" s="111" t="s">
        <v>66</v>
      </c>
      <c r="C1139" s="119" t="s">
        <v>2629</v>
      </c>
      <c r="D1139" s="120" t="s">
        <v>1333</v>
      </c>
      <c r="E1139" s="16" t="str">
        <f>VLOOKUP(B1139&amp;D1139,'Bill Assignment'!C:D,2,0)</f>
        <v>×</v>
      </c>
      <c r="F1139" s="16">
        <f>IF(COUNTIF(Dails!A:A,Data!$A1139)=1,1,"N")</f>
        <v>1</v>
      </c>
      <c r="G1139" s="16">
        <f>IF(COUNTIF(Dails!D:D,Data!$A1139)=1,2,"N")</f>
        <v>2</v>
      </c>
      <c r="H1139" s="16" t="str">
        <f>IF(COUNTIF(Dails!G:G,Data!$A1139)=1,3,"N")</f>
        <v>N</v>
      </c>
      <c r="I1139" s="16">
        <f t="shared" si="1"/>
        <v>2</v>
      </c>
    </row>
    <row r="1140" ht="14.25" customHeight="1">
      <c r="A1140" s="9" t="s">
        <v>656</v>
      </c>
      <c r="B1140" s="111" t="s">
        <v>66</v>
      </c>
      <c r="C1140" s="119" t="s">
        <v>2630</v>
      </c>
      <c r="D1140" s="120" t="s">
        <v>1333</v>
      </c>
      <c r="E1140" s="16" t="str">
        <f>VLOOKUP(B1140&amp;D1140,'Bill Assignment'!C:D,2,0)</f>
        <v>×</v>
      </c>
      <c r="F1140" s="16" t="str">
        <f>IF(COUNTIF(Dails!A:A,Data!$A1140)=1,1,"N")</f>
        <v>N</v>
      </c>
      <c r="G1140" s="16">
        <f>IF(COUNTIF(Dails!D:D,Data!$A1140)=1,2,"N")</f>
        <v>2</v>
      </c>
      <c r="H1140" s="16" t="str">
        <f>IF(COUNTIF(Dails!G:G,Data!$A1140)=1,3,"N")</f>
        <v>N</v>
      </c>
      <c r="I1140" s="16">
        <f t="shared" si="1"/>
        <v>2</v>
      </c>
    </row>
    <row r="1141" ht="14.25" customHeight="1">
      <c r="A1141" s="9" t="s">
        <v>1640</v>
      </c>
      <c r="B1141" s="111" t="s">
        <v>66</v>
      </c>
      <c r="C1141" s="119" t="s">
        <v>2631</v>
      </c>
      <c r="D1141" s="120" t="s">
        <v>1333</v>
      </c>
      <c r="E1141" s="16" t="str">
        <f>VLOOKUP(B1141&amp;D1141,'Bill Assignment'!C:D,2,0)</f>
        <v>×</v>
      </c>
      <c r="F1141" s="16" t="str">
        <f>IF(COUNTIF(Dails!A:A,Data!$A1141)=1,1,"N")</f>
        <v>N</v>
      </c>
      <c r="G1141" s="16">
        <f>IF(COUNTIF(Dails!D:D,Data!$A1141)=1,2,"N")</f>
        <v>2</v>
      </c>
      <c r="H1141" s="16" t="str">
        <f>IF(COUNTIF(Dails!G:G,Data!$A1141)=1,3,"N")</f>
        <v>N</v>
      </c>
      <c r="I1141" s="16">
        <f t="shared" si="1"/>
        <v>2</v>
      </c>
    </row>
    <row r="1142" ht="14.25" customHeight="1">
      <c r="A1142" s="9" t="s">
        <v>1802</v>
      </c>
      <c r="B1142" s="111" t="s">
        <v>66</v>
      </c>
      <c r="C1142" s="119" t="s">
        <v>2632</v>
      </c>
      <c r="D1142" s="120" t="s">
        <v>1333</v>
      </c>
      <c r="E1142" s="16" t="str">
        <f>VLOOKUP(B1142&amp;D1142,'Bill Assignment'!C:D,2,0)</f>
        <v>×</v>
      </c>
      <c r="F1142" s="16">
        <f>IF(COUNTIF(Dails!A:A,Data!$A1142)=1,1,"N")</f>
        <v>1</v>
      </c>
      <c r="G1142" s="16">
        <f>IF(COUNTIF(Dails!D:D,Data!$A1142)=1,2,"N")</f>
        <v>2</v>
      </c>
      <c r="H1142" s="16" t="str">
        <f>IF(COUNTIF(Dails!G:G,Data!$A1142)=1,3,"N")</f>
        <v>N</v>
      </c>
      <c r="I1142" s="16">
        <f t="shared" si="1"/>
        <v>2</v>
      </c>
    </row>
    <row r="1143" ht="14.25" customHeight="1">
      <c r="A1143" s="9" t="s">
        <v>1647</v>
      </c>
      <c r="B1143" s="111" t="s">
        <v>66</v>
      </c>
      <c r="C1143" s="119" t="s">
        <v>2633</v>
      </c>
      <c r="D1143" s="120" t="s">
        <v>1333</v>
      </c>
      <c r="E1143" s="16" t="str">
        <f>VLOOKUP(B1143&amp;D1143,'Bill Assignment'!C:D,2,0)</f>
        <v>×</v>
      </c>
      <c r="F1143" s="16" t="str">
        <f>IF(COUNTIF(Dails!A:A,Data!$A1143)=1,1,"N")</f>
        <v>N</v>
      </c>
      <c r="G1143" s="16">
        <f>IF(COUNTIF(Dails!D:D,Data!$A1143)=1,2,"N")</f>
        <v>2</v>
      </c>
      <c r="H1143" s="16" t="str">
        <f>IF(COUNTIF(Dails!G:G,Data!$A1143)=1,3,"N")</f>
        <v>N</v>
      </c>
      <c r="I1143" s="16">
        <f t="shared" si="1"/>
        <v>2</v>
      </c>
    </row>
    <row r="1144" ht="14.25" customHeight="1">
      <c r="A1144" s="9" t="s">
        <v>789</v>
      </c>
      <c r="B1144" s="111" t="s">
        <v>66</v>
      </c>
      <c r="C1144" s="119" t="s">
        <v>2634</v>
      </c>
      <c r="D1144" s="120" t="s">
        <v>1333</v>
      </c>
      <c r="E1144" s="16" t="str">
        <f>VLOOKUP(B1144&amp;D1144,'Bill Assignment'!C:D,2,0)</f>
        <v>×</v>
      </c>
      <c r="F1144" s="16">
        <f>IF(COUNTIF(Dails!A:A,Data!$A1144)=1,1,"N")</f>
        <v>1</v>
      </c>
      <c r="G1144" s="16">
        <f>IF(COUNTIF(Dails!D:D,Data!$A1144)=1,2,"N")</f>
        <v>2</v>
      </c>
      <c r="H1144" s="16" t="str">
        <f>IF(COUNTIF(Dails!G:G,Data!$A1144)=1,3,"N")</f>
        <v>N</v>
      </c>
      <c r="I1144" s="16">
        <f t="shared" si="1"/>
        <v>2</v>
      </c>
    </row>
    <row r="1145" ht="14.25" customHeight="1">
      <c r="A1145" s="9" t="s">
        <v>864</v>
      </c>
      <c r="B1145" s="111" t="s">
        <v>66</v>
      </c>
      <c r="C1145" s="119" t="s">
        <v>2635</v>
      </c>
      <c r="D1145" s="120" t="s">
        <v>1333</v>
      </c>
      <c r="E1145" s="16" t="str">
        <f>VLOOKUP(B1145&amp;D1145,'Bill Assignment'!C:D,2,0)</f>
        <v>×</v>
      </c>
      <c r="F1145" s="16" t="str">
        <f>IF(COUNTIF(Dails!A:A,Data!$A1145)=1,1,"N")</f>
        <v>N</v>
      </c>
      <c r="G1145" s="16">
        <f>IF(COUNTIF(Dails!D:D,Data!$A1145)=1,2,"N")</f>
        <v>2</v>
      </c>
      <c r="H1145" s="16" t="str">
        <f>IF(COUNTIF(Dails!G:G,Data!$A1145)=1,3,"N")</f>
        <v>N</v>
      </c>
      <c r="I1145" s="16">
        <f t="shared" si="1"/>
        <v>2</v>
      </c>
    </row>
    <row r="1146" ht="14.25" customHeight="1">
      <c r="A1146" s="9" t="s">
        <v>1654</v>
      </c>
      <c r="B1146" s="111" t="s">
        <v>66</v>
      </c>
      <c r="C1146" s="119" t="s">
        <v>2636</v>
      </c>
      <c r="D1146" s="120" t="s">
        <v>1333</v>
      </c>
      <c r="E1146" s="16" t="str">
        <f>VLOOKUP(B1146&amp;D1146,'Bill Assignment'!C:D,2,0)</f>
        <v>×</v>
      </c>
      <c r="F1146" s="16" t="str">
        <f>IF(COUNTIF(Dails!A:A,Data!$A1146)=1,1,"N")</f>
        <v>N</v>
      </c>
      <c r="G1146" s="16">
        <f>IF(COUNTIF(Dails!D:D,Data!$A1146)=1,2,"N")</f>
        <v>2</v>
      </c>
      <c r="H1146" s="16" t="str">
        <f>IF(COUNTIF(Dails!G:G,Data!$A1146)=1,3,"N")</f>
        <v>N</v>
      </c>
      <c r="I1146" s="16">
        <f t="shared" si="1"/>
        <v>2</v>
      </c>
    </row>
    <row r="1147" ht="14.25" customHeight="1">
      <c r="A1147" s="9" t="s">
        <v>1085</v>
      </c>
      <c r="B1147" s="111" t="s">
        <v>66</v>
      </c>
      <c r="C1147" s="119" t="s">
        <v>2637</v>
      </c>
      <c r="D1147" s="120" t="s">
        <v>1333</v>
      </c>
      <c r="E1147" s="16" t="str">
        <f>VLOOKUP(B1147&amp;D1147,'Bill Assignment'!C:D,2,0)</f>
        <v>×</v>
      </c>
      <c r="F1147" s="16">
        <f>IF(COUNTIF(Dails!A:A,Data!$A1147)=1,1,"N")</f>
        <v>1</v>
      </c>
      <c r="G1147" s="16">
        <f>IF(COUNTIF(Dails!D:D,Data!$A1147)=1,2,"N")</f>
        <v>2</v>
      </c>
      <c r="H1147" s="16" t="str">
        <f>IF(COUNTIF(Dails!G:G,Data!$A1147)=1,3,"N")</f>
        <v>N</v>
      </c>
      <c r="I1147" s="16">
        <f t="shared" si="1"/>
        <v>2</v>
      </c>
    </row>
    <row r="1148" ht="14.25" customHeight="1">
      <c r="A1148" s="9" t="s">
        <v>989</v>
      </c>
      <c r="B1148" s="111" t="s">
        <v>66</v>
      </c>
      <c r="C1148" s="119" t="s">
        <v>2638</v>
      </c>
      <c r="D1148" s="120" t="s">
        <v>1333</v>
      </c>
      <c r="E1148" s="16" t="str">
        <f>VLOOKUP(B1148&amp;D1148,'Bill Assignment'!C:D,2,0)</f>
        <v>×</v>
      </c>
      <c r="F1148" s="16" t="str">
        <f>IF(COUNTIF(Dails!A:A,Data!$A1148)=1,1,"N")</f>
        <v>N</v>
      </c>
      <c r="G1148" s="16">
        <f>IF(COUNTIF(Dails!D:D,Data!$A1148)=1,2,"N")</f>
        <v>2</v>
      </c>
      <c r="H1148" s="16" t="str">
        <f>IF(COUNTIF(Dails!G:G,Data!$A1148)=1,3,"N")</f>
        <v>N</v>
      </c>
      <c r="I1148" s="16">
        <f t="shared" si="1"/>
        <v>2</v>
      </c>
    </row>
    <row r="1149" ht="14.25" customHeight="1">
      <c r="A1149" s="9" t="s">
        <v>1372</v>
      </c>
      <c r="B1149" s="111" t="s">
        <v>66</v>
      </c>
      <c r="C1149" s="119" t="s">
        <v>2639</v>
      </c>
      <c r="D1149" s="120" t="s">
        <v>1333</v>
      </c>
      <c r="E1149" s="16" t="str">
        <f>VLOOKUP(B1149&amp;D1149,'Bill Assignment'!C:D,2,0)</f>
        <v>×</v>
      </c>
      <c r="F1149" s="16" t="str">
        <f>IF(COUNTIF(Dails!A:A,Data!$A1149)=1,1,"N")</f>
        <v>N</v>
      </c>
      <c r="G1149" s="16">
        <f>IF(COUNTIF(Dails!D:D,Data!$A1149)=1,2,"N")</f>
        <v>2</v>
      </c>
      <c r="H1149" s="16">
        <f>IF(COUNTIF(Dails!G:G,Data!$A1149)=1,3,"N")</f>
        <v>3</v>
      </c>
      <c r="I1149" s="16">
        <f t="shared" si="1"/>
        <v>2</v>
      </c>
    </row>
    <row r="1150" ht="14.25" customHeight="1">
      <c r="A1150" s="9" t="s">
        <v>350</v>
      </c>
      <c r="B1150" s="111" t="s">
        <v>66</v>
      </c>
      <c r="C1150" s="119" t="s">
        <v>2640</v>
      </c>
      <c r="D1150" s="120" t="s">
        <v>1333</v>
      </c>
      <c r="E1150" s="16" t="str">
        <f>VLOOKUP(B1150&amp;D1150,'Bill Assignment'!C:D,2,0)</f>
        <v>×</v>
      </c>
      <c r="F1150" s="16">
        <f>IF(COUNTIF(Dails!A:A,Data!$A1150)=1,1,"N")</f>
        <v>1</v>
      </c>
      <c r="G1150" s="16">
        <f>IF(COUNTIF(Dails!D:D,Data!$A1150)=1,2,"N")</f>
        <v>2</v>
      </c>
      <c r="H1150" s="16" t="str">
        <f>IF(COUNTIF(Dails!G:G,Data!$A1150)=1,3,"N")</f>
        <v>N</v>
      </c>
      <c r="I1150" s="16">
        <f t="shared" si="1"/>
        <v>2</v>
      </c>
    </row>
    <row r="1151" ht="14.25" customHeight="1">
      <c r="A1151" s="9" t="s">
        <v>1657</v>
      </c>
      <c r="B1151" s="111" t="s">
        <v>66</v>
      </c>
      <c r="C1151" s="119" t="s">
        <v>2641</v>
      </c>
      <c r="D1151" s="120" t="s">
        <v>1333</v>
      </c>
      <c r="E1151" s="16" t="str">
        <f>VLOOKUP(B1151&amp;D1151,'Bill Assignment'!C:D,2,0)</f>
        <v>×</v>
      </c>
      <c r="F1151" s="16">
        <f>IF(COUNTIF(Dails!A:A,Data!$A1151)=1,1,"N")</f>
        <v>1</v>
      </c>
      <c r="G1151" s="16">
        <f>IF(COUNTIF(Dails!D:D,Data!$A1151)=1,2,"N")</f>
        <v>2</v>
      </c>
      <c r="H1151" s="16" t="str">
        <f>IF(COUNTIF(Dails!G:G,Data!$A1151)=1,3,"N")</f>
        <v>N</v>
      </c>
      <c r="I1151" s="16">
        <f t="shared" si="1"/>
        <v>2</v>
      </c>
    </row>
    <row r="1152" ht="14.25" customHeight="1">
      <c r="A1152" s="9" t="s">
        <v>1742</v>
      </c>
      <c r="B1152" s="111" t="s">
        <v>66</v>
      </c>
      <c r="C1152" s="119" t="s">
        <v>2642</v>
      </c>
      <c r="D1152" s="120" t="s">
        <v>1333</v>
      </c>
      <c r="E1152" s="16" t="str">
        <f>VLOOKUP(B1152&amp;D1152,'Bill Assignment'!C:D,2,0)</f>
        <v>×</v>
      </c>
      <c r="F1152" s="16" t="str">
        <f>IF(COUNTIF(Dails!A:A,Data!$A1152)=1,1,"N")</f>
        <v>N</v>
      </c>
      <c r="G1152" s="16">
        <f>IF(COUNTIF(Dails!D:D,Data!$A1152)=1,2,"N")</f>
        <v>2</v>
      </c>
      <c r="H1152" s="16" t="str">
        <f>IF(COUNTIF(Dails!G:G,Data!$A1152)=1,3,"N")</f>
        <v>N</v>
      </c>
      <c r="I1152" s="16">
        <f t="shared" si="1"/>
        <v>2</v>
      </c>
    </row>
    <row r="1153" ht="14.25" customHeight="1">
      <c r="A1153" s="9" t="s">
        <v>643</v>
      </c>
      <c r="B1153" s="111" t="s">
        <v>66</v>
      </c>
      <c r="C1153" s="119" t="s">
        <v>2643</v>
      </c>
      <c r="D1153" s="120" t="s">
        <v>1333</v>
      </c>
      <c r="E1153" s="16" t="str">
        <f>VLOOKUP(B1153&amp;D1153,'Bill Assignment'!C:D,2,0)</f>
        <v>×</v>
      </c>
      <c r="F1153" s="16">
        <f>IF(COUNTIF(Dails!A:A,Data!$A1153)=1,1,"N")</f>
        <v>1</v>
      </c>
      <c r="G1153" s="16">
        <f>IF(COUNTIF(Dails!D:D,Data!$A1153)=1,2,"N")</f>
        <v>2</v>
      </c>
      <c r="H1153" s="16" t="str">
        <f>IF(COUNTIF(Dails!G:G,Data!$A1153)=1,3,"N")</f>
        <v>N</v>
      </c>
      <c r="I1153" s="16">
        <f t="shared" si="1"/>
        <v>2</v>
      </c>
    </row>
    <row r="1154" ht="14.25" customHeight="1">
      <c r="A1154" s="9" t="s">
        <v>1386</v>
      </c>
      <c r="B1154" s="111" t="s">
        <v>66</v>
      </c>
      <c r="C1154" s="119" t="s">
        <v>2644</v>
      </c>
      <c r="D1154" s="120" t="s">
        <v>1333</v>
      </c>
      <c r="E1154" s="16" t="str">
        <f>VLOOKUP(B1154&amp;D1154,'Bill Assignment'!C:D,2,0)</f>
        <v>×</v>
      </c>
      <c r="F1154" s="16" t="str">
        <f>IF(COUNTIF(Dails!A:A,Data!$A1154)=1,1,"N")</f>
        <v>N</v>
      </c>
      <c r="G1154" s="16">
        <f>IF(COUNTIF(Dails!D:D,Data!$A1154)=1,2,"N")</f>
        <v>2</v>
      </c>
      <c r="H1154" s="16">
        <f>IF(COUNTIF(Dails!G:G,Data!$A1154)=1,3,"N")</f>
        <v>3</v>
      </c>
      <c r="I1154" s="16">
        <f t="shared" si="1"/>
        <v>2</v>
      </c>
    </row>
    <row r="1155" ht="14.25" customHeight="1">
      <c r="A1155" s="9" t="s">
        <v>939</v>
      </c>
      <c r="B1155" s="111" t="s">
        <v>66</v>
      </c>
      <c r="C1155" s="119" t="s">
        <v>2645</v>
      </c>
      <c r="D1155" s="120" t="s">
        <v>1333</v>
      </c>
      <c r="E1155" s="16" t="str">
        <f>VLOOKUP(B1155&amp;D1155,'Bill Assignment'!C:D,2,0)</f>
        <v>×</v>
      </c>
      <c r="F1155" s="16" t="str">
        <f>IF(COUNTIF(Dails!A:A,Data!$A1155)=1,1,"N")</f>
        <v>N</v>
      </c>
      <c r="G1155" s="16">
        <f>IF(COUNTIF(Dails!D:D,Data!$A1155)=1,2,"N")</f>
        <v>2</v>
      </c>
      <c r="H1155" s="16" t="str">
        <f>IF(COUNTIF(Dails!G:G,Data!$A1155)=1,3,"N")</f>
        <v>N</v>
      </c>
      <c r="I1155" s="16">
        <f t="shared" si="1"/>
        <v>2</v>
      </c>
    </row>
    <row r="1156" ht="14.25" customHeight="1">
      <c r="A1156" s="9" t="s">
        <v>964</v>
      </c>
      <c r="B1156" s="111" t="s">
        <v>66</v>
      </c>
      <c r="C1156" s="119" t="s">
        <v>2646</v>
      </c>
      <c r="D1156" s="120" t="s">
        <v>1333</v>
      </c>
      <c r="E1156" s="16" t="str">
        <f>VLOOKUP(B1156&amp;D1156,'Bill Assignment'!C:D,2,0)</f>
        <v>×</v>
      </c>
      <c r="F1156" s="16">
        <f>IF(COUNTIF(Dails!A:A,Data!$A1156)=1,1,"N")</f>
        <v>1</v>
      </c>
      <c r="G1156" s="16">
        <f>IF(COUNTIF(Dails!D:D,Data!$A1156)=1,2,"N")</f>
        <v>2</v>
      </c>
      <c r="H1156" s="16" t="str">
        <f>IF(COUNTIF(Dails!G:G,Data!$A1156)=1,3,"N")</f>
        <v>N</v>
      </c>
      <c r="I1156" s="16">
        <f t="shared" si="1"/>
        <v>2</v>
      </c>
    </row>
    <row r="1157" ht="14.25" customHeight="1">
      <c r="A1157" s="9" t="s">
        <v>1021</v>
      </c>
      <c r="B1157" s="111" t="s">
        <v>66</v>
      </c>
      <c r="C1157" s="119" t="s">
        <v>2647</v>
      </c>
      <c r="D1157" s="120" t="s">
        <v>1333</v>
      </c>
      <c r="E1157" s="16" t="str">
        <f>VLOOKUP(B1157&amp;D1157,'Bill Assignment'!C:D,2,0)</f>
        <v>×</v>
      </c>
      <c r="F1157" s="16">
        <f>IF(COUNTIF(Dails!A:A,Data!$A1157)=1,1,"N")</f>
        <v>1</v>
      </c>
      <c r="G1157" s="16">
        <f>IF(COUNTIF(Dails!D:D,Data!$A1157)=1,2,"N")</f>
        <v>2</v>
      </c>
      <c r="H1157" s="16">
        <f>IF(COUNTIF(Dails!G:G,Data!$A1157)=1,3,"N")</f>
        <v>3</v>
      </c>
      <c r="I1157" s="16">
        <f t="shared" si="1"/>
        <v>2</v>
      </c>
    </row>
    <row r="1158" ht="14.25" customHeight="1">
      <c r="A1158" s="9" t="s">
        <v>1398</v>
      </c>
      <c r="B1158" s="111" t="s">
        <v>66</v>
      </c>
      <c r="C1158" s="119" t="s">
        <v>2648</v>
      </c>
      <c r="D1158" s="120" t="s">
        <v>1333</v>
      </c>
      <c r="E1158" s="16" t="str">
        <f>VLOOKUP(B1158&amp;D1158,'Bill Assignment'!C:D,2,0)</f>
        <v>×</v>
      </c>
      <c r="F1158" s="16">
        <f>IF(COUNTIF(Dails!A:A,Data!$A1158)=1,1,"N")</f>
        <v>1</v>
      </c>
      <c r="G1158" s="16">
        <f>IF(COUNTIF(Dails!D:D,Data!$A1158)=1,2,"N")</f>
        <v>2</v>
      </c>
      <c r="H1158" s="16">
        <f>IF(COUNTIF(Dails!G:G,Data!$A1158)=1,3,"N")</f>
        <v>3</v>
      </c>
      <c r="I1158" s="16">
        <f t="shared" si="1"/>
        <v>2</v>
      </c>
    </row>
    <row r="1159" ht="14.25" customHeight="1">
      <c r="A1159" s="9" t="s">
        <v>1182</v>
      </c>
      <c r="B1159" s="111" t="s">
        <v>66</v>
      </c>
      <c r="C1159" s="119" t="s">
        <v>2649</v>
      </c>
      <c r="D1159" s="120" t="s">
        <v>1333</v>
      </c>
      <c r="E1159" s="16" t="str">
        <f>VLOOKUP(B1159&amp;D1159,'Bill Assignment'!C:D,2,0)</f>
        <v>×</v>
      </c>
      <c r="F1159" s="16" t="str">
        <f>IF(COUNTIF(Dails!A:A,Data!$A1159)=1,1,"N")</f>
        <v>N</v>
      </c>
      <c r="G1159" s="16">
        <f>IF(COUNTIF(Dails!D:D,Data!$A1159)=1,2,"N")</f>
        <v>2</v>
      </c>
      <c r="H1159" s="16">
        <f>IF(COUNTIF(Dails!G:G,Data!$A1159)=1,3,"N")</f>
        <v>3</v>
      </c>
      <c r="I1159" s="16">
        <f t="shared" si="1"/>
        <v>2</v>
      </c>
    </row>
    <row r="1160" ht="14.25" customHeight="1">
      <c r="A1160" s="9" t="s">
        <v>25</v>
      </c>
      <c r="B1160" s="111" t="s">
        <v>66</v>
      </c>
      <c r="C1160" s="119" t="s">
        <v>2650</v>
      </c>
      <c r="D1160" s="120" t="s">
        <v>1333</v>
      </c>
      <c r="E1160" s="16" t="str">
        <f>VLOOKUP(B1160&amp;D1160,'Bill Assignment'!C:D,2,0)</f>
        <v>×</v>
      </c>
      <c r="F1160" s="16">
        <f>IF(COUNTIF(Dails!A:A,Data!$A1160)=1,1,"N")</f>
        <v>1</v>
      </c>
      <c r="G1160" s="16">
        <f>IF(COUNTIF(Dails!D:D,Data!$A1160)=1,2,"N")</f>
        <v>2</v>
      </c>
      <c r="H1160" s="16" t="str">
        <f>IF(COUNTIF(Dails!G:G,Data!$A1160)=1,3,"N")</f>
        <v>N</v>
      </c>
      <c r="I1160" s="16">
        <f t="shared" si="1"/>
        <v>2</v>
      </c>
    </row>
    <row r="1161" ht="14.25" customHeight="1">
      <c r="A1161" s="9" t="s">
        <v>1682</v>
      </c>
      <c r="B1161" s="111" t="s">
        <v>66</v>
      </c>
      <c r="C1161" s="119" t="s">
        <v>2651</v>
      </c>
      <c r="D1161" s="120" t="s">
        <v>1333</v>
      </c>
      <c r="E1161" s="16" t="str">
        <f>VLOOKUP(B1161&amp;D1161,'Bill Assignment'!C:D,2,0)</f>
        <v>×</v>
      </c>
      <c r="F1161" s="16" t="str">
        <f>IF(COUNTIF(Dails!A:A,Data!$A1161)=1,1,"N")</f>
        <v>N</v>
      </c>
      <c r="G1161" s="16">
        <f>IF(COUNTIF(Dails!D:D,Data!$A1161)=1,2,"N")</f>
        <v>2</v>
      </c>
      <c r="H1161" s="16">
        <f>IF(COUNTIF(Dails!G:G,Data!$A1161)=1,3,"N")</f>
        <v>3</v>
      </c>
      <c r="I1161" s="16">
        <f t="shared" si="1"/>
        <v>2</v>
      </c>
    </row>
    <row r="1162" ht="14.25" customHeight="1">
      <c r="A1162" s="9" t="s">
        <v>2594</v>
      </c>
      <c r="B1162" s="111" t="s">
        <v>66</v>
      </c>
      <c r="C1162" s="119" t="s">
        <v>2652</v>
      </c>
      <c r="D1162" s="120" t="s">
        <v>1333</v>
      </c>
      <c r="E1162" s="16" t="str">
        <f>VLOOKUP(B1162&amp;D1162,'Bill Assignment'!C:D,2,0)</f>
        <v>×</v>
      </c>
      <c r="F1162" s="16" t="str">
        <f>IF(COUNTIF(Dails!A:A,Data!$A1162)=1,1,"N")</f>
        <v>N</v>
      </c>
      <c r="G1162" s="16">
        <f>IF(COUNTIF(Dails!D:D,Data!$A1162)=1,2,"N")</f>
        <v>2</v>
      </c>
      <c r="H1162" s="16" t="str">
        <f>IF(COUNTIF(Dails!G:G,Data!$A1162)=1,3,"N")</f>
        <v>N</v>
      </c>
      <c r="I1162" s="16">
        <f t="shared" si="1"/>
        <v>2</v>
      </c>
    </row>
    <row r="1163" ht="14.25" customHeight="1">
      <c r="A1163" s="9" t="s">
        <v>198</v>
      </c>
      <c r="B1163" s="111" t="s">
        <v>66</v>
      </c>
      <c r="C1163" s="119" t="s">
        <v>2653</v>
      </c>
      <c r="D1163" s="120" t="s">
        <v>1333</v>
      </c>
      <c r="E1163" s="16" t="str">
        <f>VLOOKUP(B1163&amp;D1163,'Bill Assignment'!C:D,2,0)</f>
        <v>×</v>
      </c>
      <c r="F1163" s="16">
        <f>IF(COUNTIF(Dails!A:A,Data!$A1163)=1,1,"N")</f>
        <v>1</v>
      </c>
      <c r="G1163" s="16">
        <f>IF(COUNTIF(Dails!D:D,Data!$A1163)=1,2,"N")</f>
        <v>2</v>
      </c>
      <c r="H1163" s="16">
        <f>IF(COUNTIF(Dails!G:G,Data!$A1163)=1,3,"N")</f>
        <v>3</v>
      </c>
      <c r="I1163" s="16">
        <f t="shared" si="1"/>
        <v>2</v>
      </c>
    </row>
    <row r="1164" ht="14.25" customHeight="1">
      <c r="A1164" s="9" t="s">
        <v>2600</v>
      </c>
      <c r="B1164" s="111" t="s">
        <v>66</v>
      </c>
      <c r="C1164" s="119" t="s">
        <v>2654</v>
      </c>
      <c r="D1164" s="120" t="s">
        <v>1333</v>
      </c>
      <c r="E1164" s="16" t="str">
        <f>VLOOKUP(B1164&amp;D1164,'Bill Assignment'!C:D,2,0)</f>
        <v>×</v>
      </c>
      <c r="F1164" s="16" t="str">
        <f>IF(COUNTIF(Dails!A:A,Data!$A1164)=1,1,"N")</f>
        <v>N</v>
      </c>
      <c r="G1164" s="16">
        <f>IF(COUNTIF(Dails!D:D,Data!$A1164)=1,2,"N")</f>
        <v>2</v>
      </c>
      <c r="H1164" s="16">
        <f>IF(COUNTIF(Dails!G:G,Data!$A1164)=1,3,"N")</f>
        <v>3</v>
      </c>
      <c r="I1164" s="16">
        <f t="shared" si="1"/>
        <v>2</v>
      </c>
    </row>
    <row r="1165" ht="14.25" customHeight="1">
      <c r="A1165" s="9" t="s">
        <v>1415</v>
      </c>
      <c r="B1165" s="111" t="s">
        <v>66</v>
      </c>
      <c r="C1165" s="119" t="s">
        <v>2655</v>
      </c>
      <c r="D1165" s="120" t="s">
        <v>1333</v>
      </c>
      <c r="E1165" s="16" t="str">
        <f>VLOOKUP(B1165&amp;D1165,'Bill Assignment'!C:D,2,0)</f>
        <v>×</v>
      </c>
      <c r="F1165" s="16" t="str">
        <f>IF(COUNTIF(Dails!A:A,Data!$A1165)=1,1,"N")</f>
        <v>N</v>
      </c>
      <c r="G1165" s="16">
        <f>IF(COUNTIF(Dails!D:D,Data!$A1165)=1,2,"N")</f>
        <v>2</v>
      </c>
      <c r="H1165" s="16">
        <f>IF(COUNTIF(Dails!G:G,Data!$A1165)=1,3,"N")</f>
        <v>3</v>
      </c>
      <c r="I1165" s="16">
        <f t="shared" si="1"/>
        <v>2</v>
      </c>
    </row>
    <row r="1166" ht="14.25" customHeight="1">
      <c r="A1166" s="9" t="s">
        <v>52</v>
      </c>
      <c r="B1166" s="111" t="s">
        <v>66</v>
      </c>
      <c r="C1166" s="119" t="s">
        <v>2656</v>
      </c>
      <c r="D1166" s="120" t="s">
        <v>1419</v>
      </c>
      <c r="E1166" s="16" t="str">
        <f>VLOOKUP(B1166&amp;D1166,'Bill Assignment'!C:D,2,0)</f>
        <v>√</v>
      </c>
      <c r="F1166" s="16">
        <f>IF(COUNTIF(Dails!A:A,Data!$A1166)=1,1,"N")</f>
        <v>1</v>
      </c>
      <c r="G1166" s="16">
        <f>IF(COUNTIF(Dails!D:D,Data!$A1166)=1,2,"N")</f>
        <v>2</v>
      </c>
      <c r="H1166" s="16" t="str">
        <f>IF(COUNTIF(Dails!G:G,Data!$A1166)=1,3,"N")</f>
        <v>N</v>
      </c>
      <c r="I1166" s="16">
        <f t="shared" si="1"/>
        <v>2</v>
      </c>
    </row>
    <row r="1167" ht="14.25" customHeight="1">
      <c r="A1167" s="9" t="s">
        <v>745</v>
      </c>
      <c r="B1167" s="111" t="s">
        <v>66</v>
      </c>
      <c r="C1167" s="119" t="s">
        <v>2657</v>
      </c>
      <c r="D1167" s="120" t="s">
        <v>1419</v>
      </c>
      <c r="E1167" s="16" t="str">
        <f>VLOOKUP(B1167&amp;D1167,'Bill Assignment'!C:D,2,0)</f>
        <v>√</v>
      </c>
      <c r="F1167" s="16">
        <f>IF(COUNTIF(Dails!A:A,Data!$A1167)=1,1,"N")</f>
        <v>1</v>
      </c>
      <c r="G1167" s="16">
        <f>IF(COUNTIF(Dails!D:D,Data!$A1167)=1,2,"N")</f>
        <v>2</v>
      </c>
      <c r="H1167" s="16" t="str">
        <f>IF(COUNTIF(Dails!G:G,Data!$A1167)=1,3,"N")</f>
        <v>N</v>
      </c>
      <c r="I1167" s="16">
        <f t="shared" si="1"/>
        <v>2</v>
      </c>
    </row>
    <row r="1168" ht="14.25" customHeight="1">
      <c r="A1168" s="9" t="s">
        <v>1339</v>
      </c>
      <c r="B1168" s="111" t="s">
        <v>66</v>
      </c>
      <c r="C1168" s="119" t="s">
        <v>2658</v>
      </c>
      <c r="D1168" s="120" t="s">
        <v>1419</v>
      </c>
      <c r="E1168" s="16" t="str">
        <f>VLOOKUP(B1168&amp;D1168,'Bill Assignment'!C:D,2,0)</f>
        <v>√</v>
      </c>
      <c r="F1168" s="16">
        <f>IF(COUNTIF(Dails!A:A,Data!$A1168)=1,1,"N")</f>
        <v>1</v>
      </c>
      <c r="G1168" s="16">
        <f>IF(COUNTIF(Dails!D:D,Data!$A1168)=1,2,"N")</f>
        <v>2</v>
      </c>
      <c r="H1168" s="16">
        <f>IF(COUNTIF(Dails!G:G,Data!$A1168)=1,3,"N")</f>
        <v>3</v>
      </c>
      <c r="I1168" s="16">
        <f t="shared" si="1"/>
        <v>2</v>
      </c>
    </row>
    <row r="1169" ht="14.25" customHeight="1">
      <c r="A1169" s="9" t="s">
        <v>1543</v>
      </c>
      <c r="B1169" s="111" t="s">
        <v>66</v>
      </c>
      <c r="C1169" s="119" t="s">
        <v>2659</v>
      </c>
      <c r="D1169" s="120" t="s">
        <v>1419</v>
      </c>
      <c r="E1169" s="16" t="str">
        <f>VLOOKUP(B1169&amp;D1169,'Bill Assignment'!C:D,2,0)</f>
        <v>√</v>
      </c>
      <c r="F1169" s="16">
        <f>IF(COUNTIF(Dails!A:A,Data!$A1169)=1,1,"N")</f>
        <v>1</v>
      </c>
      <c r="G1169" s="16">
        <f>IF(COUNTIF(Dails!D:D,Data!$A1169)=1,2,"N")</f>
        <v>2</v>
      </c>
      <c r="H1169" s="16" t="str">
        <f>IF(COUNTIF(Dails!G:G,Data!$A1169)=1,3,"N")</f>
        <v>N</v>
      </c>
      <c r="I1169" s="16">
        <f t="shared" si="1"/>
        <v>2</v>
      </c>
    </row>
    <row r="1170" ht="14.25" customHeight="1">
      <c r="A1170" s="9" t="s">
        <v>2493</v>
      </c>
      <c r="B1170" s="111" t="s">
        <v>66</v>
      </c>
      <c r="C1170" s="119" t="s">
        <v>2660</v>
      </c>
      <c r="D1170" s="120" t="s">
        <v>1419</v>
      </c>
      <c r="E1170" s="16" t="str">
        <f>VLOOKUP(B1170&amp;D1170,'Bill Assignment'!C:D,2,0)</f>
        <v>√</v>
      </c>
      <c r="F1170" s="16" t="str">
        <f>IF(COUNTIF(Dails!A:A,Data!$A1170)=1,1,"N")</f>
        <v>N</v>
      </c>
      <c r="G1170" s="16">
        <f>IF(COUNTIF(Dails!D:D,Data!$A1170)=1,2,"N")</f>
        <v>2</v>
      </c>
      <c r="H1170" s="16" t="str">
        <f>IF(COUNTIF(Dails!G:G,Data!$A1170)=1,3,"N")</f>
        <v>N</v>
      </c>
      <c r="I1170" s="16">
        <f t="shared" si="1"/>
        <v>2</v>
      </c>
    </row>
    <row r="1171" ht="14.25" customHeight="1">
      <c r="A1171" s="9" t="s">
        <v>896</v>
      </c>
      <c r="B1171" s="111" t="s">
        <v>66</v>
      </c>
      <c r="C1171" s="119" t="s">
        <v>2661</v>
      </c>
      <c r="D1171" s="120" t="s">
        <v>1419</v>
      </c>
      <c r="E1171" s="16" t="str">
        <f>VLOOKUP(B1171&amp;D1171,'Bill Assignment'!C:D,2,0)</f>
        <v>√</v>
      </c>
      <c r="F1171" s="16">
        <f>IF(COUNTIF(Dails!A:A,Data!$A1171)=1,1,"N")</f>
        <v>1</v>
      </c>
      <c r="G1171" s="16">
        <f>IF(COUNTIF(Dails!D:D,Data!$A1171)=1,2,"N")</f>
        <v>2</v>
      </c>
      <c r="H1171" s="16" t="str">
        <f>IF(COUNTIF(Dails!G:G,Data!$A1171)=1,3,"N")</f>
        <v>N</v>
      </c>
      <c r="I1171" s="16">
        <f t="shared" si="1"/>
        <v>2</v>
      </c>
    </row>
    <row r="1172" ht="14.25" customHeight="1">
      <c r="A1172" s="9" t="s">
        <v>1784</v>
      </c>
      <c r="B1172" s="111" t="s">
        <v>66</v>
      </c>
      <c r="C1172" s="119" t="s">
        <v>2662</v>
      </c>
      <c r="D1172" s="120" t="s">
        <v>1419</v>
      </c>
      <c r="E1172" s="16" t="str">
        <f>VLOOKUP(B1172&amp;D1172,'Bill Assignment'!C:D,2,0)</f>
        <v>√</v>
      </c>
      <c r="F1172" s="16" t="str">
        <f>IF(COUNTIF(Dails!A:A,Data!$A1172)=1,1,"N")</f>
        <v>N</v>
      </c>
      <c r="G1172" s="16">
        <f>IF(COUNTIF(Dails!D:D,Data!$A1172)=1,2,"N")</f>
        <v>2</v>
      </c>
      <c r="H1172" s="16" t="str">
        <f>IF(COUNTIF(Dails!G:G,Data!$A1172)=1,3,"N")</f>
        <v>N</v>
      </c>
      <c r="I1172" s="16">
        <f t="shared" si="1"/>
        <v>2</v>
      </c>
    </row>
    <row r="1173" ht="14.25" customHeight="1">
      <c r="A1173" s="9" t="s">
        <v>368</v>
      </c>
      <c r="B1173" s="111" t="s">
        <v>66</v>
      </c>
      <c r="C1173" s="119" t="s">
        <v>2663</v>
      </c>
      <c r="D1173" s="120" t="s">
        <v>1419</v>
      </c>
      <c r="E1173" s="16" t="str">
        <f>VLOOKUP(B1173&amp;D1173,'Bill Assignment'!C:D,2,0)</f>
        <v>√</v>
      </c>
      <c r="F1173" s="16">
        <f>IF(COUNTIF(Dails!A:A,Data!$A1173)=1,1,"N")</f>
        <v>1</v>
      </c>
      <c r="G1173" s="16">
        <f>IF(COUNTIF(Dails!D:D,Data!$A1173)=1,2,"N")</f>
        <v>2</v>
      </c>
      <c r="H1173" s="16" t="str">
        <f>IF(COUNTIF(Dails!G:G,Data!$A1173)=1,3,"N")</f>
        <v>N</v>
      </c>
      <c r="I1173" s="16">
        <f t="shared" si="1"/>
        <v>2</v>
      </c>
    </row>
    <row r="1174" ht="14.25" customHeight="1">
      <c r="A1174" s="9" t="s">
        <v>163</v>
      </c>
      <c r="B1174" s="111" t="s">
        <v>66</v>
      </c>
      <c r="C1174" s="119" t="s">
        <v>2664</v>
      </c>
      <c r="D1174" s="120" t="s">
        <v>1419</v>
      </c>
      <c r="E1174" s="16" t="str">
        <f>VLOOKUP(B1174&amp;D1174,'Bill Assignment'!C:D,2,0)</f>
        <v>√</v>
      </c>
      <c r="F1174" s="16">
        <f>IF(COUNTIF(Dails!A:A,Data!$A1174)=1,1,"N")</f>
        <v>1</v>
      </c>
      <c r="G1174" s="16">
        <f>IF(COUNTIF(Dails!D:D,Data!$A1174)=1,2,"N")</f>
        <v>2</v>
      </c>
      <c r="H1174" s="16" t="str">
        <f>IF(COUNTIF(Dails!G:G,Data!$A1174)=1,3,"N")</f>
        <v>N</v>
      </c>
      <c r="I1174" s="16">
        <f t="shared" si="1"/>
        <v>2</v>
      </c>
    </row>
    <row r="1175" ht="14.25" customHeight="1">
      <c r="A1175" s="9" t="s">
        <v>558</v>
      </c>
      <c r="B1175" s="111" t="s">
        <v>66</v>
      </c>
      <c r="C1175" s="119" t="s">
        <v>2665</v>
      </c>
      <c r="D1175" s="120" t="s">
        <v>1419</v>
      </c>
      <c r="E1175" s="16" t="str">
        <f>VLOOKUP(B1175&amp;D1175,'Bill Assignment'!C:D,2,0)</f>
        <v>√</v>
      </c>
      <c r="F1175" s="16">
        <f>IF(COUNTIF(Dails!A:A,Data!$A1175)=1,1,"N")</f>
        <v>1</v>
      </c>
      <c r="G1175" s="16">
        <f>IF(COUNTIF(Dails!D:D,Data!$A1175)=1,2,"N")</f>
        <v>2</v>
      </c>
      <c r="H1175" s="16" t="str">
        <f>IF(COUNTIF(Dails!G:G,Data!$A1175)=1,3,"N")</f>
        <v>N</v>
      </c>
      <c r="I1175" s="16">
        <f t="shared" si="1"/>
        <v>2</v>
      </c>
    </row>
    <row r="1176" ht="14.25" customHeight="1">
      <c r="A1176" s="9" t="s">
        <v>1549</v>
      </c>
      <c r="B1176" s="111" t="s">
        <v>66</v>
      </c>
      <c r="C1176" s="119" t="s">
        <v>2666</v>
      </c>
      <c r="D1176" s="120" t="s">
        <v>1419</v>
      </c>
      <c r="E1176" s="16" t="str">
        <f>VLOOKUP(B1176&amp;D1176,'Bill Assignment'!C:D,2,0)</f>
        <v>√</v>
      </c>
      <c r="F1176" s="16">
        <f>IF(COUNTIF(Dails!A:A,Data!$A1176)=1,1,"N")</f>
        <v>1</v>
      </c>
      <c r="G1176" s="16">
        <f>IF(COUNTIF(Dails!D:D,Data!$A1176)=1,2,"N")</f>
        <v>2</v>
      </c>
      <c r="H1176" s="16">
        <f>IF(COUNTIF(Dails!G:G,Data!$A1176)=1,3,"N")</f>
        <v>3</v>
      </c>
      <c r="I1176" s="16">
        <f t="shared" si="1"/>
        <v>2</v>
      </c>
    </row>
    <row r="1177" ht="14.25" customHeight="1">
      <c r="A1177" s="9" t="s">
        <v>1626</v>
      </c>
      <c r="B1177" s="111" t="s">
        <v>66</v>
      </c>
      <c r="C1177" s="119" t="s">
        <v>2667</v>
      </c>
      <c r="D1177" s="120" t="s">
        <v>1419</v>
      </c>
      <c r="E1177" s="16" t="str">
        <f>VLOOKUP(B1177&amp;D1177,'Bill Assignment'!C:D,2,0)</f>
        <v>√</v>
      </c>
      <c r="F1177" s="16" t="str">
        <f>IF(COUNTIF(Dails!A:A,Data!$A1177)=1,1,"N")</f>
        <v>N</v>
      </c>
      <c r="G1177" s="16">
        <f>IF(COUNTIF(Dails!D:D,Data!$A1177)=1,2,"N")</f>
        <v>2</v>
      </c>
      <c r="H1177" s="16" t="str">
        <f>IF(COUNTIF(Dails!G:G,Data!$A1177)=1,3,"N")</f>
        <v>N</v>
      </c>
      <c r="I1177" s="16">
        <f t="shared" si="1"/>
        <v>2</v>
      </c>
    </row>
    <row r="1178" ht="14.25" customHeight="1">
      <c r="A1178" s="9" t="s">
        <v>2502</v>
      </c>
      <c r="B1178" s="111" t="s">
        <v>66</v>
      </c>
      <c r="C1178" s="119" t="s">
        <v>2668</v>
      </c>
      <c r="D1178" s="120" t="s">
        <v>1419</v>
      </c>
      <c r="E1178" s="16" t="str">
        <f>VLOOKUP(B1178&amp;D1178,'Bill Assignment'!C:D,2,0)</f>
        <v>√</v>
      </c>
      <c r="F1178" s="16" t="str">
        <f>IF(COUNTIF(Dails!A:A,Data!$A1178)=1,1,"N")</f>
        <v>N</v>
      </c>
      <c r="G1178" s="16">
        <f>IF(COUNTIF(Dails!D:D,Data!$A1178)=1,2,"N")</f>
        <v>2</v>
      </c>
      <c r="H1178" s="16" t="str">
        <f>IF(COUNTIF(Dails!G:G,Data!$A1178)=1,3,"N")</f>
        <v>N</v>
      </c>
      <c r="I1178" s="16">
        <f t="shared" si="1"/>
        <v>2</v>
      </c>
    </row>
    <row r="1179" ht="14.25" customHeight="1">
      <c r="A1179" s="9" t="s">
        <v>1794</v>
      </c>
      <c r="B1179" s="111" t="s">
        <v>66</v>
      </c>
      <c r="C1179" s="119" t="s">
        <v>2669</v>
      </c>
      <c r="D1179" s="120" t="s">
        <v>1419</v>
      </c>
      <c r="E1179" s="16" t="str">
        <f>VLOOKUP(B1179&amp;D1179,'Bill Assignment'!C:D,2,0)</f>
        <v>√</v>
      </c>
      <c r="F1179" s="16">
        <f>IF(COUNTIF(Dails!A:A,Data!$A1179)=1,1,"N")</f>
        <v>1</v>
      </c>
      <c r="G1179" s="16">
        <f>IF(COUNTIF(Dails!D:D,Data!$A1179)=1,2,"N")</f>
        <v>2</v>
      </c>
      <c r="H1179" s="16">
        <f>IF(COUNTIF(Dails!G:G,Data!$A1179)=1,3,"N")</f>
        <v>3</v>
      </c>
      <c r="I1179" s="16">
        <f t="shared" si="1"/>
        <v>2</v>
      </c>
    </row>
    <row r="1180" ht="14.25" customHeight="1">
      <c r="A1180" s="9" t="s">
        <v>1209</v>
      </c>
      <c r="B1180" s="111" t="s">
        <v>66</v>
      </c>
      <c r="C1180" s="119" t="s">
        <v>2670</v>
      </c>
      <c r="D1180" s="120" t="s">
        <v>1419</v>
      </c>
      <c r="E1180" s="16" t="str">
        <f>VLOOKUP(B1180&amp;D1180,'Bill Assignment'!C:D,2,0)</f>
        <v>√</v>
      </c>
      <c r="F1180" s="16">
        <f>IF(COUNTIF(Dails!A:A,Data!$A1180)=1,1,"N")</f>
        <v>1</v>
      </c>
      <c r="G1180" s="16">
        <f>IF(COUNTIF(Dails!D:D,Data!$A1180)=1,2,"N")</f>
        <v>2</v>
      </c>
      <c r="H1180" s="16">
        <f>IF(COUNTIF(Dails!G:G,Data!$A1180)=1,3,"N")</f>
        <v>3</v>
      </c>
      <c r="I1180" s="16">
        <f t="shared" si="1"/>
        <v>2</v>
      </c>
    </row>
    <row r="1181" ht="14.25" customHeight="1">
      <c r="A1181" s="9" t="s">
        <v>1474</v>
      </c>
      <c r="B1181" s="111" t="s">
        <v>66</v>
      </c>
      <c r="C1181" s="119" t="s">
        <v>2671</v>
      </c>
      <c r="D1181" s="120" t="s">
        <v>1419</v>
      </c>
      <c r="E1181" s="16" t="str">
        <f>VLOOKUP(B1181&amp;D1181,'Bill Assignment'!C:D,2,0)</f>
        <v>√</v>
      </c>
      <c r="F1181" s="16" t="str">
        <f>IF(COUNTIF(Dails!A:A,Data!$A1181)=1,1,"N")</f>
        <v>N</v>
      </c>
      <c r="G1181" s="16">
        <f>IF(COUNTIF(Dails!D:D,Data!$A1181)=1,2,"N")</f>
        <v>2</v>
      </c>
      <c r="H1181" s="16">
        <f>IF(COUNTIF(Dails!G:G,Data!$A1181)=1,3,"N")</f>
        <v>3</v>
      </c>
      <c r="I1181" s="16">
        <f t="shared" si="1"/>
        <v>2</v>
      </c>
    </row>
    <row r="1182" ht="14.25" customHeight="1">
      <c r="A1182" s="9" t="s">
        <v>803</v>
      </c>
      <c r="B1182" s="111" t="s">
        <v>66</v>
      </c>
      <c r="C1182" s="119" t="s">
        <v>2672</v>
      </c>
      <c r="D1182" s="120" t="s">
        <v>1419</v>
      </c>
      <c r="E1182" s="16" t="str">
        <f>VLOOKUP(B1182&amp;D1182,'Bill Assignment'!C:D,2,0)</f>
        <v>√</v>
      </c>
      <c r="F1182" s="16" t="str">
        <f>IF(COUNTIF(Dails!A:A,Data!$A1182)=1,1,"N")</f>
        <v>N</v>
      </c>
      <c r="G1182" s="16">
        <f>IF(COUNTIF(Dails!D:D,Data!$A1182)=1,2,"N")</f>
        <v>2</v>
      </c>
      <c r="H1182" s="16" t="str">
        <f>IF(COUNTIF(Dails!G:G,Data!$A1182)=1,3,"N")</f>
        <v>N</v>
      </c>
      <c r="I1182" s="16">
        <f t="shared" si="1"/>
        <v>2</v>
      </c>
    </row>
    <row r="1183" ht="14.25" customHeight="1">
      <c r="A1183" s="9" t="s">
        <v>297</v>
      </c>
      <c r="B1183" s="111" t="s">
        <v>66</v>
      </c>
      <c r="C1183" s="119" t="s">
        <v>2673</v>
      </c>
      <c r="D1183" s="120" t="s">
        <v>1419</v>
      </c>
      <c r="E1183" s="16" t="str">
        <f>VLOOKUP(B1183&amp;D1183,'Bill Assignment'!C:D,2,0)</f>
        <v>√</v>
      </c>
      <c r="F1183" s="16">
        <f>IF(COUNTIF(Dails!A:A,Data!$A1183)=1,1,"N")</f>
        <v>1</v>
      </c>
      <c r="G1183" s="16">
        <f>IF(COUNTIF(Dails!D:D,Data!$A1183)=1,2,"N")</f>
        <v>2</v>
      </c>
      <c r="H1183" s="16">
        <f>IF(COUNTIF(Dails!G:G,Data!$A1183)=1,3,"N")</f>
        <v>3</v>
      </c>
      <c r="I1183" s="16">
        <f t="shared" si="1"/>
        <v>2</v>
      </c>
    </row>
    <row r="1184" ht="14.25" customHeight="1">
      <c r="A1184" s="9" t="s">
        <v>1660</v>
      </c>
      <c r="B1184" s="111" t="s">
        <v>66</v>
      </c>
      <c r="C1184" s="119" t="s">
        <v>2674</v>
      </c>
      <c r="D1184" s="120" t="s">
        <v>1419</v>
      </c>
      <c r="E1184" s="16" t="str">
        <f>VLOOKUP(B1184&amp;D1184,'Bill Assignment'!C:D,2,0)</f>
        <v>√</v>
      </c>
      <c r="F1184" s="16" t="str">
        <f>IF(COUNTIF(Dails!A:A,Data!$A1184)=1,1,"N")</f>
        <v>N</v>
      </c>
      <c r="G1184" s="16">
        <f>IF(COUNTIF(Dails!D:D,Data!$A1184)=1,2,"N")</f>
        <v>2</v>
      </c>
      <c r="H1184" s="16" t="str">
        <f>IF(COUNTIF(Dails!G:G,Data!$A1184)=1,3,"N")</f>
        <v>N</v>
      </c>
      <c r="I1184" s="16">
        <f t="shared" si="1"/>
        <v>2</v>
      </c>
    </row>
    <row r="1185" ht="14.25" customHeight="1">
      <c r="A1185" s="9" t="s">
        <v>1374</v>
      </c>
      <c r="B1185" s="111" t="s">
        <v>66</v>
      </c>
      <c r="C1185" s="119" t="s">
        <v>2675</v>
      </c>
      <c r="D1185" s="120" t="s">
        <v>1419</v>
      </c>
      <c r="E1185" s="16" t="str">
        <f>VLOOKUP(B1185&amp;D1185,'Bill Assignment'!C:D,2,0)</f>
        <v>√</v>
      </c>
      <c r="F1185" s="16">
        <f>IF(COUNTIF(Dails!A:A,Data!$A1185)=1,1,"N")</f>
        <v>1</v>
      </c>
      <c r="G1185" s="16">
        <f>IF(COUNTIF(Dails!D:D,Data!$A1185)=1,2,"N")</f>
        <v>2</v>
      </c>
      <c r="H1185" s="16">
        <f>IF(COUNTIF(Dails!G:G,Data!$A1185)=1,3,"N")</f>
        <v>3</v>
      </c>
      <c r="I1185" s="16">
        <f t="shared" si="1"/>
        <v>2</v>
      </c>
    </row>
    <row r="1186" ht="14.25" customHeight="1">
      <c r="A1186" s="9" t="s">
        <v>300</v>
      </c>
      <c r="B1186" s="111" t="s">
        <v>66</v>
      </c>
      <c r="C1186" s="119" t="s">
        <v>2676</v>
      </c>
      <c r="D1186" s="120" t="s">
        <v>1419</v>
      </c>
      <c r="E1186" s="16" t="str">
        <f>VLOOKUP(B1186&amp;D1186,'Bill Assignment'!C:D,2,0)</f>
        <v>√</v>
      </c>
      <c r="F1186" s="16">
        <f>IF(COUNTIF(Dails!A:A,Data!$A1186)=1,1,"N")</f>
        <v>1</v>
      </c>
      <c r="G1186" s="16">
        <f>IF(COUNTIF(Dails!D:D,Data!$A1186)=1,2,"N")</f>
        <v>2</v>
      </c>
      <c r="H1186" s="16" t="str">
        <f>IF(COUNTIF(Dails!G:G,Data!$A1186)=1,3,"N")</f>
        <v>N</v>
      </c>
      <c r="I1186" s="16">
        <f t="shared" si="1"/>
        <v>2</v>
      </c>
    </row>
    <row r="1187" ht="14.25" customHeight="1">
      <c r="A1187" s="9" t="s">
        <v>2518</v>
      </c>
      <c r="B1187" s="111" t="s">
        <v>66</v>
      </c>
      <c r="C1187" s="119" t="s">
        <v>2677</v>
      </c>
      <c r="D1187" s="120" t="s">
        <v>1419</v>
      </c>
      <c r="E1187" s="16" t="str">
        <f>VLOOKUP(B1187&amp;D1187,'Bill Assignment'!C:D,2,0)</f>
        <v>√</v>
      </c>
      <c r="F1187" s="16" t="str">
        <f>IF(COUNTIF(Dails!A:A,Data!$A1187)=1,1,"N")</f>
        <v>N</v>
      </c>
      <c r="G1187" s="16">
        <f>IF(COUNTIF(Dails!D:D,Data!$A1187)=1,2,"N")</f>
        <v>2</v>
      </c>
      <c r="H1187" s="16" t="str">
        <f>IF(COUNTIF(Dails!G:G,Data!$A1187)=1,3,"N")</f>
        <v>N</v>
      </c>
      <c r="I1187" s="16">
        <f t="shared" si="1"/>
        <v>2</v>
      </c>
    </row>
    <row r="1188" ht="14.25" customHeight="1">
      <c r="A1188" s="9" t="s">
        <v>268</v>
      </c>
      <c r="B1188" s="111" t="s">
        <v>66</v>
      </c>
      <c r="C1188" s="119" t="s">
        <v>2678</v>
      </c>
      <c r="D1188" s="120" t="s">
        <v>1419</v>
      </c>
      <c r="E1188" s="16" t="str">
        <f>VLOOKUP(B1188&amp;D1188,'Bill Assignment'!C:D,2,0)</f>
        <v>√</v>
      </c>
      <c r="F1188" s="16">
        <f>IF(COUNTIF(Dails!A:A,Data!$A1188)=1,1,"N")</f>
        <v>1</v>
      </c>
      <c r="G1188" s="16">
        <f>IF(COUNTIF(Dails!D:D,Data!$A1188)=1,2,"N")</f>
        <v>2</v>
      </c>
      <c r="H1188" s="16">
        <f>IF(COUNTIF(Dails!G:G,Data!$A1188)=1,3,"N")</f>
        <v>3</v>
      </c>
      <c r="I1188" s="16">
        <f t="shared" si="1"/>
        <v>2</v>
      </c>
    </row>
    <row r="1189" ht="14.25" customHeight="1">
      <c r="A1189" s="9" t="s">
        <v>879</v>
      </c>
      <c r="B1189" s="111" t="s">
        <v>66</v>
      </c>
      <c r="C1189" s="119" t="s">
        <v>2679</v>
      </c>
      <c r="D1189" s="120" t="s">
        <v>1419</v>
      </c>
      <c r="E1189" s="16" t="str">
        <f>VLOOKUP(B1189&amp;D1189,'Bill Assignment'!C:D,2,0)</f>
        <v>√</v>
      </c>
      <c r="F1189" s="16">
        <f>IF(COUNTIF(Dails!A:A,Data!$A1189)=1,1,"N")</f>
        <v>1</v>
      </c>
      <c r="G1189" s="16">
        <f>IF(COUNTIF(Dails!D:D,Data!$A1189)=1,2,"N")</f>
        <v>2</v>
      </c>
      <c r="H1189" s="16">
        <f>IF(COUNTIF(Dails!G:G,Data!$A1189)=1,3,"N")</f>
        <v>3</v>
      </c>
      <c r="I1189" s="16">
        <f t="shared" si="1"/>
        <v>2</v>
      </c>
    </row>
    <row r="1190" ht="14.25" customHeight="1">
      <c r="A1190" s="9" t="s">
        <v>1821</v>
      </c>
      <c r="B1190" s="111" t="s">
        <v>66</v>
      </c>
      <c r="C1190" s="119" t="s">
        <v>2680</v>
      </c>
      <c r="D1190" s="120" t="s">
        <v>1419</v>
      </c>
      <c r="E1190" s="16" t="str">
        <f>VLOOKUP(B1190&amp;D1190,'Bill Assignment'!C:D,2,0)</f>
        <v>√</v>
      </c>
      <c r="F1190" s="16">
        <f>IF(COUNTIF(Dails!A:A,Data!$A1190)=1,1,"N")</f>
        <v>1</v>
      </c>
      <c r="G1190" s="16">
        <f>IF(COUNTIF(Dails!D:D,Data!$A1190)=1,2,"N")</f>
        <v>2</v>
      </c>
      <c r="H1190" s="16" t="str">
        <f>IF(COUNTIF(Dails!G:G,Data!$A1190)=1,3,"N")</f>
        <v>N</v>
      </c>
      <c r="I1190" s="16">
        <f t="shared" si="1"/>
        <v>2</v>
      </c>
    </row>
    <row r="1191" ht="14.25" customHeight="1">
      <c r="A1191" s="9" t="s">
        <v>1150</v>
      </c>
      <c r="B1191" s="111" t="s">
        <v>66</v>
      </c>
      <c r="C1191" s="119" t="s">
        <v>2681</v>
      </c>
      <c r="D1191" s="120" t="s">
        <v>1419</v>
      </c>
      <c r="E1191" s="16" t="str">
        <f>VLOOKUP(B1191&amp;D1191,'Bill Assignment'!C:D,2,0)</f>
        <v>√</v>
      </c>
      <c r="F1191" s="16">
        <f>IF(COUNTIF(Dails!A:A,Data!$A1191)=1,1,"N")</f>
        <v>1</v>
      </c>
      <c r="G1191" s="16">
        <f>IF(COUNTIF(Dails!D:D,Data!$A1191)=1,2,"N")</f>
        <v>2</v>
      </c>
      <c r="H1191" s="16">
        <f>IF(COUNTIF(Dails!G:G,Data!$A1191)=1,3,"N")</f>
        <v>3</v>
      </c>
      <c r="I1191" s="16">
        <f t="shared" si="1"/>
        <v>2</v>
      </c>
    </row>
    <row r="1192" ht="14.25" customHeight="1">
      <c r="A1192" s="9" t="s">
        <v>1388</v>
      </c>
      <c r="B1192" s="111" t="s">
        <v>66</v>
      </c>
      <c r="C1192" s="119" t="s">
        <v>2682</v>
      </c>
      <c r="D1192" s="120" t="s">
        <v>1419</v>
      </c>
      <c r="E1192" s="16" t="str">
        <f>VLOOKUP(B1192&amp;D1192,'Bill Assignment'!C:D,2,0)</f>
        <v>√</v>
      </c>
      <c r="F1192" s="16">
        <f>IF(COUNTIF(Dails!A:A,Data!$A1192)=1,1,"N")</f>
        <v>1</v>
      </c>
      <c r="G1192" s="16">
        <f>IF(COUNTIF(Dails!D:D,Data!$A1192)=1,2,"N")</f>
        <v>2</v>
      </c>
      <c r="H1192" s="16">
        <f>IF(COUNTIF(Dails!G:G,Data!$A1192)=1,3,"N")</f>
        <v>3</v>
      </c>
      <c r="I1192" s="16">
        <f t="shared" si="1"/>
        <v>2</v>
      </c>
    </row>
    <row r="1193" ht="14.25" customHeight="1">
      <c r="A1193" s="9" t="s">
        <v>1502</v>
      </c>
      <c r="B1193" s="111" t="s">
        <v>66</v>
      </c>
      <c r="C1193" s="119" t="s">
        <v>2683</v>
      </c>
      <c r="D1193" s="120" t="s">
        <v>1419</v>
      </c>
      <c r="E1193" s="16" t="str">
        <f>VLOOKUP(B1193&amp;D1193,'Bill Assignment'!C:D,2,0)</f>
        <v>√</v>
      </c>
      <c r="F1193" s="16">
        <f>IF(COUNTIF(Dails!A:A,Data!$A1193)=1,1,"N")</f>
        <v>1</v>
      </c>
      <c r="G1193" s="16">
        <f>IF(COUNTIF(Dails!D:D,Data!$A1193)=1,2,"N")</f>
        <v>2</v>
      </c>
      <c r="H1193" s="16">
        <f>IF(COUNTIF(Dails!G:G,Data!$A1193)=1,3,"N")</f>
        <v>3</v>
      </c>
      <c r="I1193" s="16">
        <f t="shared" si="1"/>
        <v>2</v>
      </c>
    </row>
    <row r="1194" ht="14.25" customHeight="1">
      <c r="A1194" s="9" t="s">
        <v>943</v>
      </c>
      <c r="B1194" s="111" t="s">
        <v>66</v>
      </c>
      <c r="C1194" s="119" t="s">
        <v>2684</v>
      </c>
      <c r="D1194" s="120" t="s">
        <v>1419</v>
      </c>
      <c r="E1194" s="16" t="str">
        <f>VLOOKUP(B1194&amp;D1194,'Bill Assignment'!C:D,2,0)</f>
        <v>√</v>
      </c>
      <c r="F1194" s="16">
        <f>IF(COUNTIF(Dails!A:A,Data!$A1194)=1,1,"N")</f>
        <v>1</v>
      </c>
      <c r="G1194" s="16">
        <f>IF(COUNTIF(Dails!D:D,Data!$A1194)=1,2,"N")</f>
        <v>2</v>
      </c>
      <c r="H1194" s="16">
        <f>IF(COUNTIF(Dails!G:G,Data!$A1194)=1,3,"N")</f>
        <v>3</v>
      </c>
      <c r="I1194" s="16">
        <f t="shared" si="1"/>
        <v>2</v>
      </c>
    </row>
    <row r="1195" ht="14.25" customHeight="1">
      <c r="A1195" s="9" t="s">
        <v>1841</v>
      </c>
      <c r="B1195" s="111" t="s">
        <v>66</v>
      </c>
      <c r="C1195" s="119" t="s">
        <v>2685</v>
      </c>
      <c r="D1195" s="120" t="s">
        <v>1419</v>
      </c>
      <c r="E1195" s="16" t="str">
        <f>VLOOKUP(B1195&amp;D1195,'Bill Assignment'!C:D,2,0)</f>
        <v>√</v>
      </c>
      <c r="F1195" s="16">
        <f>IF(COUNTIF(Dails!A:A,Data!$A1195)=1,1,"N")</f>
        <v>1</v>
      </c>
      <c r="G1195" s="16">
        <f>IF(COUNTIF(Dails!D:D,Data!$A1195)=1,2,"N")</f>
        <v>2</v>
      </c>
      <c r="H1195" s="16" t="str">
        <f>IF(COUNTIF(Dails!G:G,Data!$A1195)=1,3,"N")</f>
        <v>N</v>
      </c>
      <c r="I1195" s="16">
        <f t="shared" si="1"/>
        <v>2</v>
      </c>
    </row>
    <row r="1196" ht="14.25" customHeight="1">
      <c r="A1196" s="9" t="s">
        <v>115</v>
      </c>
      <c r="B1196" s="111" t="s">
        <v>66</v>
      </c>
      <c r="C1196" s="119" t="s">
        <v>2686</v>
      </c>
      <c r="D1196" s="120" t="s">
        <v>1419</v>
      </c>
      <c r="E1196" s="16" t="str">
        <f>VLOOKUP(B1196&amp;D1196,'Bill Assignment'!C:D,2,0)</f>
        <v>√</v>
      </c>
      <c r="F1196" s="16">
        <f>IF(COUNTIF(Dails!A:A,Data!$A1196)=1,1,"N")</f>
        <v>1</v>
      </c>
      <c r="G1196" s="16">
        <f>IF(COUNTIF(Dails!D:D,Data!$A1196)=1,2,"N")</f>
        <v>2</v>
      </c>
      <c r="H1196" s="16" t="str">
        <f>IF(COUNTIF(Dails!G:G,Data!$A1196)=1,3,"N")</f>
        <v>N</v>
      </c>
      <c r="I1196" s="16">
        <f t="shared" si="1"/>
        <v>2</v>
      </c>
    </row>
    <row r="1197" ht="14.25" customHeight="1">
      <c r="A1197" s="9" t="s">
        <v>110</v>
      </c>
      <c r="B1197" s="111" t="s">
        <v>66</v>
      </c>
      <c r="C1197" s="119" t="s">
        <v>2687</v>
      </c>
      <c r="D1197" s="120" t="s">
        <v>1419</v>
      </c>
      <c r="E1197" s="16" t="str">
        <f>VLOOKUP(B1197&amp;D1197,'Bill Assignment'!C:D,2,0)</f>
        <v>√</v>
      </c>
      <c r="F1197" s="16">
        <f>IF(COUNTIF(Dails!A:A,Data!$A1197)=1,1,"N")</f>
        <v>1</v>
      </c>
      <c r="G1197" s="16">
        <f>IF(COUNTIF(Dails!D:D,Data!$A1197)=1,2,"N")</f>
        <v>2</v>
      </c>
      <c r="H1197" s="16">
        <f>IF(COUNTIF(Dails!G:G,Data!$A1197)=1,3,"N")</f>
        <v>3</v>
      </c>
      <c r="I1197" s="16">
        <f t="shared" si="1"/>
        <v>2</v>
      </c>
    </row>
    <row r="1198" ht="14.25" customHeight="1">
      <c r="A1198" s="9" t="s">
        <v>909</v>
      </c>
      <c r="B1198" s="111" t="s">
        <v>66</v>
      </c>
      <c r="C1198" s="119" t="s">
        <v>2688</v>
      </c>
      <c r="D1198" s="120" t="s">
        <v>1419</v>
      </c>
      <c r="E1198" s="16" t="str">
        <f>VLOOKUP(B1198&amp;D1198,'Bill Assignment'!C:D,2,0)</f>
        <v>√</v>
      </c>
      <c r="F1198" s="16">
        <f>IF(COUNTIF(Dails!A:A,Data!$A1198)=1,1,"N")</f>
        <v>1</v>
      </c>
      <c r="G1198" s="16">
        <f>IF(COUNTIF(Dails!D:D,Data!$A1198)=1,2,"N")</f>
        <v>2</v>
      </c>
      <c r="H1198" s="16" t="str">
        <f>IF(COUNTIF(Dails!G:G,Data!$A1198)=1,3,"N")</f>
        <v>N</v>
      </c>
      <c r="I1198" s="16">
        <f t="shared" si="1"/>
        <v>2</v>
      </c>
    </row>
    <row r="1199" ht="14.25" customHeight="1">
      <c r="A1199" s="9" t="s">
        <v>1304</v>
      </c>
      <c r="B1199" s="111" t="s">
        <v>66</v>
      </c>
      <c r="C1199" s="119" t="s">
        <v>2689</v>
      </c>
      <c r="D1199" s="120" t="s">
        <v>1419</v>
      </c>
      <c r="E1199" s="16" t="str">
        <f>VLOOKUP(B1199&amp;D1199,'Bill Assignment'!C:D,2,0)</f>
        <v>√</v>
      </c>
      <c r="F1199" s="16" t="str">
        <f>IF(COUNTIF(Dails!A:A,Data!$A1199)=1,1,"N")</f>
        <v>N</v>
      </c>
      <c r="G1199" s="16">
        <f>IF(COUNTIF(Dails!D:D,Data!$A1199)=1,2,"N")</f>
        <v>2</v>
      </c>
      <c r="H1199" s="16">
        <f>IF(COUNTIF(Dails!G:G,Data!$A1199)=1,3,"N")</f>
        <v>3</v>
      </c>
      <c r="I1199" s="16">
        <f t="shared" si="1"/>
        <v>2</v>
      </c>
    </row>
    <row r="1200" ht="14.25" customHeight="1">
      <c r="A1200" s="9" t="s">
        <v>995</v>
      </c>
      <c r="B1200" s="111" t="s">
        <v>66</v>
      </c>
      <c r="C1200" s="119" t="s">
        <v>2690</v>
      </c>
      <c r="D1200" s="120" t="s">
        <v>1419</v>
      </c>
      <c r="E1200" s="16" t="str">
        <f>VLOOKUP(B1200&amp;D1200,'Bill Assignment'!C:D,2,0)</f>
        <v>√</v>
      </c>
      <c r="F1200" s="16">
        <f>IF(COUNTIF(Dails!A:A,Data!$A1200)=1,1,"N")</f>
        <v>1</v>
      </c>
      <c r="G1200" s="16">
        <f>IF(COUNTIF(Dails!D:D,Data!$A1200)=1,2,"N")</f>
        <v>2</v>
      </c>
      <c r="H1200" s="16" t="str">
        <f>IF(COUNTIF(Dails!G:G,Data!$A1200)=1,3,"N")</f>
        <v>N</v>
      </c>
      <c r="I1200" s="16">
        <f t="shared" si="1"/>
        <v>2</v>
      </c>
    </row>
    <row r="1201" ht="14.25" customHeight="1">
      <c r="A1201" s="9" t="s">
        <v>1585</v>
      </c>
      <c r="B1201" s="111" t="s">
        <v>66</v>
      </c>
      <c r="C1201" s="119" t="s">
        <v>2691</v>
      </c>
      <c r="D1201" s="120" t="s">
        <v>1419</v>
      </c>
      <c r="E1201" s="16" t="str">
        <f>VLOOKUP(B1201&amp;D1201,'Bill Assignment'!C:D,2,0)</f>
        <v>√</v>
      </c>
      <c r="F1201" s="16" t="str">
        <f>IF(COUNTIF(Dails!A:A,Data!$A1201)=1,1,"N")</f>
        <v>N</v>
      </c>
      <c r="G1201" s="16">
        <f>IF(COUNTIF(Dails!D:D,Data!$A1201)=1,2,"N")</f>
        <v>2</v>
      </c>
      <c r="H1201" s="16" t="str">
        <f>IF(COUNTIF(Dails!G:G,Data!$A1201)=1,3,"N")</f>
        <v>N</v>
      </c>
      <c r="I1201" s="16">
        <f t="shared" si="1"/>
        <v>2</v>
      </c>
    </row>
    <row r="1202" ht="14.25" customHeight="1">
      <c r="A1202" s="9" t="s">
        <v>52</v>
      </c>
      <c r="B1202" s="110" t="s">
        <v>80</v>
      </c>
      <c r="C1202" s="119" t="s">
        <v>2692</v>
      </c>
      <c r="D1202" s="120" t="s">
        <v>1333</v>
      </c>
      <c r="E1202" s="16" t="str">
        <f>VLOOKUP(B1202&amp;D1202,'Bill Assignment'!C:D,2,0)</f>
        <v>√</v>
      </c>
      <c r="F1202" s="16">
        <f>IF(COUNTIF(Dails!A:A,Data!$A1202)=1,1,"N")</f>
        <v>1</v>
      </c>
      <c r="G1202" s="16">
        <f>IF(COUNTIF(Dails!D:D,Data!$A1202)=1,2,"N")</f>
        <v>2</v>
      </c>
      <c r="H1202" s="16" t="str">
        <f>IF(COUNTIF(Dails!G:G,Data!$A1202)=1,3,"N")</f>
        <v>N</v>
      </c>
      <c r="I1202" s="16">
        <f t="shared" si="1"/>
        <v>2</v>
      </c>
    </row>
    <row r="1203" ht="14.25" customHeight="1">
      <c r="A1203" s="9" t="s">
        <v>745</v>
      </c>
      <c r="B1203" s="110" t="s">
        <v>80</v>
      </c>
      <c r="C1203" s="119" t="s">
        <v>2693</v>
      </c>
      <c r="D1203" s="120" t="s">
        <v>1333</v>
      </c>
      <c r="E1203" s="16" t="str">
        <f>VLOOKUP(B1203&amp;D1203,'Bill Assignment'!C:D,2,0)</f>
        <v>√</v>
      </c>
      <c r="F1203" s="16">
        <f>IF(COUNTIF(Dails!A:A,Data!$A1203)=1,1,"N")</f>
        <v>1</v>
      </c>
      <c r="G1203" s="16">
        <f>IF(COUNTIF(Dails!D:D,Data!$A1203)=1,2,"N")</f>
        <v>2</v>
      </c>
      <c r="H1203" s="16" t="str">
        <f>IF(COUNTIF(Dails!G:G,Data!$A1203)=1,3,"N")</f>
        <v>N</v>
      </c>
      <c r="I1203" s="16">
        <f t="shared" si="1"/>
        <v>2</v>
      </c>
    </row>
    <row r="1204" ht="14.25" customHeight="1">
      <c r="A1204" s="9" t="s">
        <v>1339</v>
      </c>
      <c r="B1204" s="110" t="s">
        <v>80</v>
      </c>
      <c r="C1204" s="119" t="s">
        <v>2694</v>
      </c>
      <c r="D1204" s="120" t="s">
        <v>1333</v>
      </c>
      <c r="E1204" s="16" t="str">
        <f>VLOOKUP(B1204&amp;D1204,'Bill Assignment'!C:D,2,0)</f>
        <v>√</v>
      </c>
      <c r="F1204" s="16">
        <f>IF(COUNTIF(Dails!A:A,Data!$A1204)=1,1,"N")</f>
        <v>1</v>
      </c>
      <c r="G1204" s="16">
        <f>IF(COUNTIF(Dails!D:D,Data!$A1204)=1,2,"N")</f>
        <v>2</v>
      </c>
      <c r="H1204" s="16">
        <f>IF(COUNTIF(Dails!G:G,Data!$A1204)=1,3,"N")</f>
        <v>3</v>
      </c>
      <c r="I1204" s="16">
        <f t="shared" si="1"/>
        <v>2</v>
      </c>
    </row>
    <row r="1205" ht="14.25" customHeight="1">
      <c r="A1205" s="9" t="s">
        <v>1064</v>
      </c>
      <c r="B1205" s="110" t="s">
        <v>80</v>
      </c>
      <c r="C1205" s="119" t="s">
        <v>2695</v>
      </c>
      <c r="D1205" s="120" t="s">
        <v>1333</v>
      </c>
      <c r="E1205" s="16" t="str">
        <f>VLOOKUP(B1205&amp;D1205,'Bill Assignment'!C:D,2,0)</f>
        <v>√</v>
      </c>
      <c r="F1205" s="16">
        <f>IF(COUNTIF(Dails!A:A,Data!$A1205)=1,1,"N")</f>
        <v>1</v>
      </c>
      <c r="G1205" s="16">
        <f>IF(COUNTIF(Dails!D:D,Data!$A1205)=1,2,"N")</f>
        <v>2</v>
      </c>
      <c r="H1205" s="16" t="str">
        <f>IF(COUNTIF(Dails!G:G,Data!$A1205)=1,3,"N")</f>
        <v>N</v>
      </c>
      <c r="I1205" s="16">
        <f t="shared" si="1"/>
        <v>2</v>
      </c>
    </row>
    <row r="1206" ht="14.25" customHeight="1">
      <c r="A1206" s="9" t="s">
        <v>970</v>
      </c>
      <c r="B1206" s="110" t="s">
        <v>80</v>
      </c>
      <c r="C1206" s="119" t="s">
        <v>2696</v>
      </c>
      <c r="D1206" s="120" t="s">
        <v>1333</v>
      </c>
      <c r="E1206" s="16" t="str">
        <f>VLOOKUP(B1206&amp;D1206,'Bill Assignment'!C:D,2,0)</f>
        <v>√</v>
      </c>
      <c r="F1206" s="16">
        <f>IF(COUNTIF(Dails!A:A,Data!$A1206)=1,1,"N")</f>
        <v>1</v>
      </c>
      <c r="G1206" s="16">
        <f>IF(COUNTIF(Dails!D:D,Data!$A1206)=1,2,"N")</f>
        <v>2</v>
      </c>
      <c r="H1206" s="16" t="str">
        <f>IF(COUNTIF(Dails!G:G,Data!$A1206)=1,3,"N")</f>
        <v>N</v>
      </c>
      <c r="I1206" s="16">
        <f t="shared" si="1"/>
        <v>2</v>
      </c>
    </row>
    <row r="1207" ht="14.25" customHeight="1">
      <c r="A1207" s="9" t="s">
        <v>2493</v>
      </c>
      <c r="B1207" s="110" t="s">
        <v>80</v>
      </c>
      <c r="C1207" s="119" t="s">
        <v>2697</v>
      </c>
      <c r="D1207" s="120" t="s">
        <v>1333</v>
      </c>
      <c r="E1207" s="16" t="str">
        <f>VLOOKUP(B1207&amp;D1207,'Bill Assignment'!C:D,2,0)</f>
        <v>√</v>
      </c>
      <c r="F1207" s="16" t="str">
        <f>IF(COUNTIF(Dails!A:A,Data!$A1207)=1,1,"N")</f>
        <v>N</v>
      </c>
      <c r="G1207" s="16">
        <f>IF(COUNTIF(Dails!D:D,Data!$A1207)=1,2,"N")</f>
        <v>2</v>
      </c>
      <c r="H1207" s="16" t="str">
        <f>IF(COUNTIF(Dails!G:G,Data!$A1207)=1,3,"N")</f>
        <v>N</v>
      </c>
      <c r="I1207" s="16">
        <f t="shared" si="1"/>
        <v>2</v>
      </c>
    </row>
    <row r="1208" ht="14.25" customHeight="1">
      <c r="A1208" s="9" t="s">
        <v>1779</v>
      </c>
      <c r="B1208" s="110" t="s">
        <v>80</v>
      </c>
      <c r="C1208" s="119" t="s">
        <v>2698</v>
      </c>
      <c r="D1208" s="120" t="s">
        <v>1333</v>
      </c>
      <c r="E1208" s="16" t="str">
        <f>VLOOKUP(B1208&amp;D1208,'Bill Assignment'!C:D,2,0)</f>
        <v>√</v>
      </c>
      <c r="F1208" s="16">
        <f>IF(COUNTIF(Dails!A:A,Data!$A1208)=1,1,"N")</f>
        <v>1</v>
      </c>
      <c r="G1208" s="16">
        <f>IF(COUNTIF(Dails!D:D,Data!$A1208)=1,2,"N")</f>
        <v>2</v>
      </c>
      <c r="H1208" s="16" t="str">
        <f>IF(COUNTIF(Dails!G:G,Data!$A1208)=1,3,"N")</f>
        <v>N</v>
      </c>
      <c r="I1208" s="16">
        <f t="shared" si="1"/>
        <v>2</v>
      </c>
    </row>
    <row r="1209" ht="14.25" customHeight="1">
      <c r="A1209" s="9" t="s">
        <v>896</v>
      </c>
      <c r="B1209" s="110" t="s">
        <v>80</v>
      </c>
      <c r="C1209" s="119" t="s">
        <v>2699</v>
      </c>
      <c r="D1209" s="120" t="s">
        <v>1333</v>
      </c>
      <c r="E1209" s="16" t="str">
        <f>VLOOKUP(B1209&amp;D1209,'Bill Assignment'!C:D,2,0)</f>
        <v>√</v>
      </c>
      <c r="F1209" s="16">
        <f>IF(COUNTIF(Dails!A:A,Data!$A1209)=1,1,"N")</f>
        <v>1</v>
      </c>
      <c r="G1209" s="16">
        <f>IF(COUNTIF(Dails!D:D,Data!$A1209)=1,2,"N")</f>
        <v>2</v>
      </c>
      <c r="H1209" s="16" t="str">
        <f>IF(COUNTIF(Dails!G:G,Data!$A1209)=1,3,"N")</f>
        <v>N</v>
      </c>
      <c r="I1209" s="16">
        <f t="shared" si="1"/>
        <v>2</v>
      </c>
    </row>
    <row r="1210" ht="14.25" customHeight="1">
      <c r="A1210" s="9" t="s">
        <v>1784</v>
      </c>
      <c r="B1210" s="110" t="s">
        <v>80</v>
      </c>
      <c r="C1210" s="119" t="s">
        <v>2700</v>
      </c>
      <c r="D1210" s="120" t="s">
        <v>1333</v>
      </c>
      <c r="E1210" s="16" t="str">
        <f>VLOOKUP(B1210&amp;D1210,'Bill Assignment'!C:D,2,0)</f>
        <v>√</v>
      </c>
      <c r="F1210" s="16" t="str">
        <f>IF(COUNTIF(Dails!A:A,Data!$A1210)=1,1,"N")</f>
        <v>N</v>
      </c>
      <c r="G1210" s="16">
        <f>IF(COUNTIF(Dails!D:D,Data!$A1210)=1,2,"N")</f>
        <v>2</v>
      </c>
      <c r="H1210" s="16" t="str">
        <f>IF(COUNTIF(Dails!G:G,Data!$A1210)=1,3,"N")</f>
        <v>N</v>
      </c>
      <c r="I1210" s="16">
        <f t="shared" si="1"/>
        <v>2</v>
      </c>
    </row>
    <row r="1211" ht="14.25" customHeight="1">
      <c r="A1211" s="9" t="s">
        <v>368</v>
      </c>
      <c r="B1211" s="110" t="s">
        <v>80</v>
      </c>
      <c r="C1211" s="119" t="s">
        <v>2701</v>
      </c>
      <c r="D1211" s="120" t="s">
        <v>1333</v>
      </c>
      <c r="E1211" s="16" t="str">
        <f>VLOOKUP(B1211&amp;D1211,'Bill Assignment'!C:D,2,0)</f>
        <v>√</v>
      </c>
      <c r="F1211" s="16">
        <f>IF(COUNTIF(Dails!A:A,Data!$A1211)=1,1,"N")</f>
        <v>1</v>
      </c>
      <c r="G1211" s="16">
        <f>IF(COUNTIF(Dails!D:D,Data!$A1211)=1,2,"N")</f>
        <v>2</v>
      </c>
      <c r="H1211" s="16" t="str">
        <f>IF(COUNTIF(Dails!G:G,Data!$A1211)=1,3,"N")</f>
        <v>N</v>
      </c>
      <c r="I1211" s="16">
        <f t="shared" si="1"/>
        <v>2</v>
      </c>
    </row>
    <row r="1212" ht="14.25" customHeight="1">
      <c r="A1212" s="9" t="s">
        <v>163</v>
      </c>
      <c r="B1212" s="110" t="s">
        <v>80</v>
      </c>
      <c r="C1212" s="119" t="s">
        <v>2702</v>
      </c>
      <c r="D1212" s="120" t="s">
        <v>1333</v>
      </c>
      <c r="E1212" s="16" t="str">
        <f>VLOOKUP(B1212&amp;D1212,'Bill Assignment'!C:D,2,0)</f>
        <v>√</v>
      </c>
      <c r="F1212" s="16">
        <f>IF(COUNTIF(Dails!A:A,Data!$A1212)=1,1,"N")</f>
        <v>1</v>
      </c>
      <c r="G1212" s="16">
        <f>IF(COUNTIF(Dails!D:D,Data!$A1212)=1,2,"N")</f>
        <v>2</v>
      </c>
      <c r="H1212" s="16" t="str">
        <f>IF(COUNTIF(Dails!G:G,Data!$A1212)=1,3,"N")</f>
        <v>N</v>
      </c>
      <c r="I1212" s="16">
        <f t="shared" si="1"/>
        <v>2</v>
      </c>
    </row>
    <row r="1213" ht="14.25" customHeight="1">
      <c r="A1213" s="9" t="s">
        <v>558</v>
      </c>
      <c r="B1213" s="110" t="s">
        <v>80</v>
      </c>
      <c r="C1213" s="119" t="s">
        <v>2703</v>
      </c>
      <c r="D1213" s="120" t="s">
        <v>1333</v>
      </c>
      <c r="E1213" s="16" t="str">
        <f>VLOOKUP(B1213&amp;D1213,'Bill Assignment'!C:D,2,0)</f>
        <v>√</v>
      </c>
      <c r="F1213" s="16">
        <f>IF(COUNTIF(Dails!A:A,Data!$A1213)=1,1,"N")</f>
        <v>1</v>
      </c>
      <c r="G1213" s="16">
        <f>IF(COUNTIF(Dails!D:D,Data!$A1213)=1,2,"N")</f>
        <v>2</v>
      </c>
      <c r="H1213" s="16" t="str">
        <f>IF(COUNTIF(Dails!G:G,Data!$A1213)=1,3,"N")</f>
        <v>N</v>
      </c>
      <c r="I1213" s="16">
        <f t="shared" si="1"/>
        <v>2</v>
      </c>
    </row>
    <row r="1214" ht="14.25" customHeight="1">
      <c r="A1214" s="9" t="s">
        <v>2502</v>
      </c>
      <c r="B1214" s="110" t="s">
        <v>80</v>
      </c>
      <c r="C1214" s="119" t="s">
        <v>2704</v>
      </c>
      <c r="D1214" s="120" t="s">
        <v>1333</v>
      </c>
      <c r="E1214" s="16" t="str">
        <f>VLOOKUP(B1214&amp;D1214,'Bill Assignment'!C:D,2,0)</f>
        <v>√</v>
      </c>
      <c r="F1214" s="16" t="str">
        <f>IF(COUNTIF(Dails!A:A,Data!$A1214)=1,1,"N")</f>
        <v>N</v>
      </c>
      <c r="G1214" s="16">
        <f>IF(COUNTIF(Dails!D:D,Data!$A1214)=1,2,"N")</f>
        <v>2</v>
      </c>
      <c r="H1214" s="16" t="str">
        <f>IF(COUNTIF(Dails!G:G,Data!$A1214)=1,3,"N")</f>
        <v>N</v>
      </c>
      <c r="I1214" s="16">
        <f t="shared" si="1"/>
        <v>2</v>
      </c>
    </row>
    <row r="1215" ht="14.25" customHeight="1">
      <c r="A1215" s="9" t="s">
        <v>1794</v>
      </c>
      <c r="B1215" s="110" t="s">
        <v>80</v>
      </c>
      <c r="C1215" s="119" t="s">
        <v>2705</v>
      </c>
      <c r="D1215" s="120" t="s">
        <v>1333</v>
      </c>
      <c r="E1215" s="16" t="str">
        <f>VLOOKUP(B1215&amp;D1215,'Bill Assignment'!C:D,2,0)</f>
        <v>√</v>
      </c>
      <c r="F1215" s="16">
        <f>IF(COUNTIF(Dails!A:A,Data!$A1215)=1,1,"N")</f>
        <v>1</v>
      </c>
      <c r="G1215" s="16">
        <f>IF(COUNTIF(Dails!D:D,Data!$A1215)=1,2,"N")</f>
        <v>2</v>
      </c>
      <c r="H1215" s="16">
        <f>IF(COUNTIF(Dails!G:G,Data!$A1215)=1,3,"N")</f>
        <v>3</v>
      </c>
      <c r="I1215" s="16">
        <f t="shared" si="1"/>
        <v>2</v>
      </c>
    </row>
    <row r="1216" ht="14.25" customHeight="1">
      <c r="A1216" s="9" t="s">
        <v>1254</v>
      </c>
      <c r="B1216" s="110" t="s">
        <v>80</v>
      </c>
      <c r="C1216" s="119" t="s">
        <v>2706</v>
      </c>
      <c r="D1216" s="120" t="s">
        <v>1333</v>
      </c>
      <c r="E1216" s="16" t="str">
        <f>VLOOKUP(B1216&amp;D1216,'Bill Assignment'!C:D,2,0)</f>
        <v>√</v>
      </c>
      <c r="F1216" s="16">
        <f>IF(COUNTIF(Dails!A:A,Data!$A1216)=1,1,"N")</f>
        <v>1</v>
      </c>
      <c r="G1216" s="16">
        <f>IF(COUNTIF(Dails!D:D,Data!$A1216)=1,2,"N")</f>
        <v>2</v>
      </c>
      <c r="H1216" s="16" t="str">
        <f>IF(COUNTIF(Dails!G:G,Data!$A1216)=1,3,"N")</f>
        <v>N</v>
      </c>
      <c r="I1216" s="16">
        <f t="shared" si="1"/>
        <v>2</v>
      </c>
    </row>
    <row r="1217" ht="14.25" customHeight="1">
      <c r="A1217" s="9" t="s">
        <v>1209</v>
      </c>
      <c r="B1217" s="110" t="s">
        <v>80</v>
      </c>
      <c r="C1217" s="119" t="s">
        <v>2707</v>
      </c>
      <c r="D1217" s="120" t="s">
        <v>1333</v>
      </c>
      <c r="E1217" s="16" t="str">
        <f>VLOOKUP(B1217&amp;D1217,'Bill Assignment'!C:D,2,0)</f>
        <v>√</v>
      </c>
      <c r="F1217" s="16">
        <f>IF(COUNTIF(Dails!A:A,Data!$A1217)=1,1,"N")</f>
        <v>1</v>
      </c>
      <c r="G1217" s="16">
        <f>IF(COUNTIF(Dails!D:D,Data!$A1217)=1,2,"N")</f>
        <v>2</v>
      </c>
      <c r="H1217" s="16">
        <f>IF(COUNTIF(Dails!G:G,Data!$A1217)=1,3,"N")</f>
        <v>3</v>
      </c>
      <c r="I1217" s="16">
        <f t="shared" si="1"/>
        <v>2</v>
      </c>
    </row>
    <row r="1218" ht="14.25" customHeight="1">
      <c r="A1218" s="9" t="s">
        <v>1363</v>
      </c>
      <c r="B1218" s="110" t="s">
        <v>80</v>
      </c>
      <c r="C1218" s="119" t="s">
        <v>2708</v>
      </c>
      <c r="D1218" s="120" t="s">
        <v>1333</v>
      </c>
      <c r="E1218" s="16" t="str">
        <f>VLOOKUP(B1218&amp;D1218,'Bill Assignment'!C:D,2,0)</f>
        <v>√</v>
      </c>
      <c r="F1218" s="16" t="str">
        <f>IF(COUNTIF(Dails!A:A,Data!$A1218)=1,1,"N")</f>
        <v>N</v>
      </c>
      <c r="G1218" s="16">
        <f>IF(COUNTIF(Dails!D:D,Data!$A1218)=1,2,"N")</f>
        <v>2</v>
      </c>
      <c r="H1218" s="16">
        <f>IF(COUNTIF(Dails!G:G,Data!$A1218)=1,3,"N")</f>
        <v>3</v>
      </c>
      <c r="I1218" s="16">
        <f t="shared" si="1"/>
        <v>2</v>
      </c>
    </row>
    <row r="1219" ht="14.25" customHeight="1">
      <c r="A1219" s="9" t="s">
        <v>1474</v>
      </c>
      <c r="B1219" s="110" t="s">
        <v>80</v>
      </c>
      <c r="C1219" s="119" t="s">
        <v>2709</v>
      </c>
      <c r="D1219" s="120" t="s">
        <v>1333</v>
      </c>
      <c r="E1219" s="16" t="str">
        <f>VLOOKUP(B1219&amp;D1219,'Bill Assignment'!C:D,2,0)</f>
        <v>√</v>
      </c>
      <c r="F1219" s="16" t="str">
        <f>IF(COUNTIF(Dails!A:A,Data!$A1219)=1,1,"N")</f>
        <v>N</v>
      </c>
      <c r="G1219" s="16">
        <f>IF(COUNTIF(Dails!D:D,Data!$A1219)=1,2,"N")</f>
        <v>2</v>
      </c>
      <c r="H1219" s="16">
        <f>IF(COUNTIF(Dails!G:G,Data!$A1219)=1,3,"N")</f>
        <v>3</v>
      </c>
      <c r="I1219" s="16">
        <f t="shared" si="1"/>
        <v>2</v>
      </c>
    </row>
    <row r="1220" ht="14.25" customHeight="1">
      <c r="A1220" s="9" t="s">
        <v>1480</v>
      </c>
      <c r="B1220" s="110" t="s">
        <v>80</v>
      </c>
      <c r="C1220" s="119" t="s">
        <v>2710</v>
      </c>
      <c r="D1220" s="120" t="s">
        <v>1333</v>
      </c>
      <c r="E1220" s="16" t="str">
        <f>VLOOKUP(B1220&amp;D1220,'Bill Assignment'!C:D,2,0)</f>
        <v>√</v>
      </c>
      <c r="F1220" s="16" t="str">
        <f>IF(COUNTIF(Dails!A:A,Data!$A1220)=1,1,"N")</f>
        <v>N</v>
      </c>
      <c r="G1220" s="16">
        <f>IF(COUNTIF(Dails!D:D,Data!$A1220)=1,2,"N")</f>
        <v>2</v>
      </c>
      <c r="H1220" s="16">
        <f>IF(COUNTIF(Dails!G:G,Data!$A1220)=1,3,"N")</f>
        <v>3</v>
      </c>
      <c r="I1220" s="16">
        <f t="shared" si="1"/>
        <v>2</v>
      </c>
    </row>
    <row r="1221" ht="14.25" customHeight="1">
      <c r="A1221" s="9" t="s">
        <v>803</v>
      </c>
      <c r="B1221" s="110" t="s">
        <v>80</v>
      </c>
      <c r="C1221" s="119" t="s">
        <v>2711</v>
      </c>
      <c r="D1221" s="120" t="s">
        <v>1333</v>
      </c>
      <c r="E1221" s="16" t="str">
        <f>VLOOKUP(B1221&amp;D1221,'Bill Assignment'!C:D,2,0)</f>
        <v>√</v>
      </c>
      <c r="F1221" s="16" t="str">
        <f>IF(COUNTIF(Dails!A:A,Data!$A1221)=1,1,"N")</f>
        <v>N</v>
      </c>
      <c r="G1221" s="16">
        <f>IF(COUNTIF(Dails!D:D,Data!$A1221)=1,2,"N")</f>
        <v>2</v>
      </c>
      <c r="H1221" s="16" t="str">
        <f>IF(COUNTIF(Dails!G:G,Data!$A1221)=1,3,"N")</f>
        <v>N</v>
      </c>
      <c r="I1221" s="16">
        <f t="shared" si="1"/>
        <v>2</v>
      </c>
    </row>
    <row r="1222" ht="14.25" customHeight="1">
      <c r="A1222" s="9" t="s">
        <v>407</v>
      </c>
      <c r="B1222" s="110" t="s">
        <v>80</v>
      </c>
      <c r="C1222" s="119" t="s">
        <v>2712</v>
      </c>
      <c r="D1222" s="120" t="s">
        <v>1333</v>
      </c>
      <c r="E1222" s="16" t="str">
        <f>VLOOKUP(B1222&amp;D1222,'Bill Assignment'!C:D,2,0)</f>
        <v>√</v>
      </c>
      <c r="F1222" s="16">
        <f>IF(COUNTIF(Dails!A:A,Data!$A1222)=1,1,"N")</f>
        <v>1</v>
      </c>
      <c r="G1222" s="16">
        <f>IF(COUNTIF(Dails!D:D,Data!$A1222)=1,2,"N")</f>
        <v>2</v>
      </c>
      <c r="H1222" s="16" t="str">
        <f>IF(COUNTIF(Dails!G:G,Data!$A1222)=1,3,"N")</f>
        <v>N</v>
      </c>
      <c r="I1222" s="16">
        <f t="shared" si="1"/>
        <v>2</v>
      </c>
    </row>
    <row r="1223" ht="14.25" customHeight="1">
      <c r="A1223" s="9" t="s">
        <v>1215</v>
      </c>
      <c r="B1223" s="110" t="s">
        <v>80</v>
      </c>
      <c r="C1223" s="119" t="s">
        <v>2713</v>
      </c>
      <c r="D1223" s="120" t="s">
        <v>1333</v>
      </c>
      <c r="E1223" s="16" t="str">
        <f>VLOOKUP(B1223&amp;D1223,'Bill Assignment'!C:D,2,0)</f>
        <v>√</v>
      </c>
      <c r="F1223" s="16">
        <f>IF(COUNTIF(Dails!A:A,Data!$A1223)=1,1,"N")</f>
        <v>1</v>
      </c>
      <c r="G1223" s="16">
        <f>IF(COUNTIF(Dails!D:D,Data!$A1223)=1,2,"N")</f>
        <v>2</v>
      </c>
      <c r="H1223" s="16" t="str">
        <f>IF(COUNTIF(Dails!G:G,Data!$A1223)=1,3,"N")</f>
        <v>N</v>
      </c>
      <c r="I1223" s="16">
        <f t="shared" si="1"/>
        <v>2</v>
      </c>
    </row>
    <row r="1224" ht="14.25" customHeight="1">
      <c r="A1224" s="9" t="s">
        <v>853</v>
      </c>
      <c r="B1224" s="110" t="s">
        <v>80</v>
      </c>
      <c r="C1224" s="119" t="s">
        <v>2714</v>
      </c>
      <c r="D1224" s="120" t="s">
        <v>1333</v>
      </c>
      <c r="E1224" s="16" t="str">
        <f>VLOOKUP(B1224&amp;D1224,'Bill Assignment'!C:D,2,0)</f>
        <v>√</v>
      </c>
      <c r="F1224" s="16">
        <f>IF(COUNTIF(Dails!A:A,Data!$A1224)=1,1,"N")</f>
        <v>1</v>
      </c>
      <c r="G1224" s="16">
        <f>IF(COUNTIF(Dails!D:D,Data!$A1224)=1,2,"N")</f>
        <v>2</v>
      </c>
      <c r="H1224" s="16">
        <f>IF(COUNTIF(Dails!G:G,Data!$A1224)=1,3,"N")</f>
        <v>3</v>
      </c>
      <c r="I1224" s="16">
        <f t="shared" si="1"/>
        <v>2</v>
      </c>
    </row>
    <row r="1225" ht="14.25" customHeight="1">
      <c r="A1225" s="9" t="s">
        <v>2518</v>
      </c>
      <c r="B1225" s="110" t="s">
        <v>80</v>
      </c>
      <c r="C1225" s="119" t="s">
        <v>2715</v>
      </c>
      <c r="D1225" s="120" t="s">
        <v>1333</v>
      </c>
      <c r="E1225" s="16" t="str">
        <f>VLOOKUP(B1225&amp;D1225,'Bill Assignment'!C:D,2,0)</f>
        <v>√</v>
      </c>
      <c r="F1225" s="16" t="str">
        <f>IF(COUNTIF(Dails!A:A,Data!$A1225)=1,1,"N")</f>
        <v>N</v>
      </c>
      <c r="G1225" s="16">
        <f>IF(COUNTIF(Dails!D:D,Data!$A1225)=1,2,"N")</f>
        <v>2</v>
      </c>
      <c r="H1225" s="16" t="str">
        <f>IF(COUNTIF(Dails!G:G,Data!$A1225)=1,3,"N")</f>
        <v>N</v>
      </c>
      <c r="I1225" s="16">
        <f t="shared" si="1"/>
        <v>2</v>
      </c>
    </row>
    <row r="1226" ht="14.25" customHeight="1">
      <c r="A1226" s="9" t="s">
        <v>1660</v>
      </c>
      <c r="B1226" s="110" t="s">
        <v>80</v>
      </c>
      <c r="C1226" s="119" t="s">
        <v>2716</v>
      </c>
      <c r="D1226" s="120" t="s">
        <v>1333</v>
      </c>
      <c r="E1226" s="16" t="str">
        <f>VLOOKUP(B1226&amp;D1226,'Bill Assignment'!C:D,2,0)</f>
        <v>√</v>
      </c>
      <c r="F1226" s="16" t="str">
        <f>IF(COUNTIF(Dails!A:A,Data!$A1226)=1,1,"N")</f>
        <v>N</v>
      </c>
      <c r="G1226" s="16">
        <f>IF(COUNTIF(Dails!D:D,Data!$A1226)=1,2,"N")</f>
        <v>2</v>
      </c>
      <c r="H1226" s="16" t="str">
        <f>IF(COUNTIF(Dails!G:G,Data!$A1226)=1,3,"N")</f>
        <v>N</v>
      </c>
      <c r="I1226" s="16">
        <f t="shared" si="1"/>
        <v>2</v>
      </c>
    </row>
    <row r="1227" ht="14.25" customHeight="1">
      <c r="A1227" s="9" t="s">
        <v>268</v>
      </c>
      <c r="B1227" s="110" t="s">
        <v>80</v>
      </c>
      <c r="C1227" s="119" t="s">
        <v>2717</v>
      </c>
      <c r="D1227" s="120" t="s">
        <v>1333</v>
      </c>
      <c r="E1227" s="16" t="str">
        <f>VLOOKUP(B1227&amp;D1227,'Bill Assignment'!C:D,2,0)</f>
        <v>√</v>
      </c>
      <c r="F1227" s="16">
        <f>IF(COUNTIF(Dails!A:A,Data!$A1227)=1,1,"N")</f>
        <v>1</v>
      </c>
      <c r="G1227" s="16">
        <f>IF(COUNTIF(Dails!D:D,Data!$A1227)=1,2,"N")</f>
        <v>2</v>
      </c>
      <c r="H1227" s="16">
        <f>IF(COUNTIF(Dails!G:G,Data!$A1227)=1,3,"N")</f>
        <v>3</v>
      </c>
      <c r="I1227" s="16">
        <f t="shared" si="1"/>
        <v>2</v>
      </c>
    </row>
    <row r="1228" ht="14.25" customHeight="1">
      <c r="A1228" s="9" t="s">
        <v>879</v>
      </c>
      <c r="B1228" s="110" t="s">
        <v>80</v>
      </c>
      <c r="C1228" s="119" t="s">
        <v>2718</v>
      </c>
      <c r="D1228" s="120" t="s">
        <v>1333</v>
      </c>
      <c r="E1228" s="16" t="str">
        <f>VLOOKUP(B1228&amp;D1228,'Bill Assignment'!C:D,2,0)</f>
        <v>√</v>
      </c>
      <c r="F1228" s="16">
        <f>IF(COUNTIF(Dails!A:A,Data!$A1228)=1,1,"N")</f>
        <v>1</v>
      </c>
      <c r="G1228" s="16">
        <f>IF(COUNTIF(Dails!D:D,Data!$A1228)=1,2,"N")</f>
        <v>2</v>
      </c>
      <c r="H1228" s="16">
        <f>IF(COUNTIF(Dails!G:G,Data!$A1228)=1,3,"N")</f>
        <v>3</v>
      </c>
      <c r="I1228" s="16">
        <f t="shared" si="1"/>
        <v>2</v>
      </c>
    </row>
    <row r="1229" ht="14.25" customHeight="1">
      <c r="A1229" s="9" t="s">
        <v>1821</v>
      </c>
      <c r="B1229" s="110" t="s">
        <v>80</v>
      </c>
      <c r="C1229" s="119" t="s">
        <v>2719</v>
      </c>
      <c r="D1229" s="120" t="s">
        <v>1333</v>
      </c>
      <c r="E1229" s="16" t="str">
        <f>VLOOKUP(B1229&amp;D1229,'Bill Assignment'!C:D,2,0)</f>
        <v>√</v>
      </c>
      <c r="F1229" s="16">
        <f>IF(COUNTIF(Dails!A:A,Data!$A1229)=1,1,"N")</f>
        <v>1</v>
      </c>
      <c r="G1229" s="16">
        <f>IF(COUNTIF(Dails!D:D,Data!$A1229)=1,2,"N")</f>
        <v>2</v>
      </c>
      <c r="H1229" s="16" t="str">
        <f>IF(COUNTIF(Dails!G:G,Data!$A1229)=1,3,"N")</f>
        <v>N</v>
      </c>
      <c r="I1229" s="16">
        <f t="shared" si="1"/>
        <v>2</v>
      </c>
    </row>
    <row r="1230" ht="14.25" customHeight="1">
      <c r="A1230" s="9" t="s">
        <v>1388</v>
      </c>
      <c r="B1230" s="110" t="s">
        <v>80</v>
      </c>
      <c r="C1230" s="119" t="s">
        <v>2720</v>
      </c>
      <c r="D1230" s="120" t="s">
        <v>1333</v>
      </c>
      <c r="E1230" s="16" t="str">
        <f>VLOOKUP(B1230&amp;D1230,'Bill Assignment'!C:D,2,0)</f>
        <v>√</v>
      </c>
      <c r="F1230" s="16">
        <f>IF(COUNTIF(Dails!A:A,Data!$A1230)=1,1,"N")</f>
        <v>1</v>
      </c>
      <c r="G1230" s="16">
        <f>IF(COUNTIF(Dails!D:D,Data!$A1230)=1,2,"N")</f>
        <v>2</v>
      </c>
      <c r="H1230" s="16">
        <f>IF(COUNTIF(Dails!G:G,Data!$A1230)=1,3,"N")</f>
        <v>3</v>
      </c>
      <c r="I1230" s="16">
        <f t="shared" si="1"/>
        <v>2</v>
      </c>
    </row>
    <row r="1231" ht="14.25" customHeight="1">
      <c r="A1231" s="9" t="s">
        <v>1502</v>
      </c>
      <c r="B1231" s="110" t="s">
        <v>80</v>
      </c>
      <c r="C1231" s="119" t="s">
        <v>2721</v>
      </c>
      <c r="D1231" s="120" t="s">
        <v>1333</v>
      </c>
      <c r="E1231" s="16" t="str">
        <f>VLOOKUP(B1231&amp;D1231,'Bill Assignment'!C:D,2,0)</f>
        <v>√</v>
      </c>
      <c r="F1231" s="16">
        <f>IF(COUNTIF(Dails!A:A,Data!$A1231)=1,1,"N")</f>
        <v>1</v>
      </c>
      <c r="G1231" s="16">
        <f>IF(COUNTIF(Dails!D:D,Data!$A1231)=1,2,"N")</f>
        <v>2</v>
      </c>
      <c r="H1231" s="16">
        <f>IF(COUNTIF(Dails!G:G,Data!$A1231)=1,3,"N")</f>
        <v>3</v>
      </c>
      <c r="I1231" s="16">
        <f t="shared" si="1"/>
        <v>2</v>
      </c>
    </row>
    <row r="1232" ht="14.25" customHeight="1">
      <c r="A1232" s="9" t="s">
        <v>1390</v>
      </c>
      <c r="B1232" s="110" t="s">
        <v>80</v>
      </c>
      <c r="C1232" s="119" t="s">
        <v>2722</v>
      </c>
      <c r="D1232" s="120" t="s">
        <v>1333</v>
      </c>
      <c r="E1232" s="16" t="str">
        <f>VLOOKUP(B1232&amp;D1232,'Bill Assignment'!C:D,2,0)</f>
        <v>√</v>
      </c>
      <c r="F1232" s="16">
        <f>IF(COUNTIF(Dails!A:A,Data!$A1232)=1,1,"N")</f>
        <v>1</v>
      </c>
      <c r="G1232" s="16">
        <f>IF(COUNTIF(Dails!D:D,Data!$A1232)=1,2,"N")</f>
        <v>2</v>
      </c>
      <c r="H1232" s="16">
        <f>IF(COUNTIF(Dails!G:G,Data!$A1232)=1,3,"N")</f>
        <v>3</v>
      </c>
      <c r="I1232" s="16">
        <f t="shared" si="1"/>
        <v>2</v>
      </c>
    </row>
    <row r="1233" ht="14.25" customHeight="1">
      <c r="A1233" s="9" t="s">
        <v>943</v>
      </c>
      <c r="B1233" s="110" t="s">
        <v>80</v>
      </c>
      <c r="C1233" s="119" t="s">
        <v>2723</v>
      </c>
      <c r="D1233" s="120" t="s">
        <v>1333</v>
      </c>
      <c r="E1233" s="16" t="str">
        <f>VLOOKUP(B1233&amp;D1233,'Bill Assignment'!C:D,2,0)</f>
        <v>√</v>
      </c>
      <c r="F1233" s="16">
        <f>IF(COUNTIF(Dails!A:A,Data!$A1233)=1,1,"N")</f>
        <v>1</v>
      </c>
      <c r="G1233" s="16">
        <f>IF(COUNTIF(Dails!D:D,Data!$A1233)=1,2,"N")</f>
        <v>2</v>
      </c>
      <c r="H1233" s="16">
        <f>IF(COUNTIF(Dails!G:G,Data!$A1233)=1,3,"N")</f>
        <v>3</v>
      </c>
      <c r="I1233" s="16">
        <f t="shared" si="1"/>
        <v>2</v>
      </c>
    </row>
    <row r="1234" ht="14.25" customHeight="1">
      <c r="A1234" s="9" t="s">
        <v>387</v>
      </c>
      <c r="B1234" s="110" t="s">
        <v>80</v>
      </c>
      <c r="C1234" s="119" t="s">
        <v>2724</v>
      </c>
      <c r="D1234" s="120" t="s">
        <v>1333</v>
      </c>
      <c r="E1234" s="16" t="str">
        <f>VLOOKUP(B1234&amp;D1234,'Bill Assignment'!C:D,2,0)</f>
        <v>√</v>
      </c>
      <c r="F1234" s="16">
        <f>IF(COUNTIF(Dails!A:A,Data!$A1234)=1,1,"N")</f>
        <v>1</v>
      </c>
      <c r="G1234" s="16">
        <f>IF(COUNTIF(Dails!D:D,Data!$A1234)=1,2,"N")</f>
        <v>2</v>
      </c>
      <c r="H1234" s="16" t="str">
        <f>IF(COUNTIF(Dails!G:G,Data!$A1234)=1,3,"N")</f>
        <v>N</v>
      </c>
      <c r="I1234" s="16">
        <f t="shared" si="1"/>
        <v>2</v>
      </c>
    </row>
    <row r="1235" ht="14.25" customHeight="1">
      <c r="A1235" s="9" t="s">
        <v>110</v>
      </c>
      <c r="B1235" s="110" t="s">
        <v>80</v>
      </c>
      <c r="C1235" s="119" t="s">
        <v>2725</v>
      </c>
      <c r="D1235" s="120" t="s">
        <v>1333</v>
      </c>
      <c r="E1235" s="16" t="str">
        <f>VLOOKUP(B1235&amp;D1235,'Bill Assignment'!C:D,2,0)</f>
        <v>√</v>
      </c>
      <c r="F1235" s="16">
        <f>IF(COUNTIF(Dails!A:A,Data!$A1235)=1,1,"N")</f>
        <v>1</v>
      </c>
      <c r="G1235" s="16">
        <f>IF(COUNTIF(Dails!D:D,Data!$A1235)=1,2,"N")</f>
        <v>2</v>
      </c>
      <c r="H1235" s="16">
        <f>IF(COUNTIF(Dails!G:G,Data!$A1235)=1,3,"N")</f>
        <v>3</v>
      </c>
      <c r="I1235" s="16">
        <f t="shared" si="1"/>
        <v>2</v>
      </c>
    </row>
    <row r="1236" ht="14.25" customHeight="1">
      <c r="A1236" s="9" t="s">
        <v>909</v>
      </c>
      <c r="B1236" s="110" t="s">
        <v>80</v>
      </c>
      <c r="C1236" s="119" t="s">
        <v>2726</v>
      </c>
      <c r="D1236" s="120" t="s">
        <v>1333</v>
      </c>
      <c r="E1236" s="16" t="str">
        <f>VLOOKUP(B1236&amp;D1236,'Bill Assignment'!C:D,2,0)</f>
        <v>√</v>
      </c>
      <c r="F1236" s="16">
        <f>IF(COUNTIF(Dails!A:A,Data!$A1236)=1,1,"N")</f>
        <v>1</v>
      </c>
      <c r="G1236" s="16">
        <f>IF(COUNTIF(Dails!D:D,Data!$A1236)=1,2,"N")</f>
        <v>2</v>
      </c>
      <c r="H1236" s="16" t="str">
        <f>IF(COUNTIF(Dails!G:G,Data!$A1236)=1,3,"N")</f>
        <v>N</v>
      </c>
      <c r="I1236" s="16">
        <f t="shared" si="1"/>
        <v>2</v>
      </c>
    </row>
    <row r="1237" ht="14.25" customHeight="1">
      <c r="A1237" s="9" t="s">
        <v>995</v>
      </c>
      <c r="B1237" s="110" t="s">
        <v>80</v>
      </c>
      <c r="C1237" s="119" t="s">
        <v>2727</v>
      </c>
      <c r="D1237" s="120" t="s">
        <v>1333</v>
      </c>
      <c r="E1237" s="16" t="str">
        <f>VLOOKUP(B1237&amp;D1237,'Bill Assignment'!C:D,2,0)</f>
        <v>√</v>
      </c>
      <c r="F1237" s="16">
        <f>IF(COUNTIF(Dails!A:A,Data!$A1237)=1,1,"N")</f>
        <v>1</v>
      </c>
      <c r="G1237" s="16">
        <f>IF(COUNTIF(Dails!D:D,Data!$A1237)=1,2,"N")</f>
        <v>2</v>
      </c>
      <c r="H1237" s="16" t="str">
        <f>IF(COUNTIF(Dails!G:G,Data!$A1237)=1,3,"N")</f>
        <v>N</v>
      </c>
      <c r="I1237" s="16">
        <f t="shared" si="1"/>
        <v>2</v>
      </c>
    </row>
    <row r="1238" ht="14.25" customHeight="1">
      <c r="A1238" s="9" t="s">
        <v>1585</v>
      </c>
      <c r="B1238" s="110" t="s">
        <v>80</v>
      </c>
      <c r="C1238" s="119" t="s">
        <v>2728</v>
      </c>
      <c r="D1238" s="120" t="s">
        <v>1333</v>
      </c>
      <c r="E1238" s="16" t="str">
        <f>VLOOKUP(B1238&amp;D1238,'Bill Assignment'!C:D,2,0)</f>
        <v>√</v>
      </c>
      <c r="F1238" s="16" t="str">
        <f>IF(COUNTIF(Dails!A:A,Data!$A1238)=1,1,"N")</f>
        <v>N</v>
      </c>
      <c r="G1238" s="16">
        <f>IF(COUNTIF(Dails!D:D,Data!$A1238)=1,2,"N")</f>
        <v>2</v>
      </c>
      <c r="H1238" s="16" t="str">
        <f>IF(COUNTIF(Dails!G:G,Data!$A1238)=1,3,"N")</f>
        <v>N</v>
      </c>
      <c r="I1238" s="16">
        <f t="shared" si="1"/>
        <v>2</v>
      </c>
    </row>
    <row r="1239" ht="14.25" customHeight="1">
      <c r="A1239" s="9" t="s">
        <v>1587</v>
      </c>
      <c r="B1239" s="110" t="s">
        <v>80</v>
      </c>
      <c r="C1239" s="119" t="s">
        <v>2729</v>
      </c>
      <c r="D1239" s="120" t="s">
        <v>1419</v>
      </c>
      <c r="E1239" s="16" t="str">
        <f>VLOOKUP(B1239&amp;D1239,'Bill Assignment'!C:D,2,0)</f>
        <v>×</v>
      </c>
      <c r="F1239" s="16" t="str">
        <f>IF(COUNTIF(Dails!A:A,Data!$A1239)=1,1,"N")</f>
        <v>N</v>
      </c>
      <c r="G1239" s="16">
        <f>IF(COUNTIF(Dails!D:D,Data!$A1239)=1,2,"N")</f>
        <v>2</v>
      </c>
      <c r="H1239" s="16" t="str">
        <f>IF(COUNTIF(Dails!G:G,Data!$A1239)=1,3,"N")</f>
        <v>N</v>
      </c>
      <c r="I1239" s="16">
        <f t="shared" si="1"/>
        <v>2</v>
      </c>
    </row>
    <row r="1240" ht="14.25" customHeight="1">
      <c r="A1240" s="9" t="s">
        <v>150</v>
      </c>
      <c r="B1240" s="110" t="s">
        <v>80</v>
      </c>
      <c r="C1240" s="119" t="s">
        <v>2730</v>
      </c>
      <c r="D1240" s="120" t="s">
        <v>1419</v>
      </c>
      <c r="E1240" s="16" t="str">
        <f>VLOOKUP(B1240&amp;D1240,'Bill Assignment'!C:D,2,0)</f>
        <v>×</v>
      </c>
      <c r="F1240" s="16">
        <f>IF(COUNTIF(Dails!A:A,Data!$A1240)=1,1,"N")</f>
        <v>1</v>
      </c>
      <c r="G1240" s="16">
        <f>IF(COUNTIF(Dails!D:D,Data!$A1240)=1,2,"N")</f>
        <v>2</v>
      </c>
      <c r="H1240" s="16">
        <f>IF(COUNTIF(Dails!G:G,Data!$A1240)=1,3,"N")</f>
        <v>3</v>
      </c>
      <c r="I1240" s="16">
        <f t="shared" si="1"/>
        <v>2</v>
      </c>
    </row>
    <row r="1241" ht="14.25" customHeight="1">
      <c r="A1241" s="9" t="s">
        <v>294</v>
      </c>
      <c r="B1241" s="110" t="s">
        <v>80</v>
      </c>
      <c r="C1241" s="119" t="s">
        <v>2731</v>
      </c>
      <c r="D1241" s="120" t="s">
        <v>1419</v>
      </c>
      <c r="E1241" s="16" t="str">
        <f>VLOOKUP(B1241&amp;D1241,'Bill Assignment'!C:D,2,0)</f>
        <v>×</v>
      </c>
      <c r="F1241" s="16" t="str">
        <f>IF(COUNTIF(Dails!A:A,Data!$A1241)=1,1,"N")</f>
        <v>N</v>
      </c>
      <c r="G1241" s="16">
        <f>IF(COUNTIF(Dails!D:D,Data!$A1241)=1,2,"N")</f>
        <v>2</v>
      </c>
      <c r="H1241" s="16" t="str">
        <f>IF(COUNTIF(Dails!G:G,Data!$A1241)=1,3,"N")</f>
        <v>N</v>
      </c>
      <c r="I1241" s="16">
        <f t="shared" si="1"/>
        <v>2</v>
      </c>
    </row>
    <row r="1242" ht="14.25" customHeight="1">
      <c r="A1242" s="9" t="s">
        <v>603</v>
      </c>
      <c r="B1242" s="110" t="s">
        <v>80</v>
      </c>
      <c r="C1242" s="119" t="s">
        <v>2732</v>
      </c>
      <c r="D1242" s="120" t="s">
        <v>1419</v>
      </c>
      <c r="E1242" s="16" t="str">
        <f>VLOOKUP(B1242&amp;D1242,'Bill Assignment'!C:D,2,0)</f>
        <v>×</v>
      </c>
      <c r="F1242" s="16">
        <f>IF(COUNTIF(Dails!A:A,Data!$A1242)=1,1,"N")</f>
        <v>1</v>
      </c>
      <c r="G1242" s="16">
        <f>IF(COUNTIF(Dails!D:D,Data!$A1242)=1,2,"N")</f>
        <v>2</v>
      </c>
      <c r="H1242" s="16" t="str">
        <f>IF(COUNTIF(Dails!G:G,Data!$A1242)=1,3,"N")</f>
        <v>N</v>
      </c>
      <c r="I1242" s="16">
        <f t="shared" si="1"/>
        <v>2</v>
      </c>
    </row>
    <row r="1243" ht="14.25" customHeight="1">
      <c r="A1243" s="9" t="s">
        <v>181</v>
      </c>
      <c r="B1243" s="110" t="s">
        <v>80</v>
      </c>
      <c r="C1243" s="119" t="s">
        <v>2733</v>
      </c>
      <c r="D1243" s="120" t="s">
        <v>1419</v>
      </c>
      <c r="E1243" s="16" t="str">
        <f>VLOOKUP(B1243&amp;D1243,'Bill Assignment'!C:D,2,0)</f>
        <v>×</v>
      </c>
      <c r="F1243" s="16">
        <f>IF(COUNTIF(Dails!A:A,Data!$A1243)=1,1,"N")</f>
        <v>1</v>
      </c>
      <c r="G1243" s="16">
        <f>IF(COUNTIF(Dails!D:D,Data!$A1243)=1,2,"N")</f>
        <v>2</v>
      </c>
      <c r="H1243" s="16" t="str">
        <f>IF(COUNTIF(Dails!G:G,Data!$A1243)=1,3,"N")</f>
        <v>N</v>
      </c>
      <c r="I1243" s="16">
        <f t="shared" si="1"/>
        <v>2</v>
      </c>
    </row>
    <row r="1244" ht="14.25" customHeight="1">
      <c r="A1244" s="9" t="s">
        <v>154</v>
      </c>
      <c r="B1244" s="110" t="s">
        <v>80</v>
      </c>
      <c r="C1244" s="119" t="s">
        <v>2734</v>
      </c>
      <c r="D1244" s="120" t="s">
        <v>1419</v>
      </c>
      <c r="E1244" s="16" t="str">
        <f>VLOOKUP(B1244&amp;D1244,'Bill Assignment'!C:D,2,0)</f>
        <v>×</v>
      </c>
      <c r="F1244" s="16">
        <f>IF(COUNTIF(Dails!A:A,Data!$A1244)=1,1,"N")</f>
        <v>1</v>
      </c>
      <c r="G1244" s="16">
        <f>IF(COUNTIF(Dails!D:D,Data!$A1244)=1,2,"N")</f>
        <v>2</v>
      </c>
      <c r="H1244" s="16" t="str">
        <f>IF(COUNTIF(Dails!G:G,Data!$A1244)=1,3,"N")</f>
        <v>N</v>
      </c>
      <c r="I1244" s="16">
        <f t="shared" si="1"/>
        <v>2</v>
      </c>
    </row>
    <row r="1245" ht="14.25" customHeight="1">
      <c r="A1245" s="9" t="s">
        <v>1223</v>
      </c>
      <c r="B1245" s="110" t="s">
        <v>80</v>
      </c>
      <c r="C1245" s="119" t="s">
        <v>2735</v>
      </c>
      <c r="D1245" s="120" t="s">
        <v>1419</v>
      </c>
      <c r="E1245" s="16" t="str">
        <f>VLOOKUP(B1245&amp;D1245,'Bill Assignment'!C:D,2,0)</f>
        <v>×</v>
      </c>
      <c r="F1245" s="16" t="str">
        <f>IF(COUNTIF(Dails!A:A,Data!$A1245)=1,1,"N")</f>
        <v>N</v>
      </c>
      <c r="G1245" s="16">
        <f>IF(COUNTIF(Dails!D:D,Data!$A1245)=1,2,"N")</f>
        <v>2</v>
      </c>
      <c r="H1245" s="16" t="str">
        <f>IF(COUNTIF(Dails!G:G,Data!$A1245)=1,3,"N")</f>
        <v>N</v>
      </c>
      <c r="I1245" s="16">
        <f t="shared" si="1"/>
        <v>2</v>
      </c>
    </row>
    <row r="1246" ht="14.25" customHeight="1">
      <c r="A1246" s="9" t="s">
        <v>2542</v>
      </c>
      <c r="B1246" s="110" t="s">
        <v>80</v>
      </c>
      <c r="C1246" s="119" t="s">
        <v>2736</v>
      </c>
      <c r="D1246" s="120" t="s">
        <v>1419</v>
      </c>
      <c r="E1246" s="16" t="str">
        <f>VLOOKUP(B1246&amp;D1246,'Bill Assignment'!C:D,2,0)</f>
        <v>×</v>
      </c>
      <c r="F1246" s="16" t="str">
        <f>IF(COUNTIF(Dails!A:A,Data!$A1246)=1,1,"N")</f>
        <v>N</v>
      </c>
      <c r="G1246" s="16">
        <f>IF(COUNTIF(Dails!D:D,Data!$A1246)=1,2,"N")</f>
        <v>2</v>
      </c>
      <c r="H1246" s="16" t="str">
        <f>IF(COUNTIF(Dails!G:G,Data!$A1246)=1,3,"N")</f>
        <v>N</v>
      </c>
      <c r="I1246" s="16">
        <f t="shared" si="1"/>
        <v>2</v>
      </c>
    </row>
    <row r="1247" ht="14.25" customHeight="1">
      <c r="A1247" s="9" t="s">
        <v>1601</v>
      </c>
      <c r="B1247" s="110" t="s">
        <v>80</v>
      </c>
      <c r="C1247" s="119" t="s">
        <v>2737</v>
      </c>
      <c r="D1247" s="120" t="s">
        <v>1419</v>
      </c>
      <c r="E1247" s="16" t="str">
        <f>VLOOKUP(B1247&amp;D1247,'Bill Assignment'!C:D,2,0)</f>
        <v>×</v>
      </c>
      <c r="F1247" s="16" t="str">
        <f>IF(COUNTIF(Dails!A:A,Data!$A1247)=1,1,"N")</f>
        <v>N</v>
      </c>
      <c r="G1247" s="16">
        <f>IF(COUNTIF(Dails!D:D,Data!$A1247)=1,2,"N")</f>
        <v>2</v>
      </c>
      <c r="H1247" s="16" t="str">
        <f>IF(COUNTIF(Dails!G:G,Data!$A1247)=1,3,"N")</f>
        <v>N</v>
      </c>
      <c r="I1247" s="16">
        <f t="shared" si="1"/>
        <v>2</v>
      </c>
    </row>
    <row r="1248" ht="14.25" customHeight="1">
      <c r="A1248" s="9" t="s">
        <v>2545</v>
      </c>
      <c r="B1248" s="110" t="s">
        <v>80</v>
      </c>
      <c r="C1248" s="119" t="s">
        <v>2738</v>
      </c>
      <c r="D1248" s="120" t="s">
        <v>1419</v>
      </c>
      <c r="E1248" s="16" t="str">
        <f>VLOOKUP(B1248&amp;D1248,'Bill Assignment'!C:D,2,0)</f>
        <v>×</v>
      </c>
      <c r="F1248" s="16" t="str">
        <f>IF(COUNTIF(Dails!A:A,Data!$A1248)=1,1,"N")</f>
        <v>N</v>
      </c>
      <c r="G1248" s="16">
        <f>IF(COUNTIF(Dails!D:D,Data!$A1248)=1,2,"N")</f>
        <v>2</v>
      </c>
      <c r="H1248" s="16" t="str">
        <f>IF(COUNTIF(Dails!G:G,Data!$A1248)=1,3,"N")</f>
        <v>N</v>
      </c>
      <c r="I1248" s="16">
        <f t="shared" si="1"/>
        <v>2</v>
      </c>
    </row>
    <row r="1249" ht="14.25" customHeight="1">
      <c r="A1249" s="9" t="s">
        <v>890</v>
      </c>
      <c r="B1249" s="110" t="s">
        <v>80</v>
      </c>
      <c r="C1249" s="119" t="s">
        <v>2739</v>
      </c>
      <c r="D1249" s="120" t="s">
        <v>1419</v>
      </c>
      <c r="E1249" s="16" t="str">
        <f>VLOOKUP(B1249&amp;D1249,'Bill Assignment'!C:D,2,0)</f>
        <v>×</v>
      </c>
      <c r="F1249" s="16">
        <f>IF(COUNTIF(Dails!A:A,Data!$A1249)=1,1,"N")</f>
        <v>1</v>
      </c>
      <c r="G1249" s="16">
        <f>IF(COUNTIF(Dails!D:D,Data!$A1249)=1,2,"N")</f>
        <v>2</v>
      </c>
      <c r="H1249" s="16" t="str">
        <f>IF(COUNTIF(Dails!G:G,Data!$A1249)=1,3,"N")</f>
        <v>N</v>
      </c>
      <c r="I1249" s="16">
        <f t="shared" si="1"/>
        <v>2</v>
      </c>
    </row>
    <row r="1250" ht="14.25" customHeight="1">
      <c r="A1250" s="9" t="s">
        <v>260</v>
      </c>
      <c r="B1250" s="110" t="s">
        <v>80</v>
      </c>
      <c r="C1250" s="119" t="s">
        <v>2740</v>
      </c>
      <c r="D1250" s="120" t="s">
        <v>1419</v>
      </c>
      <c r="E1250" s="16" t="str">
        <f>VLOOKUP(B1250&amp;D1250,'Bill Assignment'!C:D,2,0)</f>
        <v>×</v>
      </c>
      <c r="F1250" s="16">
        <f>IF(COUNTIF(Dails!A:A,Data!$A1250)=1,1,"N")</f>
        <v>1</v>
      </c>
      <c r="G1250" s="16">
        <f>IF(COUNTIF(Dails!D:D,Data!$A1250)=1,2,"N")</f>
        <v>2</v>
      </c>
      <c r="H1250" s="16" t="str">
        <f>IF(COUNTIF(Dails!G:G,Data!$A1250)=1,3,"N")</f>
        <v>N</v>
      </c>
      <c r="I1250" s="16">
        <f t="shared" si="1"/>
        <v>2</v>
      </c>
    </row>
    <row r="1251" ht="14.25" customHeight="1">
      <c r="A1251" s="9" t="s">
        <v>1609</v>
      </c>
      <c r="B1251" s="110" t="s">
        <v>80</v>
      </c>
      <c r="C1251" s="119" t="s">
        <v>2741</v>
      </c>
      <c r="D1251" s="120" t="s">
        <v>1419</v>
      </c>
      <c r="E1251" s="16" t="str">
        <f>VLOOKUP(B1251&amp;D1251,'Bill Assignment'!C:D,2,0)</f>
        <v>×</v>
      </c>
      <c r="F1251" s="16">
        <f>IF(COUNTIF(Dails!A:A,Data!$A1251)=1,1,"N")</f>
        <v>1</v>
      </c>
      <c r="G1251" s="16">
        <f>IF(COUNTIF(Dails!D:D,Data!$A1251)=1,2,"N")</f>
        <v>2</v>
      </c>
      <c r="H1251" s="16" t="str">
        <f>IF(COUNTIF(Dails!G:G,Data!$A1251)=1,3,"N")</f>
        <v>N</v>
      </c>
      <c r="I1251" s="16">
        <f t="shared" si="1"/>
        <v>2</v>
      </c>
    </row>
    <row r="1252" ht="14.25" customHeight="1">
      <c r="A1252" s="9" t="s">
        <v>1354</v>
      </c>
      <c r="B1252" s="110" t="s">
        <v>80</v>
      </c>
      <c r="C1252" s="119" t="s">
        <v>2742</v>
      </c>
      <c r="D1252" s="120" t="s">
        <v>1419</v>
      </c>
      <c r="E1252" s="16" t="str">
        <f>VLOOKUP(B1252&amp;D1252,'Bill Assignment'!C:D,2,0)</f>
        <v>×</v>
      </c>
      <c r="F1252" s="16" t="str">
        <f>IF(COUNTIF(Dails!A:A,Data!$A1252)=1,1,"N")</f>
        <v>N</v>
      </c>
      <c r="G1252" s="16">
        <f>IF(COUNTIF(Dails!D:D,Data!$A1252)=1,2,"N")</f>
        <v>2</v>
      </c>
      <c r="H1252" s="16">
        <f>IF(COUNTIF(Dails!G:G,Data!$A1252)=1,3,"N")</f>
        <v>3</v>
      </c>
      <c r="I1252" s="16">
        <f t="shared" si="1"/>
        <v>2</v>
      </c>
    </row>
    <row r="1253" ht="14.25" customHeight="1">
      <c r="A1253" s="9" t="s">
        <v>32</v>
      </c>
      <c r="B1253" s="110" t="s">
        <v>80</v>
      </c>
      <c r="C1253" s="119" t="s">
        <v>2743</v>
      </c>
      <c r="D1253" s="120" t="s">
        <v>1419</v>
      </c>
      <c r="E1253" s="16" t="str">
        <f>VLOOKUP(B1253&amp;D1253,'Bill Assignment'!C:D,2,0)</f>
        <v>×</v>
      </c>
      <c r="F1253" s="16">
        <f>IF(COUNTIF(Dails!A:A,Data!$A1253)=1,1,"N")</f>
        <v>1</v>
      </c>
      <c r="G1253" s="16">
        <f>IF(COUNTIF(Dails!D:D,Data!$A1253)=1,2,"N")</f>
        <v>2</v>
      </c>
      <c r="H1253" s="16" t="str">
        <f>IF(COUNTIF(Dails!G:G,Data!$A1253)=1,3,"N")</f>
        <v>N</v>
      </c>
      <c r="I1253" s="16">
        <f t="shared" si="1"/>
        <v>2</v>
      </c>
    </row>
    <row r="1254" ht="14.25" customHeight="1">
      <c r="A1254" s="9" t="s">
        <v>1081</v>
      </c>
      <c r="B1254" s="110" t="s">
        <v>80</v>
      </c>
      <c r="C1254" s="119" t="s">
        <v>2744</v>
      </c>
      <c r="D1254" s="120" t="s">
        <v>1419</v>
      </c>
      <c r="E1254" s="16" t="str">
        <f>VLOOKUP(B1254&amp;D1254,'Bill Assignment'!C:D,2,0)</f>
        <v>×</v>
      </c>
      <c r="F1254" s="16">
        <f>IF(COUNTIF(Dails!A:A,Data!$A1254)=1,1,"N")</f>
        <v>1</v>
      </c>
      <c r="G1254" s="16">
        <f>IF(COUNTIF(Dails!D:D,Data!$A1254)=1,2,"N")</f>
        <v>2</v>
      </c>
      <c r="H1254" s="16" t="str">
        <f>IF(COUNTIF(Dails!G:G,Data!$A1254)=1,3,"N")</f>
        <v>N</v>
      </c>
      <c r="I1254" s="16">
        <f t="shared" si="1"/>
        <v>2</v>
      </c>
    </row>
    <row r="1255" ht="14.25" customHeight="1">
      <c r="A1255" s="9" t="s">
        <v>1614</v>
      </c>
      <c r="B1255" s="110" t="s">
        <v>80</v>
      </c>
      <c r="C1255" s="119" t="s">
        <v>2745</v>
      </c>
      <c r="D1255" s="120" t="s">
        <v>1419</v>
      </c>
      <c r="E1255" s="16" t="str">
        <f>VLOOKUP(B1255&amp;D1255,'Bill Assignment'!C:D,2,0)</f>
        <v>×</v>
      </c>
      <c r="F1255" s="16" t="str">
        <f>IF(COUNTIF(Dails!A:A,Data!$A1255)=1,1,"N")</f>
        <v>N</v>
      </c>
      <c r="G1255" s="16">
        <f>IF(COUNTIF(Dails!D:D,Data!$A1255)=1,2,"N")</f>
        <v>2</v>
      </c>
      <c r="H1255" s="16" t="str">
        <f>IF(COUNTIF(Dails!G:G,Data!$A1255)=1,3,"N")</f>
        <v>N</v>
      </c>
      <c r="I1255" s="16">
        <f t="shared" si="1"/>
        <v>2</v>
      </c>
    </row>
    <row r="1256" ht="14.25" customHeight="1">
      <c r="A1256" s="9" t="s">
        <v>1300</v>
      </c>
      <c r="B1256" s="110" t="s">
        <v>80</v>
      </c>
      <c r="C1256" s="119" t="s">
        <v>2746</v>
      </c>
      <c r="D1256" s="120" t="s">
        <v>1419</v>
      </c>
      <c r="E1256" s="16" t="str">
        <f>VLOOKUP(B1256&amp;D1256,'Bill Assignment'!C:D,2,0)</f>
        <v>×</v>
      </c>
      <c r="F1256" s="16">
        <f>IF(COUNTIF(Dails!A:A,Data!$A1256)=1,1,"N")</f>
        <v>1</v>
      </c>
      <c r="G1256" s="16">
        <f>IF(COUNTIF(Dails!D:D,Data!$A1256)=1,2,"N")</f>
        <v>2</v>
      </c>
      <c r="H1256" s="16" t="str">
        <f>IF(COUNTIF(Dails!G:G,Data!$A1256)=1,3,"N")</f>
        <v>N</v>
      </c>
      <c r="I1256" s="16">
        <f t="shared" si="1"/>
        <v>2</v>
      </c>
    </row>
    <row r="1257" ht="14.25" customHeight="1">
      <c r="A1257" s="9" t="s">
        <v>470</v>
      </c>
      <c r="B1257" s="110" t="s">
        <v>80</v>
      </c>
      <c r="C1257" s="119" t="s">
        <v>2747</v>
      </c>
      <c r="D1257" s="120" t="s">
        <v>1419</v>
      </c>
      <c r="E1257" s="16" t="str">
        <f>VLOOKUP(B1257&amp;D1257,'Bill Assignment'!C:D,2,0)</f>
        <v>×</v>
      </c>
      <c r="F1257" s="16">
        <f>IF(COUNTIF(Dails!A:A,Data!$A1257)=1,1,"N")</f>
        <v>1</v>
      </c>
      <c r="G1257" s="16">
        <f>IF(COUNTIF(Dails!D:D,Data!$A1257)=1,2,"N")</f>
        <v>2</v>
      </c>
      <c r="H1257" s="16">
        <f>IF(COUNTIF(Dails!G:G,Data!$A1257)=1,3,"N")</f>
        <v>3</v>
      </c>
      <c r="I1257" s="16">
        <f t="shared" si="1"/>
        <v>2</v>
      </c>
    </row>
    <row r="1258" ht="14.25" customHeight="1">
      <c r="A1258" s="9" t="s">
        <v>486</v>
      </c>
      <c r="B1258" s="110" t="s">
        <v>80</v>
      </c>
      <c r="C1258" s="119" t="s">
        <v>2748</v>
      </c>
      <c r="D1258" s="120" t="s">
        <v>1419</v>
      </c>
      <c r="E1258" s="16" t="str">
        <f>VLOOKUP(B1258&amp;D1258,'Bill Assignment'!C:D,2,0)</f>
        <v>×</v>
      </c>
      <c r="F1258" s="16">
        <f>IF(COUNTIF(Dails!A:A,Data!$A1258)=1,1,"N")</f>
        <v>1</v>
      </c>
      <c r="G1258" s="16">
        <f>IF(COUNTIF(Dails!D:D,Data!$A1258)=1,2,"N")</f>
        <v>2</v>
      </c>
      <c r="H1258" s="16" t="str">
        <f>IF(COUNTIF(Dails!G:G,Data!$A1258)=1,3,"N")</f>
        <v>N</v>
      </c>
      <c r="I1258" s="16">
        <f t="shared" si="1"/>
        <v>2</v>
      </c>
    </row>
    <row r="1259" ht="14.25" customHeight="1">
      <c r="A1259" s="9" t="s">
        <v>1153</v>
      </c>
      <c r="B1259" s="110" t="s">
        <v>80</v>
      </c>
      <c r="C1259" s="119" t="s">
        <v>2749</v>
      </c>
      <c r="D1259" s="120" t="s">
        <v>1419</v>
      </c>
      <c r="E1259" s="16" t="str">
        <f>VLOOKUP(B1259&amp;D1259,'Bill Assignment'!C:D,2,0)</f>
        <v>×</v>
      </c>
      <c r="F1259" s="16" t="str">
        <f>IF(COUNTIF(Dails!A:A,Data!$A1259)=1,1,"N")</f>
        <v>N</v>
      </c>
      <c r="G1259" s="16">
        <f>IF(COUNTIF(Dails!D:D,Data!$A1259)=1,2,"N")</f>
        <v>2</v>
      </c>
      <c r="H1259" s="16" t="str">
        <f>IF(COUNTIF(Dails!G:G,Data!$A1259)=1,3,"N")</f>
        <v>N</v>
      </c>
      <c r="I1259" s="16">
        <f t="shared" si="1"/>
        <v>2</v>
      </c>
    </row>
    <row r="1260" ht="14.25" customHeight="1">
      <c r="A1260" s="9" t="s">
        <v>1051</v>
      </c>
      <c r="B1260" s="110" t="s">
        <v>80</v>
      </c>
      <c r="C1260" s="119" t="s">
        <v>2750</v>
      </c>
      <c r="D1260" s="120" t="s">
        <v>1419</v>
      </c>
      <c r="E1260" s="16" t="str">
        <f>VLOOKUP(B1260&amp;D1260,'Bill Assignment'!C:D,2,0)</f>
        <v>×</v>
      </c>
      <c r="F1260" s="16">
        <f>IF(COUNTIF(Dails!A:A,Data!$A1260)=1,1,"N")</f>
        <v>1</v>
      </c>
      <c r="G1260" s="16">
        <f>IF(COUNTIF(Dails!D:D,Data!$A1260)=1,2,"N")</f>
        <v>2</v>
      </c>
      <c r="H1260" s="16" t="str">
        <f>IF(COUNTIF(Dails!G:G,Data!$A1260)=1,3,"N")</f>
        <v>N</v>
      </c>
      <c r="I1260" s="16">
        <f t="shared" si="1"/>
        <v>2</v>
      </c>
    </row>
    <row r="1261" ht="14.25" customHeight="1">
      <c r="A1261" s="9" t="s">
        <v>828</v>
      </c>
      <c r="B1261" s="110" t="s">
        <v>80</v>
      </c>
      <c r="C1261" s="119" t="s">
        <v>2751</v>
      </c>
      <c r="D1261" s="120" t="s">
        <v>1419</v>
      </c>
      <c r="E1261" s="16" t="str">
        <f>VLOOKUP(B1261&amp;D1261,'Bill Assignment'!C:D,2,0)</f>
        <v>×</v>
      </c>
      <c r="F1261" s="16">
        <f>IF(COUNTIF(Dails!A:A,Data!$A1261)=1,1,"N")</f>
        <v>1</v>
      </c>
      <c r="G1261" s="16">
        <f>IF(COUNTIF(Dails!D:D,Data!$A1261)=1,2,"N")</f>
        <v>2</v>
      </c>
      <c r="H1261" s="16" t="str">
        <f>IF(COUNTIF(Dails!G:G,Data!$A1261)=1,3,"N")</f>
        <v>N</v>
      </c>
      <c r="I1261" s="16">
        <f t="shared" si="1"/>
        <v>2</v>
      </c>
    </row>
    <row r="1262" ht="14.25" customHeight="1">
      <c r="A1262" s="9" t="s">
        <v>1629</v>
      </c>
      <c r="B1262" s="110" t="s">
        <v>80</v>
      </c>
      <c r="C1262" s="119" t="s">
        <v>2752</v>
      </c>
      <c r="D1262" s="120" t="s">
        <v>1419</v>
      </c>
      <c r="E1262" s="16" t="str">
        <f>VLOOKUP(B1262&amp;D1262,'Bill Assignment'!C:D,2,0)</f>
        <v>×</v>
      </c>
      <c r="F1262" s="16" t="str">
        <f>IF(COUNTIF(Dails!A:A,Data!$A1262)=1,1,"N")</f>
        <v>N</v>
      </c>
      <c r="G1262" s="16">
        <f>IF(COUNTIF(Dails!D:D,Data!$A1262)=1,2,"N")</f>
        <v>2</v>
      </c>
      <c r="H1262" s="16" t="str">
        <f>IF(COUNTIF(Dails!G:G,Data!$A1262)=1,3,"N")</f>
        <v>N</v>
      </c>
      <c r="I1262" s="16">
        <f t="shared" si="1"/>
        <v>2</v>
      </c>
    </row>
    <row r="1263" ht="14.25" customHeight="1">
      <c r="A1263" s="9" t="s">
        <v>1631</v>
      </c>
      <c r="B1263" s="110" t="s">
        <v>80</v>
      </c>
      <c r="C1263" s="119" t="s">
        <v>2753</v>
      </c>
      <c r="D1263" s="120" t="s">
        <v>1419</v>
      </c>
      <c r="E1263" s="16" t="str">
        <f>VLOOKUP(B1263&amp;D1263,'Bill Assignment'!C:D,2,0)</f>
        <v>×</v>
      </c>
      <c r="F1263" s="16" t="str">
        <f>IF(COUNTIF(Dails!A:A,Data!$A1263)=1,1,"N")</f>
        <v>N</v>
      </c>
      <c r="G1263" s="16">
        <f>IF(COUNTIF(Dails!D:D,Data!$A1263)=1,2,"N")</f>
        <v>2</v>
      </c>
      <c r="H1263" s="16" t="str">
        <f>IF(COUNTIF(Dails!G:G,Data!$A1263)=1,3,"N")</f>
        <v>N</v>
      </c>
      <c r="I1263" s="16">
        <f t="shared" si="1"/>
        <v>2</v>
      </c>
    </row>
    <row r="1264" ht="14.25" customHeight="1">
      <c r="A1264" s="9" t="s">
        <v>1360</v>
      </c>
      <c r="B1264" s="110" t="s">
        <v>80</v>
      </c>
      <c r="C1264" s="119" t="s">
        <v>2754</v>
      </c>
      <c r="D1264" s="120" t="s">
        <v>1419</v>
      </c>
      <c r="E1264" s="16" t="str">
        <f>VLOOKUP(B1264&amp;D1264,'Bill Assignment'!C:D,2,0)</f>
        <v>×</v>
      </c>
      <c r="F1264" s="16" t="str">
        <f>IF(COUNTIF(Dails!A:A,Data!$A1264)=1,1,"N")</f>
        <v>N</v>
      </c>
      <c r="G1264" s="16">
        <f>IF(COUNTIF(Dails!D:D,Data!$A1264)=1,2,"N")</f>
        <v>2</v>
      </c>
      <c r="H1264" s="16">
        <f>IF(COUNTIF(Dails!G:G,Data!$A1264)=1,3,"N")</f>
        <v>3</v>
      </c>
      <c r="I1264" s="16">
        <f t="shared" si="1"/>
        <v>2</v>
      </c>
    </row>
    <row r="1265" ht="14.25" customHeight="1">
      <c r="A1265" s="9" t="s">
        <v>1635</v>
      </c>
      <c r="B1265" s="110" t="s">
        <v>80</v>
      </c>
      <c r="C1265" s="119" t="s">
        <v>2755</v>
      </c>
      <c r="D1265" s="120" t="s">
        <v>1419</v>
      </c>
      <c r="E1265" s="16" t="str">
        <f>VLOOKUP(B1265&amp;D1265,'Bill Assignment'!C:D,2,0)</f>
        <v>×</v>
      </c>
      <c r="F1265" s="16">
        <f>IF(COUNTIF(Dails!A:A,Data!$A1265)=1,1,"N")</f>
        <v>1</v>
      </c>
      <c r="G1265" s="16">
        <f>IF(COUNTIF(Dails!D:D,Data!$A1265)=1,2,"N")</f>
        <v>2</v>
      </c>
      <c r="H1265" s="16" t="str">
        <f>IF(COUNTIF(Dails!G:G,Data!$A1265)=1,3,"N")</f>
        <v>N</v>
      </c>
      <c r="I1265" s="16">
        <f t="shared" si="1"/>
        <v>2</v>
      </c>
    </row>
    <row r="1266" ht="14.25" customHeight="1">
      <c r="A1266" s="9" t="s">
        <v>1640</v>
      </c>
      <c r="B1266" s="110" t="s">
        <v>80</v>
      </c>
      <c r="C1266" s="119" t="s">
        <v>2756</v>
      </c>
      <c r="D1266" s="120" t="s">
        <v>1419</v>
      </c>
      <c r="E1266" s="16" t="str">
        <f>VLOOKUP(B1266&amp;D1266,'Bill Assignment'!C:D,2,0)</f>
        <v>×</v>
      </c>
      <c r="F1266" s="16" t="str">
        <f>IF(COUNTIF(Dails!A:A,Data!$A1266)=1,1,"N")</f>
        <v>N</v>
      </c>
      <c r="G1266" s="16">
        <f>IF(COUNTIF(Dails!D:D,Data!$A1266)=1,2,"N")</f>
        <v>2</v>
      </c>
      <c r="H1266" s="16" t="str">
        <f>IF(COUNTIF(Dails!G:G,Data!$A1266)=1,3,"N")</f>
        <v>N</v>
      </c>
      <c r="I1266" s="16">
        <f t="shared" si="1"/>
        <v>2</v>
      </c>
    </row>
    <row r="1267" ht="14.25" customHeight="1">
      <c r="A1267" s="9" t="s">
        <v>1802</v>
      </c>
      <c r="B1267" s="110" t="s">
        <v>80</v>
      </c>
      <c r="C1267" s="119" t="s">
        <v>2757</v>
      </c>
      <c r="D1267" s="120" t="s">
        <v>1419</v>
      </c>
      <c r="E1267" s="16" t="str">
        <f>VLOOKUP(B1267&amp;D1267,'Bill Assignment'!C:D,2,0)</f>
        <v>×</v>
      </c>
      <c r="F1267" s="16">
        <f>IF(COUNTIF(Dails!A:A,Data!$A1267)=1,1,"N")</f>
        <v>1</v>
      </c>
      <c r="G1267" s="16">
        <f>IF(COUNTIF(Dails!D:D,Data!$A1267)=1,2,"N")</f>
        <v>2</v>
      </c>
      <c r="H1267" s="16" t="str">
        <f>IF(COUNTIF(Dails!G:G,Data!$A1267)=1,3,"N")</f>
        <v>N</v>
      </c>
      <c r="I1267" s="16">
        <f t="shared" si="1"/>
        <v>2</v>
      </c>
    </row>
    <row r="1268" ht="14.25" customHeight="1">
      <c r="A1268" s="9" t="s">
        <v>1647</v>
      </c>
      <c r="B1268" s="110" t="s">
        <v>80</v>
      </c>
      <c r="C1268" s="119" t="s">
        <v>2758</v>
      </c>
      <c r="D1268" s="120" t="s">
        <v>1419</v>
      </c>
      <c r="E1268" s="16" t="str">
        <f>VLOOKUP(B1268&amp;D1268,'Bill Assignment'!C:D,2,0)</f>
        <v>×</v>
      </c>
      <c r="F1268" s="16" t="str">
        <f>IF(COUNTIF(Dails!A:A,Data!$A1268)=1,1,"N")</f>
        <v>N</v>
      </c>
      <c r="G1268" s="16">
        <f>IF(COUNTIF(Dails!D:D,Data!$A1268)=1,2,"N")</f>
        <v>2</v>
      </c>
      <c r="H1268" s="16" t="str">
        <f>IF(COUNTIF(Dails!G:G,Data!$A1268)=1,3,"N")</f>
        <v>N</v>
      </c>
      <c r="I1268" s="16">
        <f t="shared" si="1"/>
        <v>2</v>
      </c>
    </row>
    <row r="1269" ht="14.25" customHeight="1">
      <c r="A1269" s="9" t="s">
        <v>789</v>
      </c>
      <c r="B1269" s="110" t="s">
        <v>80</v>
      </c>
      <c r="C1269" s="119" t="s">
        <v>2759</v>
      </c>
      <c r="D1269" s="120" t="s">
        <v>1419</v>
      </c>
      <c r="E1269" s="16" t="str">
        <f>VLOOKUP(B1269&amp;D1269,'Bill Assignment'!C:D,2,0)</f>
        <v>×</v>
      </c>
      <c r="F1269" s="16">
        <f>IF(COUNTIF(Dails!A:A,Data!$A1269)=1,1,"N")</f>
        <v>1</v>
      </c>
      <c r="G1269" s="16">
        <f>IF(COUNTIF(Dails!D:D,Data!$A1269)=1,2,"N")</f>
        <v>2</v>
      </c>
      <c r="H1269" s="16" t="str">
        <f>IF(COUNTIF(Dails!G:G,Data!$A1269)=1,3,"N")</f>
        <v>N</v>
      </c>
      <c r="I1269" s="16">
        <f t="shared" si="1"/>
        <v>2</v>
      </c>
    </row>
    <row r="1270" ht="14.25" customHeight="1">
      <c r="A1270" s="9" t="s">
        <v>864</v>
      </c>
      <c r="B1270" s="110" t="s">
        <v>80</v>
      </c>
      <c r="C1270" s="119" t="s">
        <v>2760</v>
      </c>
      <c r="D1270" s="120" t="s">
        <v>1419</v>
      </c>
      <c r="E1270" s="16" t="str">
        <f>VLOOKUP(B1270&amp;D1270,'Bill Assignment'!C:D,2,0)</f>
        <v>×</v>
      </c>
      <c r="F1270" s="16" t="str">
        <f>IF(COUNTIF(Dails!A:A,Data!$A1270)=1,1,"N")</f>
        <v>N</v>
      </c>
      <c r="G1270" s="16">
        <f>IF(COUNTIF(Dails!D:D,Data!$A1270)=1,2,"N")</f>
        <v>2</v>
      </c>
      <c r="H1270" s="16" t="str">
        <f>IF(COUNTIF(Dails!G:G,Data!$A1270)=1,3,"N")</f>
        <v>N</v>
      </c>
      <c r="I1270" s="16">
        <f t="shared" si="1"/>
        <v>2</v>
      </c>
    </row>
    <row r="1271" ht="14.25" customHeight="1">
      <c r="A1271" s="9" t="s">
        <v>1650</v>
      </c>
      <c r="B1271" s="110" t="s">
        <v>80</v>
      </c>
      <c r="C1271" s="119" t="s">
        <v>2761</v>
      </c>
      <c r="D1271" s="120" t="s">
        <v>1419</v>
      </c>
      <c r="E1271" s="16" t="str">
        <f>VLOOKUP(B1271&amp;D1271,'Bill Assignment'!C:D,2,0)</f>
        <v>×</v>
      </c>
      <c r="F1271" s="16" t="str">
        <f>IF(COUNTIF(Dails!A:A,Data!$A1271)=1,1,"N")</f>
        <v>N</v>
      </c>
      <c r="G1271" s="16">
        <f>IF(COUNTIF(Dails!D:D,Data!$A1271)=1,2,"N")</f>
        <v>2</v>
      </c>
      <c r="H1271" s="16" t="str">
        <f>IF(COUNTIF(Dails!G:G,Data!$A1271)=1,3,"N")</f>
        <v>N</v>
      </c>
      <c r="I1271" s="16">
        <f t="shared" si="1"/>
        <v>2</v>
      </c>
    </row>
    <row r="1272" ht="14.25" customHeight="1">
      <c r="A1272" s="9" t="s">
        <v>1368</v>
      </c>
      <c r="B1272" s="110" t="s">
        <v>80</v>
      </c>
      <c r="C1272" s="119" t="s">
        <v>2762</v>
      </c>
      <c r="D1272" s="120" t="s">
        <v>1419</v>
      </c>
      <c r="E1272" s="16" t="str">
        <f>VLOOKUP(B1272&amp;D1272,'Bill Assignment'!C:D,2,0)</f>
        <v>×</v>
      </c>
      <c r="F1272" s="16" t="str">
        <f>IF(COUNTIF(Dails!A:A,Data!$A1272)=1,1,"N")</f>
        <v>N</v>
      </c>
      <c r="G1272" s="16">
        <f>IF(COUNTIF(Dails!D:D,Data!$A1272)=1,2,"N")</f>
        <v>2</v>
      </c>
      <c r="H1272" s="16">
        <f>IF(COUNTIF(Dails!G:G,Data!$A1272)=1,3,"N")</f>
        <v>3</v>
      </c>
      <c r="I1272" s="16">
        <f t="shared" si="1"/>
        <v>2</v>
      </c>
    </row>
    <row r="1273" ht="14.25" customHeight="1">
      <c r="A1273" s="9" t="s">
        <v>547</v>
      </c>
      <c r="B1273" s="110" t="s">
        <v>80</v>
      </c>
      <c r="C1273" s="119" t="s">
        <v>2763</v>
      </c>
      <c r="D1273" s="120" t="s">
        <v>1419</v>
      </c>
      <c r="E1273" s="16" t="str">
        <f>VLOOKUP(B1273&amp;D1273,'Bill Assignment'!C:D,2,0)</f>
        <v>×</v>
      </c>
      <c r="F1273" s="16" t="str">
        <f>IF(COUNTIF(Dails!A:A,Data!$A1273)=1,1,"N")</f>
        <v>N</v>
      </c>
      <c r="G1273" s="16">
        <f>IF(COUNTIF(Dails!D:D,Data!$A1273)=1,2,"N")</f>
        <v>2</v>
      </c>
      <c r="H1273" s="16" t="str">
        <f>IF(COUNTIF(Dails!G:G,Data!$A1273)=1,3,"N")</f>
        <v>N</v>
      </c>
      <c r="I1273" s="16">
        <f t="shared" si="1"/>
        <v>2</v>
      </c>
    </row>
    <row r="1274" ht="14.25" customHeight="1">
      <c r="A1274" s="9" t="s">
        <v>1654</v>
      </c>
      <c r="B1274" s="110" t="s">
        <v>80</v>
      </c>
      <c r="C1274" s="119" t="s">
        <v>2764</v>
      </c>
      <c r="D1274" s="120" t="s">
        <v>1419</v>
      </c>
      <c r="E1274" s="16" t="str">
        <f>VLOOKUP(B1274&amp;D1274,'Bill Assignment'!C:D,2,0)</f>
        <v>×</v>
      </c>
      <c r="F1274" s="16" t="str">
        <f>IF(COUNTIF(Dails!A:A,Data!$A1274)=1,1,"N")</f>
        <v>N</v>
      </c>
      <c r="G1274" s="16">
        <f>IF(COUNTIF(Dails!D:D,Data!$A1274)=1,2,"N")</f>
        <v>2</v>
      </c>
      <c r="H1274" s="16" t="str">
        <f>IF(COUNTIF(Dails!G:G,Data!$A1274)=1,3,"N")</f>
        <v>N</v>
      </c>
      <c r="I1274" s="16">
        <f t="shared" si="1"/>
        <v>2</v>
      </c>
    </row>
    <row r="1275" ht="14.25" customHeight="1">
      <c r="A1275" s="9" t="s">
        <v>1085</v>
      </c>
      <c r="B1275" s="110" t="s">
        <v>80</v>
      </c>
      <c r="C1275" s="119" t="s">
        <v>2765</v>
      </c>
      <c r="D1275" s="120" t="s">
        <v>1419</v>
      </c>
      <c r="E1275" s="16" t="str">
        <f>VLOOKUP(B1275&amp;D1275,'Bill Assignment'!C:D,2,0)</f>
        <v>×</v>
      </c>
      <c r="F1275" s="16">
        <f>IF(COUNTIF(Dails!A:A,Data!$A1275)=1,1,"N")</f>
        <v>1</v>
      </c>
      <c r="G1275" s="16">
        <f>IF(COUNTIF(Dails!D:D,Data!$A1275)=1,2,"N")</f>
        <v>2</v>
      </c>
      <c r="H1275" s="16" t="str">
        <f>IF(COUNTIF(Dails!G:G,Data!$A1275)=1,3,"N")</f>
        <v>N</v>
      </c>
      <c r="I1275" s="16">
        <f t="shared" si="1"/>
        <v>2</v>
      </c>
    </row>
    <row r="1276" ht="14.25" customHeight="1">
      <c r="A1276" s="9" t="s">
        <v>989</v>
      </c>
      <c r="B1276" s="110" t="s">
        <v>80</v>
      </c>
      <c r="C1276" s="119" t="s">
        <v>2766</v>
      </c>
      <c r="D1276" s="120" t="s">
        <v>1419</v>
      </c>
      <c r="E1276" s="16" t="str">
        <f>VLOOKUP(B1276&amp;D1276,'Bill Assignment'!C:D,2,0)</f>
        <v>×</v>
      </c>
      <c r="F1276" s="16" t="str">
        <f>IF(COUNTIF(Dails!A:A,Data!$A1276)=1,1,"N")</f>
        <v>N</v>
      </c>
      <c r="G1276" s="16">
        <f>IF(COUNTIF(Dails!D:D,Data!$A1276)=1,2,"N")</f>
        <v>2</v>
      </c>
      <c r="H1276" s="16" t="str">
        <f>IF(COUNTIF(Dails!G:G,Data!$A1276)=1,3,"N")</f>
        <v>N</v>
      </c>
      <c r="I1276" s="16">
        <f t="shared" si="1"/>
        <v>2</v>
      </c>
    </row>
    <row r="1277" ht="14.25" customHeight="1">
      <c r="A1277" s="9" t="s">
        <v>1372</v>
      </c>
      <c r="B1277" s="110" t="s">
        <v>80</v>
      </c>
      <c r="C1277" s="119" t="s">
        <v>2767</v>
      </c>
      <c r="D1277" s="120" t="s">
        <v>1419</v>
      </c>
      <c r="E1277" s="16" t="str">
        <f>VLOOKUP(B1277&amp;D1277,'Bill Assignment'!C:D,2,0)</f>
        <v>×</v>
      </c>
      <c r="F1277" s="16" t="str">
        <f>IF(COUNTIF(Dails!A:A,Data!$A1277)=1,1,"N")</f>
        <v>N</v>
      </c>
      <c r="G1277" s="16">
        <f>IF(COUNTIF(Dails!D:D,Data!$A1277)=1,2,"N")</f>
        <v>2</v>
      </c>
      <c r="H1277" s="16">
        <f>IF(COUNTIF(Dails!G:G,Data!$A1277)=1,3,"N")</f>
        <v>3</v>
      </c>
      <c r="I1277" s="16">
        <f t="shared" si="1"/>
        <v>2</v>
      </c>
    </row>
    <row r="1278" ht="14.25" customHeight="1">
      <c r="A1278" s="9" t="s">
        <v>350</v>
      </c>
      <c r="B1278" s="110" t="s">
        <v>80</v>
      </c>
      <c r="C1278" s="119" t="s">
        <v>2768</v>
      </c>
      <c r="D1278" s="120" t="s">
        <v>1419</v>
      </c>
      <c r="E1278" s="16" t="str">
        <f>VLOOKUP(B1278&amp;D1278,'Bill Assignment'!C:D,2,0)</f>
        <v>×</v>
      </c>
      <c r="F1278" s="16">
        <f>IF(COUNTIF(Dails!A:A,Data!$A1278)=1,1,"N")</f>
        <v>1</v>
      </c>
      <c r="G1278" s="16">
        <f>IF(COUNTIF(Dails!D:D,Data!$A1278)=1,2,"N")</f>
        <v>2</v>
      </c>
      <c r="H1278" s="16" t="str">
        <f>IF(COUNTIF(Dails!G:G,Data!$A1278)=1,3,"N")</f>
        <v>N</v>
      </c>
      <c r="I1278" s="16">
        <f t="shared" si="1"/>
        <v>2</v>
      </c>
    </row>
    <row r="1279" ht="14.25" customHeight="1">
      <c r="A1279" s="9" t="s">
        <v>1657</v>
      </c>
      <c r="B1279" s="110" t="s">
        <v>80</v>
      </c>
      <c r="C1279" s="119" t="s">
        <v>2769</v>
      </c>
      <c r="D1279" s="120" t="s">
        <v>1419</v>
      </c>
      <c r="E1279" s="16" t="str">
        <f>VLOOKUP(B1279&amp;D1279,'Bill Assignment'!C:D,2,0)</f>
        <v>×</v>
      </c>
      <c r="F1279" s="16">
        <f>IF(COUNTIF(Dails!A:A,Data!$A1279)=1,1,"N")</f>
        <v>1</v>
      </c>
      <c r="G1279" s="16">
        <f>IF(COUNTIF(Dails!D:D,Data!$A1279)=1,2,"N")</f>
        <v>2</v>
      </c>
      <c r="H1279" s="16" t="str">
        <f>IF(COUNTIF(Dails!G:G,Data!$A1279)=1,3,"N")</f>
        <v>N</v>
      </c>
      <c r="I1279" s="16">
        <f t="shared" si="1"/>
        <v>2</v>
      </c>
    </row>
    <row r="1280" ht="14.25" customHeight="1">
      <c r="A1280" s="9" t="s">
        <v>188</v>
      </c>
      <c r="B1280" s="110" t="s">
        <v>80</v>
      </c>
      <c r="C1280" s="119" t="s">
        <v>2770</v>
      </c>
      <c r="D1280" s="120" t="s">
        <v>1419</v>
      </c>
      <c r="E1280" s="16" t="str">
        <f>VLOOKUP(B1280&amp;D1280,'Bill Assignment'!C:D,2,0)</f>
        <v>×</v>
      </c>
      <c r="F1280" s="16" t="str">
        <f>IF(COUNTIF(Dails!A:A,Data!$A1280)=1,1,"N")</f>
        <v>N</v>
      </c>
      <c r="G1280" s="16">
        <f>IF(COUNTIF(Dails!D:D,Data!$A1280)=1,2,"N")</f>
        <v>2</v>
      </c>
      <c r="H1280" s="16" t="str">
        <f>IF(COUNTIF(Dails!G:G,Data!$A1280)=1,3,"N")</f>
        <v>N</v>
      </c>
      <c r="I1280" s="16">
        <f t="shared" si="1"/>
        <v>2</v>
      </c>
    </row>
    <row r="1281" ht="14.25" customHeight="1">
      <c r="A1281" s="9" t="s">
        <v>725</v>
      </c>
      <c r="B1281" s="110" t="s">
        <v>80</v>
      </c>
      <c r="C1281" s="119" t="s">
        <v>2771</v>
      </c>
      <c r="D1281" s="120" t="s">
        <v>1419</v>
      </c>
      <c r="E1281" s="16" t="str">
        <f>VLOOKUP(B1281&amp;D1281,'Bill Assignment'!C:D,2,0)</f>
        <v>×</v>
      </c>
      <c r="F1281" s="16">
        <f>IF(COUNTIF(Dails!A:A,Data!$A1281)=1,1,"N")</f>
        <v>1</v>
      </c>
      <c r="G1281" s="16">
        <f>IF(COUNTIF(Dails!D:D,Data!$A1281)=1,2,"N")</f>
        <v>2</v>
      </c>
      <c r="H1281" s="16" t="str">
        <f>IF(COUNTIF(Dails!G:G,Data!$A1281)=1,3,"N")</f>
        <v>N</v>
      </c>
      <c r="I1281" s="16">
        <f t="shared" si="1"/>
        <v>2</v>
      </c>
    </row>
    <row r="1282" ht="14.25" customHeight="1">
      <c r="A1282" s="9" t="s">
        <v>1058</v>
      </c>
      <c r="B1282" s="110" t="s">
        <v>80</v>
      </c>
      <c r="C1282" s="119" t="s">
        <v>2772</v>
      </c>
      <c r="D1282" s="120" t="s">
        <v>1419</v>
      </c>
      <c r="E1282" s="16" t="str">
        <f>VLOOKUP(B1282&amp;D1282,'Bill Assignment'!C:D,2,0)</f>
        <v>×</v>
      </c>
      <c r="F1282" s="16" t="str">
        <f>IF(COUNTIF(Dails!A:A,Data!$A1282)=1,1,"N")</f>
        <v>N</v>
      </c>
      <c r="G1282" s="16">
        <f>IF(COUNTIF(Dails!D:D,Data!$A1282)=1,2,"N")</f>
        <v>2</v>
      </c>
      <c r="H1282" s="16" t="str">
        <f>IF(COUNTIF(Dails!G:G,Data!$A1282)=1,3,"N")</f>
        <v>N</v>
      </c>
      <c r="I1282" s="16">
        <f t="shared" si="1"/>
        <v>2</v>
      </c>
    </row>
    <row r="1283" ht="14.25" customHeight="1">
      <c r="A1283" s="9" t="s">
        <v>1742</v>
      </c>
      <c r="B1283" s="110" t="s">
        <v>80</v>
      </c>
      <c r="C1283" s="119" t="s">
        <v>2773</v>
      </c>
      <c r="D1283" s="120" t="s">
        <v>1419</v>
      </c>
      <c r="E1283" s="16" t="str">
        <f>VLOOKUP(B1283&amp;D1283,'Bill Assignment'!C:D,2,0)</f>
        <v>×</v>
      </c>
      <c r="F1283" s="16" t="str">
        <f>IF(COUNTIF(Dails!A:A,Data!$A1283)=1,1,"N")</f>
        <v>N</v>
      </c>
      <c r="G1283" s="16">
        <f>IF(COUNTIF(Dails!D:D,Data!$A1283)=1,2,"N")</f>
        <v>2</v>
      </c>
      <c r="H1283" s="16" t="str">
        <f>IF(COUNTIF(Dails!G:G,Data!$A1283)=1,3,"N")</f>
        <v>N</v>
      </c>
      <c r="I1283" s="16">
        <f t="shared" si="1"/>
        <v>2</v>
      </c>
    </row>
    <row r="1284" ht="14.25" customHeight="1">
      <c r="A1284" s="9" t="s">
        <v>643</v>
      </c>
      <c r="B1284" s="110" t="s">
        <v>80</v>
      </c>
      <c r="C1284" s="119" t="s">
        <v>2774</v>
      </c>
      <c r="D1284" s="120" t="s">
        <v>1419</v>
      </c>
      <c r="E1284" s="16" t="str">
        <f>VLOOKUP(B1284&amp;D1284,'Bill Assignment'!C:D,2,0)</f>
        <v>×</v>
      </c>
      <c r="F1284" s="16">
        <f>IF(COUNTIF(Dails!A:A,Data!$A1284)=1,1,"N")</f>
        <v>1</v>
      </c>
      <c r="G1284" s="16">
        <f>IF(COUNTIF(Dails!D:D,Data!$A1284)=1,2,"N")</f>
        <v>2</v>
      </c>
      <c r="H1284" s="16" t="str">
        <f>IF(COUNTIF(Dails!G:G,Data!$A1284)=1,3,"N")</f>
        <v>N</v>
      </c>
      <c r="I1284" s="16">
        <f t="shared" si="1"/>
        <v>2</v>
      </c>
    </row>
    <row r="1285" ht="14.25" customHeight="1">
      <c r="A1285" s="9" t="s">
        <v>1150</v>
      </c>
      <c r="B1285" s="110" t="s">
        <v>80</v>
      </c>
      <c r="C1285" s="119" t="s">
        <v>2775</v>
      </c>
      <c r="D1285" s="120" t="s">
        <v>1419</v>
      </c>
      <c r="E1285" s="16" t="str">
        <f>VLOOKUP(B1285&amp;D1285,'Bill Assignment'!C:D,2,0)</f>
        <v>×</v>
      </c>
      <c r="F1285" s="16">
        <f>IF(COUNTIF(Dails!A:A,Data!$A1285)=1,1,"N")</f>
        <v>1</v>
      </c>
      <c r="G1285" s="16">
        <f>IF(COUNTIF(Dails!D:D,Data!$A1285)=1,2,"N")</f>
        <v>2</v>
      </c>
      <c r="H1285" s="16">
        <f>IF(COUNTIF(Dails!G:G,Data!$A1285)=1,3,"N")</f>
        <v>3</v>
      </c>
      <c r="I1285" s="16">
        <f t="shared" si="1"/>
        <v>2</v>
      </c>
    </row>
    <row r="1286" ht="14.25" customHeight="1">
      <c r="A1286" s="9" t="s">
        <v>1386</v>
      </c>
      <c r="B1286" s="110" t="s">
        <v>80</v>
      </c>
      <c r="C1286" s="119" t="s">
        <v>2776</v>
      </c>
      <c r="D1286" s="120" t="s">
        <v>1419</v>
      </c>
      <c r="E1286" s="16" t="str">
        <f>VLOOKUP(B1286&amp;D1286,'Bill Assignment'!C:D,2,0)</f>
        <v>×</v>
      </c>
      <c r="F1286" s="16" t="str">
        <f>IF(COUNTIF(Dails!A:A,Data!$A1286)=1,1,"N")</f>
        <v>N</v>
      </c>
      <c r="G1286" s="16">
        <f>IF(COUNTIF(Dails!D:D,Data!$A1286)=1,2,"N")</f>
        <v>2</v>
      </c>
      <c r="H1286" s="16">
        <f>IF(COUNTIF(Dails!G:G,Data!$A1286)=1,3,"N")</f>
        <v>3</v>
      </c>
      <c r="I1286" s="16">
        <f t="shared" si="1"/>
        <v>2</v>
      </c>
    </row>
    <row r="1287" ht="14.25" customHeight="1">
      <c r="A1287" s="9" t="s">
        <v>939</v>
      </c>
      <c r="B1287" s="110" t="s">
        <v>80</v>
      </c>
      <c r="C1287" s="119" t="s">
        <v>2777</v>
      </c>
      <c r="D1287" s="120" t="s">
        <v>1419</v>
      </c>
      <c r="E1287" s="16" t="str">
        <f>VLOOKUP(B1287&amp;D1287,'Bill Assignment'!C:D,2,0)</f>
        <v>×</v>
      </c>
      <c r="F1287" s="16" t="str">
        <f>IF(COUNTIF(Dails!A:A,Data!$A1287)=1,1,"N")</f>
        <v>N</v>
      </c>
      <c r="G1287" s="16">
        <f>IF(COUNTIF(Dails!D:D,Data!$A1287)=1,2,"N")</f>
        <v>2</v>
      </c>
      <c r="H1287" s="16" t="str">
        <f>IF(COUNTIF(Dails!G:G,Data!$A1287)=1,3,"N")</f>
        <v>N</v>
      </c>
      <c r="I1287" s="16">
        <f t="shared" si="1"/>
        <v>2</v>
      </c>
    </row>
    <row r="1288" ht="14.25" customHeight="1">
      <c r="A1288" s="9" t="s">
        <v>964</v>
      </c>
      <c r="B1288" s="110" t="s">
        <v>80</v>
      </c>
      <c r="C1288" s="119" t="s">
        <v>2778</v>
      </c>
      <c r="D1288" s="120" t="s">
        <v>1419</v>
      </c>
      <c r="E1288" s="16" t="str">
        <f>VLOOKUP(B1288&amp;D1288,'Bill Assignment'!C:D,2,0)</f>
        <v>×</v>
      </c>
      <c r="F1288" s="16">
        <f>IF(COUNTIF(Dails!A:A,Data!$A1288)=1,1,"N")</f>
        <v>1</v>
      </c>
      <c r="G1288" s="16">
        <f>IF(COUNTIF(Dails!D:D,Data!$A1288)=1,2,"N")</f>
        <v>2</v>
      </c>
      <c r="H1288" s="16" t="str">
        <f>IF(COUNTIF(Dails!G:G,Data!$A1288)=1,3,"N")</f>
        <v>N</v>
      </c>
      <c r="I1288" s="16">
        <f t="shared" si="1"/>
        <v>2</v>
      </c>
    </row>
    <row r="1289" ht="14.25" customHeight="1">
      <c r="A1289" s="9" t="s">
        <v>954</v>
      </c>
      <c r="B1289" s="110" t="s">
        <v>80</v>
      </c>
      <c r="C1289" s="119" t="s">
        <v>2779</v>
      </c>
      <c r="D1289" s="120" t="s">
        <v>1419</v>
      </c>
      <c r="E1289" s="16" t="str">
        <f>VLOOKUP(B1289&amp;D1289,'Bill Assignment'!C:D,2,0)</f>
        <v>×</v>
      </c>
      <c r="F1289" s="16">
        <f>IF(COUNTIF(Dails!A:A,Data!$A1289)=1,1,"N")</f>
        <v>1</v>
      </c>
      <c r="G1289" s="16">
        <f>IF(COUNTIF(Dails!D:D,Data!$A1289)=1,2,"N")</f>
        <v>2</v>
      </c>
      <c r="H1289" s="16">
        <f>IF(COUNTIF(Dails!G:G,Data!$A1289)=1,3,"N")</f>
        <v>3</v>
      </c>
      <c r="I1289" s="16">
        <f t="shared" si="1"/>
        <v>2</v>
      </c>
    </row>
    <row r="1290" ht="14.25" customHeight="1">
      <c r="A1290" s="9" t="s">
        <v>1398</v>
      </c>
      <c r="B1290" s="110" t="s">
        <v>80</v>
      </c>
      <c r="C1290" s="119" t="s">
        <v>2780</v>
      </c>
      <c r="D1290" s="120" t="s">
        <v>1419</v>
      </c>
      <c r="E1290" s="16" t="str">
        <f>VLOOKUP(B1290&amp;D1290,'Bill Assignment'!C:D,2,0)</f>
        <v>×</v>
      </c>
      <c r="F1290" s="16">
        <f>IF(COUNTIF(Dails!A:A,Data!$A1290)=1,1,"N")</f>
        <v>1</v>
      </c>
      <c r="G1290" s="16">
        <f>IF(COUNTIF(Dails!D:D,Data!$A1290)=1,2,"N")</f>
        <v>2</v>
      </c>
      <c r="H1290" s="16">
        <f>IF(COUNTIF(Dails!G:G,Data!$A1290)=1,3,"N")</f>
        <v>3</v>
      </c>
      <c r="I1290" s="16">
        <f t="shared" si="1"/>
        <v>2</v>
      </c>
    </row>
    <row r="1291" ht="14.25" customHeight="1">
      <c r="A1291" s="9" t="s">
        <v>1182</v>
      </c>
      <c r="B1291" s="110" t="s">
        <v>80</v>
      </c>
      <c r="C1291" s="119" t="s">
        <v>2781</v>
      </c>
      <c r="D1291" s="120" t="s">
        <v>1419</v>
      </c>
      <c r="E1291" s="16" t="str">
        <f>VLOOKUP(B1291&amp;D1291,'Bill Assignment'!C:D,2,0)</f>
        <v>×</v>
      </c>
      <c r="F1291" s="16" t="str">
        <f>IF(COUNTIF(Dails!A:A,Data!$A1291)=1,1,"N")</f>
        <v>N</v>
      </c>
      <c r="G1291" s="16">
        <f>IF(COUNTIF(Dails!D:D,Data!$A1291)=1,2,"N")</f>
        <v>2</v>
      </c>
      <c r="H1291" s="16">
        <f>IF(COUNTIF(Dails!G:G,Data!$A1291)=1,3,"N")</f>
        <v>3</v>
      </c>
      <c r="I1291" s="16">
        <f t="shared" si="1"/>
        <v>2</v>
      </c>
    </row>
    <row r="1292" ht="14.25" customHeight="1">
      <c r="A1292" s="9" t="s">
        <v>1677</v>
      </c>
      <c r="B1292" s="110" t="s">
        <v>80</v>
      </c>
      <c r="C1292" s="119" t="s">
        <v>2782</v>
      </c>
      <c r="D1292" s="120" t="s">
        <v>1419</v>
      </c>
      <c r="E1292" s="16" t="str">
        <f>VLOOKUP(B1292&amp;D1292,'Bill Assignment'!C:D,2,0)</f>
        <v>×</v>
      </c>
      <c r="F1292" s="16" t="str">
        <f>IF(COUNTIF(Dails!A:A,Data!$A1292)=1,1,"N")</f>
        <v>N</v>
      </c>
      <c r="G1292" s="16">
        <f>IF(COUNTIF(Dails!D:D,Data!$A1292)=1,2,"N")</f>
        <v>2</v>
      </c>
      <c r="H1292" s="16" t="str">
        <f>IF(COUNTIF(Dails!G:G,Data!$A1292)=1,3,"N")</f>
        <v>N</v>
      </c>
      <c r="I1292" s="16">
        <f t="shared" si="1"/>
        <v>2</v>
      </c>
    </row>
    <row r="1293" ht="14.25" customHeight="1">
      <c r="A1293" s="9" t="s">
        <v>25</v>
      </c>
      <c r="B1293" s="110" t="s">
        <v>80</v>
      </c>
      <c r="C1293" s="119" t="s">
        <v>2783</v>
      </c>
      <c r="D1293" s="120" t="s">
        <v>1419</v>
      </c>
      <c r="E1293" s="16" t="str">
        <f>VLOOKUP(B1293&amp;D1293,'Bill Assignment'!C:D,2,0)</f>
        <v>×</v>
      </c>
      <c r="F1293" s="16">
        <f>IF(COUNTIF(Dails!A:A,Data!$A1293)=1,1,"N")</f>
        <v>1</v>
      </c>
      <c r="G1293" s="16">
        <f>IF(COUNTIF(Dails!D:D,Data!$A1293)=1,2,"N")</f>
        <v>2</v>
      </c>
      <c r="H1293" s="16" t="str">
        <f>IF(COUNTIF(Dails!G:G,Data!$A1293)=1,3,"N")</f>
        <v>N</v>
      </c>
      <c r="I1293" s="16">
        <f t="shared" si="1"/>
        <v>2</v>
      </c>
    </row>
    <row r="1294" ht="14.25" customHeight="1">
      <c r="A1294" s="9" t="s">
        <v>489</v>
      </c>
      <c r="B1294" s="110" t="s">
        <v>80</v>
      </c>
      <c r="C1294" s="119" t="s">
        <v>2784</v>
      </c>
      <c r="D1294" s="120" t="s">
        <v>1419</v>
      </c>
      <c r="E1294" s="16" t="str">
        <f>VLOOKUP(B1294&amp;D1294,'Bill Assignment'!C:D,2,0)</f>
        <v>×</v>
      </c>
      <c r="F1294" s="16" t="str">
        <f>IF(COUNTIF(Dails!A:A,Data!$A1294)=1,1,"N")</f>
        <v>N</v>
      </c>
      <c r="G1294" s="16">
        <f>IF(COUNTIF(Dails!D:D,Data!$A1294)=1,2,"N")</f>
        <v>2</v>
      </c>
      <c r="H1294" s="16" t="str">
        <f>IF(COUNTIF(Dails!G:G,Data!$A1294)=1,3,"N")</f>
        <v>N</v>
      </c>
      <c r="I1294" s="16">
        <f t="shared" si="1"/>
        <v>2</v>
      </c>
    </row>
    <row r="1295" ht="14.25" customHeight="1">
      <c r="A1295" s="9" t="s">
        <v>1686</v>
      </c>
      <c r="B1295" s="110" t="s">
        <v>80</v>
      </c>
      <c r="C1295" s="119" t="s">
        <v>2785</v>
      </c>
      <c r="D1295" s="120" t="s">
        <v>1419</v>
      </c>
      <c r="E1295" s="16" t="str">
        <f>VLOOKUP(B1295&amp;D1295,'Bill Assignment'!C:D,2,0)</f>
        <v>×</v>
      </c>
      <c r="F1295" s="16">
        <f>IF(COUNTIF(Dails!A:A,Data!$A1295)=1,1,"N")</f>
        <v>1</v>
      </c>
      <c r="G1295" s="16">
        <f>IF(COUNTIF(Dails!D:D,Data!$A1295)=1,2,"N")</f>
        <v>2</v>
      </c>
      <c r="H1295" s="16" t="str">
        <f>IF(COUNTIF(Dails!G:G,Data!$A1295)=1,3,"N")</f>
        <v>N</v>
      </c>
      <c r="I1295" s="16">
        <f t="shared" si="1"/>
        <v>2</v>
      </c>
    </row>
    <row r="1296" ht="14.25" customHeight="1">
      <c r="A1296" s="9" t="s">
        <v>1248</v>
      </c>
      <c r="B1296" s="110" t="s">
        <v>80</v>
      </c>
      <c r="C1296" s="119" t="s">
        <v>2786</v>
      </c>
      <c r="D1296" s="120" t="s">
        <v>1419</v>
      </c>
      <c r="E1296" s="16" t="str">
        <f>VLOOKUP(B1296&amp;D1296,'Bill Assignment'!C:D,2,0)</f>
        <v>×</v>
      </c>
      <c r="F1296" s="16">
        <f>IF(COUNTIF(Dails!A:A,Data!$A1296)=1,1,"N")</f>
        <v>1</v>
      </c>
      <c r="G1296" s="16">
        <f>IF(COUNTIF(Dails!D:D,Data!$A1296)=1,2,"N")</f>
        <v>2</v>
      </c>
      <c r="H1296" s="16" t="str">
        <f>IF(COUNTIF(Dails!G:G,Data!$A1296)=1,3,"N")</f>
        <v>N</v>
      </c>
      <c r="I1296" s="16">
        <f t="shared" si="1"/>
        <v>2</v>
      </c>
    </row>
    <row r="1297" ht="14.25" customHeight="1">
      <c r="A1297" s="9" t="s">
        <v>2594</v>
      </c>
      <c r="B1297" s="110" t="s">
        <v>80</v>
      </c>
      <c r="C1297" s="119" t="s">
        <v>2787</v>
      </c>
      <c r="D1297" s="120" t="s">
        <v>1419</v>
      </c>
      <c r="E1297" s="16" t="str">
        <f>VLOOKUP(B1297&amp;D1297,'Bill Assignment'!C:D,2,0)</f>
        <v>×</v>
      </c>
      <c r="F1297" s="16" t="str">
        <f>IF(COUNTIF(Dails!A:A,Data!$A1297)=1,1,"N")</f>
        <v>N</v>
      </c>
      <c r="G1297" s="16">
        <f>IF(COUNTIF(Dails!D:D,Data!$A1297)=1,2,"N")</f>
        <v>2</v>
      </c>
      <c r="H1297" s="16" t="str">
        <f>IF(COUNTIF(Dails!G:G,Data!$A1297)=1,3,"N")</f>
        <v>N</v>
      </c>
      <c r="I1297" s="16">
        <f t="shared" si="1"/>
        <v>2</v>
      </c>
    </row>
    <row r="1298" ht="14.25" customHeight="1">
      <c r="A1298" s="9" t="s">
        <v>877</v>
      </c>
      <c r="B1298" s="110" t="s">
        <v>80</v>
      </c>
      <c r="C1298" s="119" t="s">
        <v>2788</v>
      </c>
      <c r="D1298" s="120" t="s">
        <v>1419</v>
      </c>
      <c r="E1298" s="16" t="str">
        <f>VLOOKUP(B1298&amp;D1298,'Bill Assignment'!C:D,2,0)</f>
        <v>×</v>
      </c>
      <c r="F1298" s="16" t="str">
        <f>IF(COUNTIF(Dails!A:A,Data!$A1298)=1,1,"N")</f>
        <v>N</v>
      </c>
      <c r="G1298" s="16">
        <f>IF(COUNTIF(Dails!D:D,Data!$A1298)=1,2,"N")</f>
        <v>2</v>
      </c>
      <c r="H1298" s="16">
        <f>IF(COUNTIF(Dails!G:G,Data!$A1298)=1,3,"N")</f>
        <v>3</v>
      </c>
      <c r="I1298" s="16">
        <f t="shared" si="1"/>
        <v>2</v>
      </c>
    </row>
    <row r="1299" ht="14.25" customHeight="1">
      <c r="A1299" s="9" t="s">
        <v>198</v>
      </c>
      <c r="B1299" s="110" t="s">
        <v>80</v>
      </c>
      <c r="C1299" s="119" t="s">
        <v>2789</v>
      </c>
      <c r="D1299" s="120" t="s">
        <v>1419</v>
      </c>
      <c r="E1299" s="16" t="str">
        <f>VLOOKUP(B1299&amp;D1299,'Bill Assignment'!C:D,2,0)</f>
        <v>×</v>
      </c>
      <c r="F1299" s="16">
        <f>IF(COUNTIF(Dails!A:A,Data!$A1299)=1,1,"N")</f>
        <v>1</v>
      </c>
      <c r="G1299" s="16">
        <f>IF(COUNTIF(Dails!D:D,Data!$A1299)=1,2,"N")</f>
        <v>2</v>
      </c>
      <c r="H1299" s="16">
        <f>IF(COUNTIF(Dails!G:G,Data!$A1299)=1,3,"N")</f>
        <v>3</v>
      </c>
      <c r="I1299" s="16">
        <f t="shared" si="1"/>
        <v>2</v>
      </c>
    </row>
    <row r="1300" ht="14.25" customHeight="1">
      <c r="A1300" s="9" t="s">
        <v>1304</v>
      </c>
      <c r="B1300" s="110" t="s">
        <v>80</v>
      </c>
      <c r="C1300" s="119" t="s">
        <v>2790</v>
      </c>
      <c r="D1300" s="120" t="s">
        <v>1419</v>
      </c>
      <c r="E1300" s="16" t="str">
        <f>VLOOKUP(B1300&amp;D1300,'Bill Assignment'!C:D,2,0)</f>
        <v>×</v>
      </c>
      <c r="F1300" s="16" t="str">
        <f>IF(COUNTIF(Dails!A:A,Data!$A1300)=1,1,"N")</f>
        <v>N</v>
      </c>
      <c r="G1300" s="16">
        <f>IF(COUNTIF(Dails!D:D,Data!$A1300)=1,2,"N")</f>
        <v>2</v>
      </c>
      <c r="H1300" s="16">
        <f>IF(COUNTIF(Dails!G:G,Data!$A1300)=1,3,"N")</f>
        <v>3</v>
      </c>
      <c r="I1300" s="16">
        <f t="shared" si="1"/>
        <v>2</v>
      </c>
    </row>
    <row r="1301" ht="14.25" customHeight="1">
      <c r="A1301" s="9" t="s">
        <v>1692</v>
      </c>
      <c r="B1301" s="110" t="s">
        <v>80</v>
      </c>
      <c r="C1301" s="119" t="s">
        <v>2791</v>
      </c>
      <c r="D1301" s="120" t="s">
        <v>1419</v>
      </c>
      <c r="E1301" s="16" t="str">
        <f>VLOOKUP(B1301&amp;D1301,'Bill Assignment'!C:D,2,0)</f>
        <v>×</v>
      </c>
      <c r="F1301" s="16" t="str">
        <f>IF(COUNTIF(Dails!A:A,Data!$A1301)=1,1,"N")</f>
        <v>N</v>
      </c>
      <c r="G1301" s="16">
        <f>IF(COUNTIF(Dails!D:D,Data!$A1301)=1,2,"N")</f>
        <v>2</v>
      </c>
      <c r="H1301" s="16" t="str">
        <f>IF(COUNTIF(Dails!G:G,Data!$A1301)=1,3,"N")</f>
        <v>N</v>
      </c>
      <c r="I1301" s="16">
        <f t="shared" si="1"/>
        <v>2</v>
      </c>
    </row>
    <row r="1302" ht="14.25" customHeight="1">
      <c r="A1302" s="9" t="s">
        <v>2600</v>
      </c>
      <c r="B1302" s="110" t="s">
        <v>80</v>
      </c>
      <c r="C1302" s="119" t="s">
        <v>2792</v>
      </c>
      <c r="D1302" s="120" t="s">
        <v>1419</v>
      </c>
      <c r="E1302" s="16" t="str">
        <f>VLOOKUP(B1302&amp;D1302,'Bill Assignment'!C:D,2,0)</f>
        <v>×</v>
      </c>
      <c r="F1302" s="16" t="str">
        <f>IF(COUNTIF(Dails!A:A,Data!$A1302)=1,1,"N")</f>
        <v>N</v>
      </c>
      <c r="G1302" s="16">
        <f>IF(COUNTIF(Dails!D:D,Data!$A1302)=1,2,"N")</f>
        <v>2</v>
      </c>
      <c r="H1302" s="16">
        <f>IF(COUNTIF(Dails!G:G,Data!$A1302)=1,3,"N")</f>
        <v>3</v>
      </c>
      <c r="I1302" s="16">
        <f t="shared" si="1"/>
        <v>2</v>
      </c>
    </row>
    <row r="1303" ht="14.25" customHeight="1">
      <c r="A1303" s="9" t="s">
        <v>1415</v>
      </c>
      <c r="B1303" s="110" t="s">
        <v>80</v>
      </c>
      <c r="C1303" s="119" t="s">
        <v>2793</v>
      </c>
      <c r="D1303" s="120" t="s">
        <v>1419</v>
      </c>
      <c r="E1303" s="16" t="str">
        <f>VLOOKUP(B1303&amp;D1303,'Bill Assignment'!C:D,2,0)</f>
        <v>×</v>
      </c>
      <c r="F1303" s="16" t="str">
        <f>IF(COUNTIF(Dails!A:A,Data!$A1303)=1,1,"N")</f>
        <v>N</v>
      </c>
      <c r="G1303" s="16">
        <f>IF(COUNTIF(Dails!D:D,Data!$A1303)=1,2,"N")</f>
        <v>2</v>
      </c>
      <c r="H1303" s="16">
        <f>IF(COUNTIF(Dails!G:G,Data!$A1303)=1,3,"N")</f>
        <v>3</v>
      </c>
      <c r="I1303" s="16">
        <f t="shared" si="1"/>
        <v>2</v>
      </c>
    </row>
    <row r="1304" ht="14.25" customHeight="1">
      <c r="A1304" s="9" t="s">
        <v>52</v>
      </c>
      <c r="B1304" s="111" t="s">
        <v>84</v>
      </c>
      <c r="C1304" s="119" t="s">
        <v>2794</v>
      </c>
      <c r="D1304" s="120" t="s">
        <v>1333</v>
      </c>
      <c r="E1304" s="16" t="str">
        <f>VLOOKUP(B1304&amp;D1304,'Bill Assignment'!C:D,2,0)</f>
        <v>√</v>
      </c>
      <c r="F1304" s="16">
        <f>IF(COUNTIF(Dails!A:A,Data!$A1304)=1,1,"N")</f>
        <v>1</v>
      </c>
      <c r="G1304" s="16">
        <f>IF(COUNTIF(Dails!D:D,Data!$A1304)=1,2,"N")</f>
        <v>2</v>
      </c>
      <c r="H1304" s="16" t="str">
        <f>IF(COUNTIF(Dails!G:G,Data!$A1304)=1,3,"N")</f>
        <v>N</v>
      </c>
      <c r="I1304" s="16">
        <f t="shared" si="1"/>
        <v>2</v>
      </c>
    </row>
    <row r="1305" ht="14.25" customHeight="1">
      <c r="A1305" s="9" t="s">
        <v>745</v>
      </c>
      <c r="B1305" s="111" t="s">
        <v>84</v>
      </c>
      <c r="C1305" s="119" t="s">
        <v>2795</v>
      </c>
      <c r="D1305" s="120" t="s">
        <v>1333</v>
      </c>
      <c r="E1305" s="16" t="str">
        <f>VLOOKUP(B1305&amp;D1305,'Bill Assignment'!C:D,2,0)</f>
        <v>√</v>
      </c>
      <c r="F1305" s="16">
        <f>IF(COUNTIF(Dails!A:A,Data!$A1305)=1,1,"N")</f>
        <v>1</v>
      </c>
      <c r="G1305" s="16">
        <f>IF(COUNTIF(Dails!D:D,Data!$A1305)=1,2,"N")</f>
        <v>2</v>
      </c>
      <c r="H1305" s="16" t="str">
        <f>IF(COUNTIF(Dails!G:G,Data!$A1305)=1,3,"N")</f>
        <v>N</v>
      </c>
      <c r="I1305" s="16">
        <f t="shared" si="1"/>
        <v>2</v>
      </c>
    </row>
    <row r="1306" ht="14.25" customHeight="1">
      <c r="A1306" s="9" t="s">
        <v>1339</v>
      </c>
      <c r="B1306" s="111" t="s">
        <v>84</v>
      </c>
      <c r="C1306" s="119" t="s">
        <v>2796</v>
      </c>
      <c r="D1306" s="120" t="s">
        <v>1333</v>
      </c>
      <c r="E1306" s="16" t="str">
        <f>VLOOKUP(B1306&amp;D1306,'Bill Assignment'!C:D,2,0)</f>
        <v>√</v>
      </c>
      <c r="F1306" s="16">
        <f>IF(COUNTIF(Dails!A:A,Data!$A1306)=1,1,"N")</f>
        <v>1</v>
      </c>
      <c r="G1306" s="16">
        <f>IF(COUNTIF(Dails!D:D,Data!$A1306)=1,2,"N")</f>
        <v>2</v>
      </c>
      <c r="H1306" s="16">
        <f>IF(COUNTIF(Dails!G:G,Data!$A1306)=1,3,"N")</f>
        <v>3</v>
      </c>
      <c r="I1306" s="16">
        <f t="shared" si="1"/>
        <v>2</v>
      </c>
    </row>
    <row r="1307" ht="14.25" customHeight="1">
      <c r="A1307" s="9" t="s">
        <v>1064</v>
      </c>
      <c r="B1307" s="111" t="s">
        <v>84</v>
      </c>
      <c r="C1307" s="119" t="s">
        <v>2797</v>
      </c>
      <c r="D1307" s="120" t="s">
        <v>1333</v>
      </c>
      <c r="E1307" s="16" t="str">
        <f>VLOOKUP(B1307&amp;D1307,'Bill Assignment'!C:D,2,0)</f>
        <v>√</v>
      </c>
      <c r="F1307" s="16">
        <f>IF(COUNTIF(Dails!A:A,Data!$A1307)=1,1,"N")</f>
        <v>1</v>
      </c>
      <c r="G1307" s="16">
        <f>IF(COUNTIF(Dails!D:D,Data!$A1307)=1,2,"N")</f>
        <v>2</v>
      </c>
      <c r="H1307" s="16" t="str">
        <f>IF(COUNTIF(Dails!G:G,Data!$A1307)=1,3,"N")</f>
        <v>N</v>
      </c>
      <c r="I1307" s="16">
        <f t="shared" si="1"/>
        <v>2</v>
      </c>
    </row>
    <row r="1308" ht="14.25" customHeight="1">
      <c r="A1308" s="9" t="s">
        <v>2493</v>
      </c>
      <c r="B1308" s="111" t="s">
        <v>84</v>
      </c>
      <c r="C1308" s="119" t="s">
        <v>2798</v>
      </c>
      <c r="D1308" s="120" t="s">
        <v>1333</v>
      </c>
      <c r="E1308" s="16" t="str">
        <f>VLOOKUP(B1308&amp;D1308,'Bill Assignment'!C:D,2,0)</f>
        <v>√</v>
      </c>
      <c r="F1308" s="16" t="str">
        <f>IF(COUNTIF(Dails!A:A,Data!$A1308)=1,1,"N")</f>
        <v>N</v>
      </c>
      <c r="G1308" s="16">
        <f>IF(COUNTIF(Dails!D:D,Data!$A1308)=1,2,"N")</f>
        <v>2</v>
      </c>
      <c r="H1308" s="16" t="str">
        <f>IF(COUNTIF(Dails!G:G,Data!$A1308)=1,3,"N")</f>
        <v>N</v>
      </c>
      <c r="I1308" s="16">
        <f t="shared" si="1"/>
        <v>2</v>
      </c>
    </row>
    <row r="1309" ht="14.25" customHeight="1">
      <c r="A1309" s="9" t="s">
        <v>1779</v>
      </c>
      <c r="B1309" s="111" t="s">
        <v>84</v>
      </c>
      <c r="C1309" s="119" t="s">
        <v>2799</v>
      </c>
      <c r="D1309" s="120" t="s">
        <v>1333</v>
      </c>
      <c r="E1309" s="16" t="str">
        <f>VLOOKUP(B1309&amp;D1309,'Bill Assignment'!C:D,2,0)</f>
        <v>√</v>
      </c>
      <c r="F1309" s="16">
        <f>IF(COUNTIF(Dails!A:A,Data!$A1309)=1,1,"N")</f>
        <v>1</v>
      </c>
      <c r="G1309" s="16">
        <f>IF(COUNTIF(Dails!D:D,Data!$A1309)=1,2,"N")</f>
        <v>2</v>
      </c>
      <c r="H1309" s="16" t="str">
        <f>IF(COUNTIF(Dails!G:G,Data!$A1309)=1,3,"N")</f>
        <v>N</v>
      </c>
      <c r="I1309" s="16">
        <f t="shared" si="1"/>
        <v>2</v>
      </c>
    </row>
    <row r="1310" ht="14.25" customHeight="1">
      <c r="A1310" s="9" t="s">
        <v>896</v>
      </c>
      <c r="B1310" s="111" t="s">
        <v>84</v>
      </c>
      <c r="C1310" s="119" t="s">
        <v>2800</v>
      </c>
      <c r="D1310" s="120" t="s">
        <v>1333</v>
      </c>
      <c r="E1310" s="16" t="str">
        <f>VLOOKUP(B1310&amp;D1310,'Bill Assignment'!C:D,2,0)</f>
        <v>√</v>
      </c>
      <c r="F1310" s="16">
        <f>IF(COUNTIF(Dails!A:A,Data!$A1310)=1,1,"N")</f>
        <v>1</v>
      </c>
      <c r="G1310" s="16">
        <f>IF(COUNTIF(Dails!D:D,Data!$A1310)=1,2,"N")</f>
        <v>2</v>
      </c>
      <c r="H1310" s="16" t="str">
        <f>IF(COUNTIF(Dails!G:G,Data!$A1310)=1,3,"N")</f>
        <v>N</v>
      </c>
      <c r="I1310" s="16">
        <f t="shared" si="1"/>
        <v>2</v>
      </c>
    </row>
    <row r="1311" ht="14.25" customHeight="1">
      <c r="A1311" s="9" t="s">
        <v>2551</v>
      </c>
      <c r="B1311" s="111" t="s">
        <v>84</v>
      </c>
      <c r="C1311" s="119" t="s">
        <v>2801</v>
      </c>
      <c r="D1311" s="120" t="s">
        <v>1333</v>
      </c>
      <c r="E1311" s="16" t="str">
        <f>VLOOKUP(B1311&amp;D1311,'Bill Assignment'!C:D,2,0)</f>
        <v>√</v>
      </c>
      <c r="F1311" s="16" t="str">
        <f>IF(COUNTIF(Dails!A:A,Data!$A1311)=1,1,"N")</f>
        <v>N</v>
      </c>
      <c r="G1311" s="16">
        <f>IF(COUNTIF(Dails!D:D,Data!$A1311)=1,2,"N")</f>
        <v>2</v>
      </c>
      <c r="H1311" s="16" t="str">
        <f>IF(COUNTIF(Dails!G:G,Data!$A1311)=1,3,"N")</f>
        <v>N</v>
      </c>
      <c r="I1311" s="16">
        <f t="shared" si="1"/>
        <v>2</v>
      </c>
    </row>
    <row r="1312" ht="14.25" customHeight="1">
      <c r="A1312" s="9" t="s">
        <v>1784</v>
      </c>
      <c r="B1312" s="111" t="s">
        <v>84</v>
      </c>
      <c r="C1312" s="119" t="s">
        <v>2802</v>
      </c>
      <c r="D1312" s="120" t="s">
        <v>1333</v>
      </c>
      <c r="E1312" s="16" t="str">
        <f>VLOOKUP(B1312&amp;D1312,'Bill Assignment'!C:D,2,0)</f>
        <v>√</v>
      </c>
      <c r="F1312" s="16" t="str">
        <f>IF(COUNTIF(Dails!A:A,Data!$A1312)=1,1,"N")</f>
        <v>N</v>
      </c>
      <c r="G1312" s="16">
        <f>IF(COUNTIF(Dails!D:D,Data!$A1312)=1,2,"N")</f>
        <v>2</v>
      </c>
      <c r="H1312" s="16" t="str">
        <f>IF(COUNTIF(Dails!G:G,Data!$A1312)=1,3,"N")</f>
        <v>N</v>
      </c>
      <c r="I1312" s="16">
        <f t="shared" si="1"/>
        <v>2</v>
      </c>
    </row>
    <row r="1313" ht="14.25" customHeight="1">
      <c r="A1313" s="9" t="s">
        <v>368</v>
      </c>
      <c r="B1313" s="111" t="s">
        <v>84</v>
      </c>
      <c r="C1313" s="119" t="s">
        <v>2803</v>
      </c>
      <c r="D1313" s="120" t="s">
        <v>1333</v>
      </c>
      <c r="E1313" s="16" t="str">
        <f>VLOOKUP(B1313&amp;D1313,'Bill Assignment'!C:D,2,0)</f>
        <v>√</v>
      </c>
      <c r="F1313" s="16">
        <f>IF(COUNTIF(Dails!A:A,Data!$A1313)=1,1,"N")</f>
        <v>1</v>
      </c>
      <c r="G1313" s="16">
        <f>IF(COUNTIF(Dails!D:D,Data!$A1313)=1,2,"N")</f>
        <v>2</v>
      </c>
      <c r="H1313" s="16" t="str">
        <f>IF(COUNTIF(Dails!G:G,Data!$A1313)=1,3,"N")</f>
        <v>N</v>
      </c>
      <c r="I1313" s="16">
        <f t="shared" si="1"/>
        <v>2</v>
      </c>
    </row>
    <row r="1314" ht="14.25" customHeight="1">
      <c r="A1314" s="9" t="s">
        <v>558</v>
      </c>
      <c r="B1314" s="111" t="s">
        <v>84</v>
      </c>
      <c r="C1314" s="119" t="s">
        <v>2804</v>
      </c>
      <c r="D1314" s="120" t="s">
        <v>1333</v>
      </c>
      <c r="E1314" s="16" t="str">
        <f>VLOOKUP(B1314&amp;D1314,'Bill Assignment'!C:D,2,0)</f>
        <v>√</v>
      </c>
      <c r="F1314" s="16">
        <f>IF(COUNTIF(Dails!A:A,Data!$A1314)=1,1,"N")</f>
        <v>1</v>
      </c>
      <c r="G1314" s="16">
        <f>IF(COUNTIF(Dails!D:D,Data!$A1314)=1,2,"N")</f>
        <v>2</v>
      </c>
      <c r="H1314" s="16" t="str">
        <f>IF(COUNTIF(Dails!G:G,Data!$A1314)=1,3,"N")</f>
        <v>N</v>
      </c>
      <c r="I1314" s="16">
        <f t="shared" si="1"/>
        <v>2</v>
      </c>
    </row>
    <row r="1315" ht="14.25" customHeight="1">
      <c r="A1315" s="9" t="s">
        <v>2502</v>
      </c>
      <c r="B1315" s="111" t="s">
        <v>84</v>
      </c>
      <c r="C1315" s="119" t="s">
        <v>2805</v>
      </c>
      <c r="D1315" s="120" t="s">
        <v>1333</v>
      </c>
      <c r="E1315" s="16" t="str">
        <f>VLOOKUP(B1315&amp;D1315,'Bill Assignment'!C:D,2,0)</f>
        <v>√</v>
      </c>
      <c r="F1315" s="16" t="str">
        <f>IF(COUNTIF(Dails!A:A,Data!$A1315)=1,1,"N")</f>
        <v>N</v>
      </c>
      <c r="G1315" s="16">
        <f>IF(COUNTIF(Dails!D:D,Data!$A1315)=1,2,"N")</f>
        <v>2</v>
      </c>
      <c r="H1315" s="16" t="str">
        <f>IF(COUNTIF(Dails!G:G,Data!$A1315)=1,3,"N")</f>
        <v>N</v>
      </c>
      <c r="I1315" s="16">
        <f t="shared" si="1"/>
        <v>2</v>
      </c>
    </row>
    <row r="1316" ht="14.25" customHeight="1">
      <c r="A1316" s="9" t="s">
        <v>1794</v>
      </c>
      <c r="B1316" s="111" t="s">
        <v>84</v>
      </c>
      <c r="C1316" s="119" t="s">
        <v>2806</v>
      </c>
      <c r="D1316" s="120" t="s">
        <v>1333</v>
      </c>
      <c r="E1316" s="16" t="str">
        <f>VLOOKUP(B1316&amp;D1316,'Bill Assignment'!C:D,2,0)</f>
        <v>√</v>
      </c>
      <c r="F1316" s="16">
        <f>IF(COUNTIF(Dails!A:A,Data!$A1316)=1,1,"N")</f>
        <v>1</v>
      </c>
      <c r="G1316" s="16">
        <f>IF(COUNTIF(Dails!D:D,Data!$A1316)=1,2,"N")</f>
        <v>2</v>
      </c>
      <c r="H1316" s="16">
        <f>IF(COUNTIF(Dails!G:G,Data!$A1316)=1,3,"N")</f>
        <v>3</v>
      </c>
      <c r="I1316" s="16">
        <f t="shared" si="1"/>
        <v>2</v>
      </c>
    </row>
    <row r="1317" ht="14.25" customHeight="1">
      <c r="A1317" s="9" t="s">
        <v>1254</v>
      </c>
      <c r="B1317" s="111" t="s">
        <v>84</v>
      </c>
      <c r="C1317" s="119" t="s">
        <v>2807</v>
      </c>
      <c r="D1317" s="120" t="s">
        <v>1333</v>
      </c>
      <c r="E1317" s="16" t="str">
        <f>VLOOKUP(B1317&amp;D1317,'Bill Assignment'!C:D,2,0)</f>
        <v>√</v>
      </c>
      <c r="F1317" s="16">
        <f>IF(COUNTIF(Dails!A:A,Data!$A1317)=1,1,"N")</f>
        <v>1</v>
      </c>
      <c r="G1317" s="16">
        <f>IF(COUNTIF(Dails!D:D,Data!$A1317)=1,2,"N")</f>
        <v>2</v>
      </c>
      <c r="H1317" s="16" t="str">
        <f>IF(COUNTIF(Dails!G:G,Data!$A1317)=1,3,"N")</f>
        <v>N</v>
      </c>
      <c r="I1317" s="16">
        <f t="shared" si="1"/>
        <v>2</v>
      </c>
    </row>
    <row r="1318" ht="14.25" customHeight="1">
      <c r="A1318" s="9" t="s">
        <v>1209</v>
      </c>
      <c r="B1318" s="111" t="s">
        <v>84</v>
      </c>
      <c r="C1318" s="119" t="s">
        <v>2808</v>
      </c>
      <c r="D1318" s="120" t="s">
        <v>1333</v>
      </c>
      <c r="E1318" s="16" t="str">
        <f>VLOOKUP(B1318&amp;D1318,'Bill Assignment'!C:D,2,0)</f>
        <v>√</v>
      </c>
      <c r="F1318" s="16">
        <f>IF(COUNTIF(Dails!A:A,Data!$A1318)=1,1,"N")</f>
        <v>1</v>
      </c>
      <c r="G1318" s="16">
        <f>IF(COUNTIF(Dails!D:D,Data!$A1318)=1,2,"N")</f>
        <v>2</v>
      </c>
      <c r="H1318" s="16">
        <f>IF(COUNTIF(Dails!G:G,Data!$A1318)=1,3,"N")</f>
        <v>3</v>
      </c>
      <c r="I1318" s="16">
        <f t="shared" si="1"/>
        <v>2</v>
      </c>
    </row>
    <row r="1319" ht="14.25" customHeight="1">
      <c r="A1319" s="9" t="s">
        <v>1363</v>
      </c>
      <c r="B1319" s="111" t="s">
        <v>84</v>
      </c>
      <c r="C1319" s="119" t="s">
        <v>2809</v>
      </c>
      <c r="D1319" s="120" t="s">
        <v>1333</v>
      </c>
      <c r="E1319" s="16" t="str">
        <f>VLOOKUP(B1319&amp;D1319,'Bill Assignment'!C:D,2,0)</f>
        <v>√</v>
      </c>
      <c r="F1319" s="16" t="str">
        <f>IF(COUNTIF(Dails!A:A,Data!$A1319)=1,1,"N")</f>
        <v>N</v>
      </c>
      <c r="G1319" s="16">
        <f>IF(COUNTIF(Dails!D:D,Data!$A1319)=1,2,"N")</f>
        <v>2</v>
      </c>
      <c r="H1319" s="16">
        <f>IF(COUNTIF(Dails!G:G,Data!$A1319)=1,3,"N")</f>
        <v>3</v>
      </c>
      <c r="I1319" s="16">
        <f t="shared" si="1"/>
        <v>2</v>
      </c>
    </row>
    <row r="1320" ht="14.25" customHeight="1">
      <c r="A1320" s="9" t="s">
        <v>1474</v>
      </c>
      <c r="B1320" s="111" t="s">
        <v>84</v>
      </c>
      <c r="C1320" s="119" t="s">
        <v>2810</v>
      </c>
      <c r="D1320" s="120" t="s">
        <v>1333</v>
      </c>
      <c r="E1320" s="16" t="str">
        <f>VLOOKUP(B1320&amp;D1320,'Bill Assignment'!C:D,2,0)</f>
        <v>√</v>
      </c>
      <c r="F1320" s="16" t="str">
        <f>IF(COUNTIF(Dails!A:A,Data!$A1320)=1,1,"N")</f>
        <v>N</v>
      </c>
      <c r="G1320" s="16">
        <f>IF(COUNTIF(Dails!D:D,Data!$A1320)=1,2,"N")</f>
        <v>2</v>
      </c>
      <c r="H1320" s="16">
        <f>IF(COUNTIF(Dails!G:G,Data!$A1320)=1,3,"N")</f>
        <v>3</v>
      </c>
      <c r="I1320" s="16">
        <f t="shared" si="1"/>
        <v>2</v>
      </c>
    </row>
    <row r="1321" ht="14.25" customHeight="1">
      <c r="A1321" s="9" t="s">
        <v>1480</v>
      </c>
      <c r="B1321" s="111" t="s">
        <v>84</v>
      </c>
      <c r="C1321" s="119" t="s">
        <v>2811</v>
      </c>
      <c r="D1321" s="120" t="s">
        <v>1333</v>
      </c>
      <c r="E1321" s="16" t="str">
        <f>VLOOKUP(B1321&amp;D1321,'Bill Assignment'!C:D,2,0)</f>
        <v>√</v>
      </c>
      <c r="F1321" s="16" t="str">
        <f>IF(COUNTIF(Dails!A:A,Data!$A1321)=1,1,"N")</f>
        <v>N</v>
      </c>
      <c r="G1321" s="16">
        <f>IF(COUNTIF(Dails!D:D,Data!$A1321)=1,2,"N")</f>
        <v>2</v>
      </c>
      <c r="H1321" s="16">
        <f>IF(COUNTIF(Dails!G:G,Data!$A1321)=1,3,"N")</f>
        <v>3</v>
      </c>
      <c r="I1321" s="16">
        <f t="shared" si="1"/>
        <v>2</v>
      </c>
    </row>
    <row r="1322" ht="14.25" customHeight="1">
      <c r="A1322" s="9" t="s">
        <v>803</v>
      </c>
      <c r="B1322" s="111" t="s">
        <v>84</v>
      </c>
      <c r="C1322" s="119" t="s">
        <v>2812</v>
      </c>
      <c r="D1322" s="120" t="s">
        <v>1333</v>
      </c>
      <c r="E1322" s="16" t="str">
        <f>VLOOKUP(B1322&amp;D1322,'Bill Assignment'!C:D,2,0)</f>
        <v>√</v>
      </c>
      <c r="F1322" s="16" t="str">
        <f>IF(COUNTIF(Dails!A:A,Data!$A1322)=1,1,"N")</f>
        <v>N</v>
      </c>
      <c r="G1322" s="16">
        <f>IF(COUNTIF(Dails!D:D,Data!$A1322)=1,2,"N")</f>
        <v>2</v>
      </c>
      <c r="H1322" s="16" t="str">
        <f>IF(COUNTIF(Dails!G:G,Data!$A1322)=1,3,"N")</f>
        <v>N</v>
      </c>
      <c r="I1322" s="16">
        <f t="shared" si="1"/>
        <v>2</v>
      </c>
    </row>
    <row r="1323" ht="14.25" customHeight="1">
      <c r="A1323" s="9" t="s">
        <v>407</v>
      </c>
      <c r="B1323" s="111" t="s">
        <v>84</v>
      </c>
      <c r="C1323" s="119" t="s">
        <v>2813</v>
      </c>
      <c r="D1323" s="120" t="s">
        <v>1333</v>
      </c>
      <c r="E1323" s="16" t="str">
        <f>VLOOKUP(B1323&amp;D1323,'Bill Assignment'!C:D,2,0)</f>
        <v>√</v>
      </c>
      <c r="F1323" s="16">
        <f>IF(COUNTIF(Dails!A:A,Data!$A1323)=1,1,"N")</f>
        <v>1</v>
      </c>
      <c r="G1323" s="16">
        <f>IF(COUNTIF(Dails!D:D,Data!$A1323)=1,2,"N")</f>
        <v>2</v>
      </c>
      <c r="H1323" s="16" t="str">
        <f>IF(COUNTIF(Dails!G:G,Data!$A1323)=1,3,"N")</f>
        <v>N</v>
      </c>
      <c r="I1323" s="16">
        <f t="shared" si="1"/>
        <v>2</v>
      </c>
    </row>
    <row r="1324" ht="14.25" customHeight="1">
      <c r="A1324" s="9" t="s">
        <v>1374</v>
      </c>
      <c r="B1324" s="111" t="s">
        <v>84</v>
      </c>
      <c r="C1324" s="119" t="s">
        <v>2814</v>
      </c>
      <c r="D1324" s="120" t="s">
        <v>1333</v>
      </c>
      <c r="E1324" s="16" t="str">
        <f>VLOOKUP(B1324&amp;D1324,'Bill Assignment'!C:D,2,0)</f>
        <v>√</v>
      </c>
      <c r="F1324" s="16">
        <f>IF(COUNTIF(Dails!A:A,Data!$A1324)=1,1,"N")</f>
        <v>1</v>
      </c>
      <c r="G1324" s="16">
        <f>IF(COUNTIF(Dails!D:D,Data!$A1324)=1,2,"N")</f>
        <v>2</v>
      </c>
      <c r="H1324" s="16">
        <f>IF(COUNTIF(Dails!G:G,Data!$A1324)=1,3,"N")</f>
        <v>3</v>
      </c>
      <c r="I1324" s="16">
        <f t="shared" si="1"/>
        <v>2</v>
      </c>
    </row>
    <row r="1325" ht="14.25" customHeight="1">
      <c r="A1325" s="9" t="s">
        <v>1215</v>
      </c>
      <c r="B1325" s="111" t="s">
        <v>84</v>
      </c>
      <c r="C1325" s="119" t="s">
        <v>2815</v>
      </c>
      <c r="D1325" s="120" t="s">
        <v>1333</v>
      </c>
      <c r="E1325" s="16" t="str">
        <f>VLOOKUP(B1325&amp;D1325,'Bill Assignment'!C:D,2,0)</f>
        <v>√</v>
      </c>
      <c r="F1325" s="16">
        <f>IF(COUNTIF(Dails!A:A,Data!$A1325)=1,1,"N")</f>
        <v>1</v>
      </c>
      <c r="G1325" s="16">
        <f>IF(COUNTIF(Dails!D:D,Data!$A1325)=1,2,"N")</f>
        <v>2</v>
      </c>
      <c r="H1325" s="16" t="str">
        <f>IF(COUNTIF(Dails!G:G,Data!$A1325)=1,3,"N")</f>
        <v>N</v>
      </c>
      <c r="I1325" s="16">
        <f t="shared" si="1"/>
        <v>2</v>
      </c>
    </row>
    <row r="1326" ht="14.25" customHeight="1">
      <c r="A1326" s="9" t="s">
        <v>853</v>
      </c>
      <c r="B1326" s="111" t="s">
        <v>84</v>
      </c>
      <c r="C1326" s="119" t="s">
        <v>2816</v>
      </c>
      <c r="D1326" s="120" t="s">
        <v>1333</v>
      </c>
      <c r="E1326" s="16" t="str">
        <f>VLOOKUP(B1326&amp;D1326,'Bill Assignment'!C:D,2,0)</f>
        <v>√</v>
      </c>
      <c r="F1326" s="16">
        <f>IF(COUNTIF(Dails!A:A,Data!$A1326)=1,1,"N")</f>
        <v>1</v>
      </c>
      <c r="G1326" s="16">
        <f>IF(COUNTIF(Dails!D:D,Data!$A1326)=1,2,"N")</f>
        <v>2</v>
      </c>
      <c r="H1326" s="16">
        <f>IF(COUNTIF(Dails!G:G,Data!$A1326)=1,3,"N")</f>
        <v>3</v>
      </c>
      <c r="I1326" s="16">
        <f t="shared" si="1"/>
        <v>2</v>
      </c>
    </row>
    <row r="1327" ht="14.25" customHeight="1">
      <c r="A1327" s="9" t="s">
        <v>2518</v>
      </c>
      <c r="B1327" s="111" t="s">
        <v>84</v>
      </c>
      <c r="C1327" s="119" t="s">
        <v>2817</v>
      </c>
      <c r="D1327" s="120" t="s">
        <v>1333</v>
      </c>
      <c r="E1327" s="16" t="str">
        <f>VLOOKUP(B1327&amp;D1327,'Bill Assignment'!C:D,2,0)</f>
        <v>√</v>
      </c>
      <c r="F1327" s="16" t="str">
        <f>IF(COUNTIF(Dails!A:A,Data!$A1327)=1,1,"N")</f>
        <v>N</v>
      </c>
      <c r="G1327" s="16">
        <f>IF(COUNTIF(Dails!D:D,Data!$A1327)=1,2,"N")</f>
        <v>2</v>
      </c>
      <c r="H1327" s="16" t="str">
        <f>IF(COUNTIF(Dails!G:G,Data!$A1327)=1,3,"N")</f>
        <v>N</v>
      </c>
      <c r="I1327" s="16">
        <f t="shared" si="1"/>
        <v>2</v>
      </c>
    </row>
    <row r="1328" ht="14.25" customHeight="1">
      <c r="A1328" s="9" t="s">
        <v>1660</v>
      </c>
      <c r="B1328" s="111" t="s">
        <v>84</v>
      </c>
      <c r="C1328" s="119" t="s">
        <v>2818</v>
      </c>
      <c r="D1328" s="120" t="s">
        <v>1333</v>
      </c>
      <c r="E1328" s="16" t="str">
        <f>VLOOKUP(B1328&amp;D1328,'Bill Assignment'!C:D,2,0)</f>
        <v>√</v>
      </c>
      <c r="F1328" s="16" t="str">
        <f>IF(COUNTIF(Dails!A:A,Data!$A1328)=1,1,"N")</f>
        <v>N</v>
      </c>
      <c r="G1328" s="16">
        <f>IF(COUNTIF(Dails!D:D,Data!$A1328)=1,2,"N")</f>
        <v>2</v>
      </c>
      <c r="H1328" s="16" t="str">
        <f>IF(COUNTIF(Dails!G:G,Data!$A1328)=1,3,"N")</f>
        <v>N</v>
      </c>
      <c r="I1328" s="16">
        <f t="shared" si="1"/>
        <v>2</v>
      </c>
    </row>
    <row r="1329" ht="14.25" customHeight="1">
      <c r="A1329" s="9" t="s">
        <v>268</v>
      </c>
      <c r="B1329" s="111" t="s">
        <v>84</v>
      </c>
      <c r="C1329" s="119" t="s">
        <v>2819</v>
      </c>
      <c r="D1329" s="120" t="s">
        <v>1333</v>
      </c>
      <c r="E1329" s="16" t="str">
        <f>VLOOKUP(B1329&amp;D1329,'Bill Assignment'!C:D,2,0)</f>
        <v>√</v>
      </c>
      <c r="F1329" s="16">
        <f>IF(COUNTIF(Dails!A:A,Data!$A1329)=1,1,"N")</f>
        <v>1</v>
      </c>
      <c r="G1329" s="16">
        <f>IF(COUNTIF(Dails!D:D,Data!$A1329)=1,2,"N")</f>
        <v>2</v>
      </c>
      <c r="H1329" s="16">
        <f>IF(COUNTIF(Dails!G:G,Data!$A1329)=1,3,"N")</f>
        <v>3</v>
      </c>
      <c r="I1329" s="16">
        <f t="shared" si="1"/>
        <v>2</v>
      </c>
    </row>
    <row r="1330" ht="14.25" customHeight="1">
      <c r="A1330" s="9" t="s">
        <v>879</v>
      </c>
      <c r="B1330" s="111" t="s">
        <v>84</v>
      </c>
      <c r="C1330" s="119" t="s">
        <v>2820</v>
      </c>
      <c r="D1330" s="120" t="s">
        <v>1333</v>
      </c>
      <c r="E1330" s="16" t="str">
        <f>VLOOKUP(B1330&amp;D1330,'Bill Assignment'!C:D,2,0)</f>
        <v>√</v>
      </c>
      <c r="F1330" s="16">
        <f>IF(COUNTIF(Dails!A:A,Data!$A1330)=1,1,"N")</f>
        <v>1</v>
      </c>
      <c r="G1330" s="16">
        <f>IF(COUNTIF(Dails!D:D,Data!$A1330)=1,2,"N")</f>
        <v>2</v>
      </c>
      <c r="H1330" s="16">
        <f>IF(COUNTIF(Dails!G:G,Data!$A1330)=1,3,"N")</f>
        <v>3</v>
      </c>
      <c r="I1330" s="16">
        <f t="shared" si="1"/>
        <v>2</v>
      </c>
    </row>
    <row r="1331" ht="14.25" customHeight="1">
      <c r="A1331" s="9" t="s">
        <v>1821</v>
      </c>
      <c r="B1331" s="111" t="s">
        <v>84</v>
      </c>
      <c r="C1331" s="119" t="s">
        <v>2821</v>
      </c>
      <c r="D1331" s="120" t="s">
        <v>1333</v>
      </c>
      <c r="E1331" s="16" t="str">
        <f>VLOOKUP(B1331&amp;D1331,'Bill Assignment'!C:D,2,0)</f>
        <v>√</v>
      </c>
      <c r="F1331" s="16">
        <f>IF(COUNTIF(Dails!A:A,Data!$A1331)=1,1,"N")</f>
        <v>1</v>
      </c>
      <c r="G1331" s="16">
        <f>IF(COUNTIF(Dails!D:D,Data!$A1331)=1,2,"N")</f>
        <v>2</v>
      </c>
      <c r="H1331" s="16" t="str">
        <f>IF(COUNTIF(Dails!G:G,Data!$A1331)=1,3,"N")</f>
        <v>N</v>
      </c>
      <c r="I1331" s="16">
        <f t="shared" si="1"/>
        <v>2</v>
      </c>
    </row>
    <row r="1332" ht="14.25" customHeight="1">
      <c r="A1332" s="9" t="s">
        <v>1388</v>
      </c>
      <c r="B1332" s="111" t="s">
        <v>84</v>
      </c>
      <c r="C1332" s="119" t="s">
        <v>2822</v>
      </c>
      <c r="D1332" s="120" t="s">
        <v>1333</v>
      </c>
      <c r="E1332" s="16" t="str">
        <f>VLOOKUP(B1332&amp;D1332,'Bill Assignment'!C:D,2,0)</f>
        <v>√</v>
      </c>
      <c r="F1332" s="16">
        <f>IF(COUNTIF(Dails!A:A,Data!$A1332)=1,1,"N")</f>
        <v>1</v>
      </c>
      <c r="G1332" s="16">
        <f>IF(COUNTIF(Dails!D:D,Data!$A1332)=1,2,"N")</f>
        <v>2</v>
      </c>
      <c r="H1332" s="16">
        <f>IF(COUNTIF(Dails!G:G,Data!$A1332)=1,3,"N")</f>
        <v>3</v>
      </c>
      <c r="I1332" s="16">
        <f t="shared" si="1"/>
        <v>2</v>
      </c>
    </row>
    <row r="1333" ht="14.25" customHeight="1">
      <c r="A1333" s="9" t="s">
        <v>1390</v>
      </c>
      <c r="B1333" s="111" t="s">
        <v>84</v>
      </c>
      <c r="C1333" s="119" t="s">
        <v>2823</v>
      </c>
      <c r="D1333" s="120" t="s">
        <v>1333</v>
      </c>
      <c r="E1333" s="16" t="str">
        <f>VLOOKUP(B1333&amp;D1333,'Bill Assignment'!C:D,2,0)</f>
        <v>√</v>
      </c>
      <c r="F1333" s="16">
        <f>IF(COUNTIF(Dails!A:A,Data!$A1333)=1,1,"N")</f>
        <v>1</v>
      </c>
      <c r="G1333" s="16">
        <f>IF(COUNTIF(Dails!D:D,Data!$A1333)=1,2,"N")</f>
        <v>2</v>
      </c>
      <c r="H1333" s="16">
        <f>IF(COUNTIF(Dails!G:G,Data!$A1333)=1,3,"N")</f>
        <v>3</v>
      </c>
      <c r="I1333" s="16">
        <f t="shared" si="1"/>
        <v>2</v>
      </c>
    </row>
    <row r="1334" ht="14.25" customHeight="1">
      <c r="A1334" s="9" t="s">
        <v>943</v>
      </c>
      <c r="B1334" s="111" t="s">
        <v>84</v>
      </c>
      <c r="C1334" s="119" t="s">
        <v>2824</v>
      </c>
      <c r="D1334" s="120" t="s">
        <v>1333</v>
      </c>
      <c r="E1334" s="16" t="str">
        <f>VLOOKUP(B1334&amp;D1334,'Bill Assignment'!C:D,2,0)</f>
        <v>√</v>
      </c>
      <c r="F1334" s="16">
        <f>IF(COUNTIF(Dails!A:A,Data!$A1334)=1,1,"N")</f>
        <v>1</v>
      </c>
      <c r="G1334" s="16">
        <f>IF(COUNTIF(Dails!D:D,Data!$A1334)=1,2,"N")</f>
        <v>2</v>
      </c>
      <c r="H1334" s="16">
        <f>IF(COUNTIF(Dails!G:G,Data!$A1334)=1,3,"N")</f>
        <v>3</v>
      </c>
      <c r="I1334" s="16">
        <f t="shared" si="1"/>
        <v>2</v>
      </c>
    </row>
    <row r="1335" ht="14.25" customHeight="1">
      <c r="A1335" s="9" t="s">
        <v>387</v>
      </c>
      <c r="B1335" s="111" t="s">
        <v>84</v>
      </c>
      <c r="C1335" s="119" t="s">
        <v>2825</v>
      </c>
      <c r="D1335" s="120" t="s">
        <v>1333</v>
      </c>
      <c r="E1335" s="16" t="str">
        <f>VLOOKUP(B1335&amp;D1335,'Bill Assignment'!C:D,2,0)</f>
        <v>√</v>
      </c>
      <c r="F1335" s="16">
        <f>IF(COUNTIF(Dails!A:A,Data!$A1335)=1,1,"N")</f>
        <v>1</v>
      </c>
      <c r="G1335" s="16">
        <f>IF(COUNTIF(Dails!D:D,Data!$A1335)=1,2,"N")</f>
        <v>2</v>
      </c>
      <c r="H1335" s="16" t="str">
        <f>IF(COUNTIF(Dails!G:G,Data!$A1335)=1,3,"N")</f>
        <v>N</v>
      </c>
      <c r="I1335" s="16">
        <f t="shared" si="1"/>
        <v>2</v>
      </c>
    </row>
    <row r="1336" ht="14.25" customHeight="1">
      <c r="A1336" s="9" t="s">
        <v>115</v>
      </c>
      <c r="B1336" s="111" t="s">
        <v>84</v>
      </c>
      <c r="C1336" s="119" t="s">
        <v>2826</v>
      </c>
      <c r="D1336" s="120" t="s">
        <v>1333</v>
      </c>
      <c r="E1336" s="16" t="str">
        <f>VLOOKUP(B1336&amp;D1336,'Bill Assignment'!C:D,2,0)</f>
        <v>√</v>
      </c>
      <c r="F1336" s="16">
        <f>IF(COUNTIF(Dails!A:A,Data!$A1336)=1,1,"N")</f>
        <v>1</v>
      </c>
      <c r="G1336" s="16">
        <f>IF(COUNTIF(Dails!D:D,Data!$A1336)=1,2,"N")</f>
        <v>2</v>
      </c>
      <c r="H1336" s="16" t="str">
        <f>IF(COUNTIF(Dails!G:G,Data!$A1336)=1,3,"N")</f>
        <v>N</v>
      </c>
      <c r="I1336" s="16">
        <f t="shared" si="1"/>
        <v>2</v>
      </c>
    </row>
    <row r="1337" ht="14.25" customHeight="1">
      <c r="A1337" s="9" t="s">
        <v>909</v>
      </c>
      <c r="B1337" s="111" t="s">
        <v>84</v>
      </c>
      <c r="C1337" s="119" t="s">
        <v>2827</v>
      </c>
      <c r="D1337" s="120" t="s">
        <v>1333</v>
      </c>
      <c r="E1337" s="16" t="str">
        <f>VLOOKUP(B1337&amp;D1337,'Bill Assignment'!C:D,2,0)</f>
        <v>√</v>
      </c>
      <c r="F1337" s="16">
        <f>IF(COUNTIF(Dails!A:A,Data!$A1337)=1,1,"N")</f>
        <v>1</v>
      </c>
      <c r="G1337" s="16">
        <f>IF(COUNTIF(Dails!D:D,Data!$A1337)=1,2,"N")</f>
        <v>2</v>
      </c>
      <c r="H1337" s="16" t="str">
        <f>IF(COUNTIF(Dails!G:G,Data!$A1337)=1,3,"N")</f>
        <v>N</v>
      </c>
      <c r="I1337" s="16">
        <f t="shared" si="1"/>
        <v>2</v>
      </c>
    </row>
    <row r="1338" ht="14.25" customHeight="1">
      <c r="A1338" s="9" t="s">
        <v>995</v>
      </c>
      <c r="B1338" s="111" t="s">
        <v>84</v>
      </c>
      <c r="C1338" s="119" t="s">
        <v>2828</v>
      </c>
      <c r="D1338" s="120" t="s">
        <v>1333</v>
      </c>
      <c r="E1338" s="16" t="str">
        <f>VLOOKUP(B1338&amp;D1338,'Bill Assignment'!C:D,2,0)</f>
        <v>√</v>
      </c>
      <c r="F1338" s="16">
        <f>IF(COUNTIF(Dails!A:A,Data!$A1338)=1,1,"N")</f>
        <v>1</v>
      </c>
      <c r="G1338" s="16">
        <f>IF(COUNTIF(Dails!D:D,Data!$A1338)=1,2,"N")</f>
        <v>2</v>
      </c>
      <c r="H1338" s="16" t="str">
        <f>IF(COUNTIF(Dails!G:G,Data!$A1338)=1,3,"N")</f>
        <v>N</v>
      </c>
      <c r="I1338" s="16">
        <f t="shared" si="1"/>
        <v>2</v>
      </c>
    </row>
    <row r="1339" ht="14.25" customHeight="1">
      <c r="A1339" s="9" t="s">
        <v>1585</v>
      </c>
      <c r="B1339" s="111" t="s">
        <v>84</v>
      </c>
      <c r="C1339" s="119" t="s">
        <v>2829</v>
      </c>
      <c r="D1339" s="120" t="s">
        <v>1333</v>
      </c>
      <c r="E1339" s="16" t="str">
        <f>VLOOKUP(B1339&amp;D1339,'Bill Assignment'!C:D,2,0)</f>
        <v>√</v>
      </c>
      <c r="F1339" s="16" t="str">
        <f>IF(COUNTIF(Dails!A:A,Data!$A1339)=1,1,"N")</f>
        <v>N</v>
      </c>
      <c r="G1339" s="16">
        <f>IF(COUNTIF(Dails!D:D,Data!$A1339)=1,2,"N")</f>
        <v>2</v>
      </c>
      <c r="H1339" s="16" t="str">
        <f>IF(COUNTIF(Dails!G:G,Data!$A1339)=1,3,"N")</f>
        <v>N</v>
      </c>
      <c r="I1339" s="16">
        <f t="shared" si="1"/>
        <v>2</v>
      </c>
    </row>
    <row r="1340" ht="14.25" customHeight="1">
      <c r="A1340" s="9" t="s">
        <v>1587</v>
      </c>
      <c r="B1340" s="111" t="s">
        <v>84</v>
      </c>
      <c r="C1340" s="119" t="s">
        <v>2830</v>
      </c>
      <c r="D1340" s="120" t="s">
        <v>1419</v>
      </c>
      <c r="E1340" s="16" t="str">
        <f>VLOOKUP(B1340&amp;D1340,'Bill Assignment'!C:D,2,0)</f>
        <v>×</v>
      </c>
      <c r="F1340" s="16" t="str">
        <f>IF(COUNTIF(Dails!A:A,Data!$A1340)=1,1,"N")</f>
        <v>N</v>
      </c>
      <c r="G1340" s="16">
        <f>IF(COUNTIF(Dails!D:D,Data!$A1340)=1,2,"N")</f>
        <v>2</v>
      </c>
      <c r="H1340" s="16" t="str">
        <f>IF(COUNTIF(Dails!G:G,Data!$A1340)=1,3,"N")</f>
        <v>N</v>
      </c>
      <c r="I1340" s="16">
        <f t="shared" si="1"/>
        <v>2</v>
      </c>
    </row>
    <row r="1341" ht="14.25" customHeight="1">
      <c r="A1341" s="9" t="s">
        <v>150</v>
      </c>
      <c r="B1341" s="111" t="s">
        <v>84</v>
      </c>
      <c r="C1341" s="119" t="s">
        <v>2831</v>
      </c>
      <c r="D1341" s="120" t="s">
        <v>1419</v>
      </c>
      <c r="E1341" s="16" t="str">
        <f>VLOOKUP(B1341&amp;D1341,'Bill Assignment'!C:D,2,0)</f>
        <v>×</v>
      </c>
      <c r="F1341" s="16">
        <f>IF(COUNTIF(Dails!A:A,Data!$A1341)=1,1,"N")</f>
        <v>1</v>
      </c>
      <c r="G1341" s="16">
        <f>IF(COUNTIF(Dails!D:D,Data!$A1341)=1,2,"N")</f>
        <v>2</v>
      </c>
      <c r="H1341" s="16">
        <f>IF(COUNTIF(Dails!G:G,Data!$A1341)=1,3,"N")</f>
        <v>3</v>
      </c>
      <c r="I1341" s="16">
        <f t="shared" si="1"/>
        <v>2</v>
      </c>
    </row>
    <row r="1342" ht="14.25" customHeight="1">
      <c r="A1342" s="9" t="s">
        <v>1593</v>
      </c>
      <c r="B1342" s="111" t="s">
        <v>84</v>
      </c>
      <c r="C1342" s="119" t="s">
        <v>2832</v>
      </c>
      <c r="D1342" s="120" t="s">
        <v>1419</v>
      </c>
      <c r="E1342" s="16" t="str">
        <f>VLOOKUP(B1342&amp;D1342,'Bill Assignment'!C:D,2,0)</f>
        <v>×</v>
      </c>
      <c r="F1342" s="16" t="str">
        <f>IF(COUNTIF(Dails!A:A,Data!$A1342)=1,1,"N")</f>
        <v>N</v>
      </c>
      <c r="G1342" s="16">
        <f>IF(COUNTIF(Dails!D:D,Data!$A1342)=1,2,"N")</f>
        <v>2</v>
      </c>
      <c r="H1342" s="16" t="str">
        <f>IF(COUNTIF(Dails!G:G,Data!$A1342)=1,3,"N")</f>
        <v>N</v>
      </c>
      <c r="I1342" s="16">
        <f t="shared" si="1"/>
        <v>2</v>
      </c>
    </row>
    <row r="1343" ht="14.25" customHeight="1">
      <c r="A1343" s="9" t="s">
        <v>294</v>
      </c>
      <c r="B1343" s="111" t="s">
        <v>84</v>
      </c>
      <c r="C1343" s="119" t="s">
        <v>2833</v>
      </c>
      <c r="D1343" s="120" t="s">
        <v>1419</v>
      </c>
      <c r="E1343" s="16" t="str">
        <f>VLOOKUP(B1343&amp;D1343,'Bill Assignment'!C:D,2,0)</f>
        <v>×</v>
      </c>
      <c r="F1343" s="16" t="str">
        <f>IF(COUNTIF(Dails!A:A,Data!$A1343)=1,1,"N")</f>
        <v>N</v>
      </c>
      <c r="G1343" s="16">
        <f>IF(COUNTIF(Dails!D:D,Data!$A1343)=1,2,"N")</f>
        <v>2</v>
      </c>
      <c r="H1343" s="16" t="str">
        <f>IF(COUNTIF(Dails!G:G,Data!$A1343)=1,3,"N")</f>
        <v>N</v>
      </c>
      <c r="I1343" s="16">
        <f t="shared" si="1"/>
        <v>2</v>
      </c>
    </row>
    <row r="1344" ht="14.25" customHeight="1">
      <c r="A1344" s="9" t="s">
        <v>603</v>
      </c>
      <c r="B1344" s="111" t="s">
        <v>84</v>
      </c>
      <c r="C1344" s="119" t="s">
        <v>2834</v>
      </c>
      <c r="D1344" s="120" t="s">
        <v>1419</v>
      </c>
      <c r="E1344" s="16" t="str">
        <f>VLOOKUP(B1344&amp;D1344,'Bill Assignment'!C:D,2,0)</f>
        <v>×</v>
      </c>
      <c r="F1344" s="16">
        <f>IF(COUNTIF(Dails!A:A,Data!$A1344)=1,1,"N")</f>
        <v>1</v>
      </c>
      <c r="G1344" s="16">
        <f>IF(COUNTIF(Dails!D:D,Data!$A1344)=1,2,"N")</f>
        <v>2</v>
      </c>
      <c r="H1344" s="16" t="str">
        <f>IF(COUNTIF(Dails!G:G,Data!$A1344)=1,3,"N")</f>
        <v>N</v>
      </c>
      <c r="I1344" s="16">
        <f t="shared" si="1"/>
        <v>2</v>
      </c>
    </row>
    <row r="1345" ht="14.25" customHeight="1">
      <c r="A1345" s="9" t="s">
        <v>181</v>
      </c>
      <c r="B1345" s="111" t="s">
        <v>84</v>
      </c>
      <c r="C1345" s="119" t="s">
        <v>2835</v>
      </c>
      <c r="D1345" s="120" t="s">
        <v>1419</v>
      </c>
      <c r="E1345" s="16" t="str">
        <f>VLOOKUP(B1345&amp;D1345,'Bill Assignment'!C:D,2,0)</f>
        <v>×</v>
      </c>
      <c r="F1345" s="16">
        <f>IF(COUNTIF(Dails!A:A,Data!$A1345)=1,1,"N")</f>
        <v>1</v>
      </c>
      <c r="G1345" s="16">
        <f>IF(COUNTIF(Dails!D:D,Data!$A1345)=1,2,"N")</f>
        <v>2</v>
      </c>
      <c r="H1345" s="16" t="str">
        <f>IF(COUNTIF(Dails!G:G,Data!$A1345)=1,3,"N")</f>
        <v>N</v>
      </c>
      <c r="I1345" s="16">
        <f t="shared" si="1"/>
        <v>2</v>
      </c>
    </row>
    <row r="1346" ht="14.25" customHeight="1">
      <c r="A1346" s="9" t="s">
        <v>154</v>
      </c>
      <c r="B1346" s="111" t="s">
        <v>84</v>
      </c>
      <c r="C1346" s="119" t="s">
        <v>2836</v>
      </c>
      <c r="D1346" s="120" t="s">
        <v>1419</v>
      </c>
      <c r="E1346" s="16" t="str">
        <f>VLOOKUP(B1346&amp;D1346,'Bill Assignment'!C:D,2,0)</f>
        <v>×</v>
      </c>
      <c r="F1346" s="16">
        <f>IF(COUNTIF(Dails!A:A,Data!$A1346)=1,1,"N")</f>
        <v>1</v>
      </c>
      <c r="G1346" s="16">
        <f>IF(COUNTIF(Dails!D:D,Data!$A1346)=1,2,"N")</f>
        <v>2</v>
      </c>
      <c r="H1346" s="16" t="str">
        <f>IF(COUNTIF(Dails!G:G,Data!$A1346)=1,3,"N")</f>
        <v>N</v>
      </c>
      <c r="I1346" s="16">
        <f t="shared" si="1"/>
        <v>2</v>
      </c>
    </row>
    <row r="1347" ht="14.25" customHeight="1">
      <c r="A1347" s="9" t="s">
        <v>1223</v>
      </c>
      <c r="B1347" s="111" t="s">
        <v>84</v>
      </c>
      <c r="C1347" s="119" t="s">
        <v>2837</v>
      </c>
      <c r="D1347" s="120" t="s">
        <v>1419</v>
      </c>
      <c r="E1347" s="16" t="str">
        <f>VLOOKUP(B1347&amp;D1347,'Bill Assignment'!C:D,2,0)</f>
        <v>×</v>
      </c>
      <c r="F1347" s="16" t="str">
        <f>IF(COUNTIF(Dails!A:A,Data!$A1347)=1,1,"N")</f>
        <v>N</v>
      </c>
      <c r="G1347" s="16">
        <f>IF(COUNTIF(Dails!D:D,Data!$A1347)=1,2,"N")</f>
        <v>2</v>
      </c>
      <c r="H1347" s="16" t="str">
        <f>IF(COUNTIF(Dails!G:G,Data!$A1347)=1,3,"N")</f>
        <v>N</v>
      </c>
      <c r="I1347" s="16">
        <f t="shared" si="1"/>
        <v>2</v>
      </c>
    </row>
    <row r="1348" ht="14.25" customHeight="1">
      <c r="A1348" s="9" t="s">
        <v>2542</v>
      </c>
      <c r="B1348" s="111" t="s">
        <v>84</v>
      </c>
      <c r="C1348" s="119" t="s">
        <v>2838</v>
      </c>
      <c r="D1348" s="120" t="s">
        <v>1419</v>
      </c>
      <c r="E1348" s="16" t="str">
        <f>VLOOKUP(B1348&amp;D1348,'Bill Assignment'!C:D,2,0)</f>
        <v>×</v>
      </c>
      <c r="F1348" s="16" t="str">
        <f>IF(COUNTIF(Dails!A:A,Data!$A1348)=1,1,"N")</f>
        <v>N</v>
      </c>
      <c r="G1348" s="16">
        <f>IF(COUNTIF(Dails!D:D,Data!$A1348)=1,2,"N")</f>
        <v>2</v>
      </c>
      <c r="H1348" s="16" t="str">
        <f>IF(COUNTIF(Dails!G:G,Data!$A1348)=1,3,"N")</f>
        <v>N</v>
      </c>
      <c r="I1348" s="16">
        <f t="shared" si="1"/>
        <v>2</v>
      </c>
    </row>
    <row r="1349" ht="14.25" customHeight="1">
      <c r="A1349" s="9" t="s">
        <v>1601</v>
      </c>
      <c r="B1349" s="111" t="s">
        <v>84</v>
      </c>
      <c r="C1349" s="119" t="s">
        <v>2839</v>
      </c>
      <c r="D1349" s="120" t="s">
        <v>1419</v>
      </c>
      <c r="E1349" s="16" t="str">
        <f>VLOOKUP(B1349&amp;D1349,'Bill Assignment'!C:D,2,0)</f>
        <v>×</v>
      </c>
      <c r="F1349" s="16" t="str">
        <f>IF(COUNTIF(Dails!A:A,Data!$A1349)=1,1,"N")</f>
        <v>N</v>
      </c>
      <c r="G1349" s="16">
        <f>IF(COUNTIF(Dails!D:D,Data!$A1349)=1,2,"N")</f>
        <v>2</v>
      </c>
      <c r="H1349" s="16" t="str">
        <f>IF(COUNTIF(Dails!G:G,Data!$A1349)=1,3,"N")</f>
        <v>N</v>
      </c>
      <c r="I1349" s="16">
        <f t="shared" si="1"/>
        <v>2</v>
      </c>
    </row>
    <row r="1350" ht="14.25" customHeight="1">
      <c r="A1350" s="9" t="s">
        <v>2545</v>
      </c>
      <c r="B1350" s="111" t="s">
        <v>84</v>
      </c>
      <c r="C1350" s="119" t="s">
        <v>2840</v>
      </c>
      <c r="D1350" s="120" t="s">
        <v>1419</v>
      </c>
      <c r="E1350" s="16" t="str">
        <f>VLOOKUP(B1350&amp;D1350,'Bill Assignment'!C:D,2,0)</f>
        <v>×</v>
      </c>
      <c r="F1350" s="16" t="str">
        <f>IF(COUNTIF(Dails!A:A,Data!$A1350)=1,1,"N")</f>
        <v>N</v>
      </c>
      <c r="G1350" s="16">
        <f>IF(COUNTIF(Dails!D:D,Data!$A1350)=1,2,"N")</f>
        <v>2</v>
      </c>
      <c r="H1350" s="16" t="str">
        <f>IF(COUNTIF(Dails!G:G,Data!$A1350)=1,3,"N")</f>
        <v>N</v>
      </c>
      <c r="I1350" s="16">
        <f t="shared" si="1"/>
        <v>2</v>
      </c>
    </row>
    <row r="1351" ht="14.25" customHeight="1">
      <c r="A1351" s="9" t="s">
        <v>890</v>
      </c>
      <c r="B1351" s="111" t="s">
        <v>84</v>
      </c>
      <c r="C1351" s="119" t="s">
        <v>2841</v>
      </c>
      <c r="D1351" s="120" t="s">
        <v>1419</v>
      </c>
      <c r="E1351" s="16" t="str">
        <f>VLOOKUP(B1351&amp;D1351,'Bill Assignment'!C:D,2,0)</f>
        <v>×</v>
      </c>
      <c r="F1351" s="16">
        <f>IF(COUNTIF(Dails!A:A,Data!$A1351)=1,1,"N")</f>
        <v>1</v>
      </c>
      <c r="G1351" s="16">
        <f>IF(COUNTIF(Dails!D:D,Data!$A1351)=1,2,"N")</f>
        <v>2</v>
      </c>
      <c r="H1351" s="16" t="str">
        <f>IF(COUNTIF(Dails!G:G,Data!$A1351)=1,3,"N")</f>
        <v>N</v>
      </c>
      <c r="I1351" s="16">
        <f t="shared" si="1"/>
        <v>2</v>
      </c>
    </row>
    <row r="1352" ht="14.25" customHeight="1">
      <c r="A1352" s="9" t="s">
        <v>260</v>
      </c>
      <c r="B1352" s="111" t="s">
        <v>84</v>
      </c>
      <c r="C1352" s="119" t="s">
        <v>2842</v>
      </c>
      <c r="D1352" s="120" t="s">
        <v>1419</v>
      </c>
      <c r="E1352" s="16" t="str">
        <f>VLOOKUP(B1352&amp;D1352,'Bill Assignment'!C:D,2,0)</f>
        <v>×</v>
      </c>
      <c r="F1352" s="16">
        <f>IF(COUNTIF(Dails!A:A,Data!$A1352)=1,1,"N")</f>
        <v>1</v>
      </c>
      <c r="G1352" s="16">
        <f>IF(COUNTIF(Dails!D:D,Data!$A1352)=1,2,"N")</f>
        <v>2</v>
      </c>
      <c r="H1352" s="16" t="str">
        <f>IF(COUNTIF(Dails!G:G,Data!$A1352)=1,3,"N")</f>
        <v>N</v>
      </c>
      <c r="I1352" s="16">
        <f t="shared" si="1"/>
        <v>2</v>
      </c>
    </row>
    <row r="1353" ht="14.25" customHeight="1">
      <c r="A1353" s="9" t="s">
        <v>1609</v>
      </c>
      <c r="B1353" s="111" t="s">
        <v>84</v>
      </c>
      <c r="C1353" s="119" t="s">
        <v>2843</v>
      </c>
      <c r="D1353" s="120" t="s">
        <v>1419</v>
      </c>
      <c r="E1353" s="16" t="str">
        <f>VLOOKUP(B1353&amp;D1353,'Bill Assignment'!C:D,2,0)</f>
        <v>×</v>
      </c>
      <c r="F1353" s="16">
        <f>IF(COUNTIF(Dails!A:A,Data!$A1353)=1,1,"N")</f>
        <v>1</v>
      </c>
      <c r="G1353" s="16">
        <f>IF(COUNTIF(Dails!D:D,Data!$A1353)=1,2,"N")</f>
        <v>2</v>
      </c>
      <c r="H1353" s="16" t="str">
        <f>IF(COUNTIF(Dails!G:G,Data!$A1353)=1,3,"N")</f>
        <v>N</v>
      </c>
      <c r="I1353" s="16">
        <f t="shared" si="1"/>
        <v>2</v>
      </c>
    </row>
    <row r="1354" ht="14.25" customHeight="1">
      <c r="A1354" s="9" t="s">
        <v>1354</v>
      </c>
      <c r="B1354" s="111" t="s">
        <v>84</v>
      </c>
      <c r="C1354" s="119" t="s">
        <v>2844</v>
      </c>
      <c r="D1354" s="120" t="s">
        <v>1419</v>
      </c>
      <c r="E1354" s="16" t="str">
        <f>VLOOKUP(B1354&amp;D1354,'Bill Assignment'!C:D,2,0)</f>
        <v>×</v>
      </c>
      <c r="F1354" s="16" t="str">
        <f>IF(COUNTIF(Dails!A:A,Data!$A1354)=1,1,"N")</f>
        <v>N</v>
      </c>
      <c r="G1354" s="16">
        <f>IF(COUNTIF(Dails!D:D,Data!$A1354)=1,2,"N")</f>
        <v>2</v>
      </c>
      <c r="H1354" s="16">
        <f>IF(COUNTIF(Dails!G:G,Data!$A1354)=1,3,"N")</f>
        <v>3</v>
      </c>
      <c r="I1354" s="16">
        <f t="shared" si="1"/>
        <v>2</v>
      </c>
    </row>
    <row r="1355" ht="14.25" customHeight="1">
      <c r="A1355" s="9" t="s">
        <v>32</v>
      </c>
      <c r="B1355" s="111" t="s">
        <v>84</v>
      </c>
      <c r="C1355" s="119" t="s">
        <v>2845</v>
      </c>
      <c r="D1355" s="120" t="s">
        <v>1419</v>
      </c>
      <c r="E1355" s="16" t="str">
        <f>VLOOKUP(B1355&amp;D1355,'Bill Assignment'!C:D,2,0)</f>
        <v>×</v>
      </c>
      <c r="F1355" s="16">
        <f>IF(COUNTIF(Dails!A:A,Data!$A1355)=1,1,"N")</f>
        <v>1</v>
      </c>
      <c r="G1355" s="16">
        <f>IF(COUNTIF(Dails!D:D,Data!$A1355)=1,2,"N")</f>
        <v>2</v>
      </c>
      <c r="H1355" s="16" t="str">
        <f>IF(COUNTIF(Dails!G:G,Data!$A1355)=1,3,"N")</f>
        <v>N</v>
      </c>
      <c r="I1355" s="16">
        <f t="shared" si="1"/>
        <v>2</v>
      </c>
    </row>
    <row r="1356" ht="14.25" customHeight="1">
      <c r="A1356" s="9" t="s">
        <v>1081</v>
      </c>
      <c r="B1356" s="111" t="s">
        <v>84</v>
      </c>
      <c r="C1356" s="119" t="s">
        <v>2846</v>
      </c>
      <c r="D1356" s="120" t="s">
        <v>1419</v>
      </c>
      <c r="E1356" s="16" t="str">
        <f>VLOOKUP(B1356&amp;D1356,'Bill Assignment'!C:D,2,0)</f>
        <v>×</v>
      </c>
      <c r="F1356" s="16">
        <f>IF(COUNTIF(Dails!A:A,Data!$A1356)=1,1,"N")</f>
        <v>1</v>
      </c>
      <c r="G1356" s="16">
        <f>IF(COUNTIF(Dails!D:D,Data!$A1356)=1,2,"N")</f>
        <v>2</v>
      </c>
      <c r="H1356" s="16" t="str">
        <f>IF(COUNTIF(Dails!G:G,Data!$A1356)=1,3,"N")</f>
        <v>N</v>
      </c>
      <c r="I1356" s="16">
        <f t="shared" si="1"/>
        <v>2</v>
      </c>
    </row>
    <row r="1357" ht="14.25" customHeight="1">
      <c r="A1357" s="9" t="s">
        <v>1614</v>
      </c>
      <c r="B1357" s="111" t="s">
        <v>84</v>
      </c>
      <c r="C1357" s="119" t="s">
        <v>2847</v>
      </c>
      <c r="D1357" s="120" t="s">
        <v>1419</v>
      </c>
      <c r="E1357" s="16" t="str">
        <f>VLOOKUP(B1357&amp;D1357,'Bill Assignment'!C:D,2,0)</f>
        <v>×</v>
      </c>
      <c r="F1357" s="16" t="str">
        <f>IF(COUNTIF(Dails!A:A,Data!$A1357)=1,1,"N")</f>
        <v>N</v>
      </c>
      <c r="G1357" s="16">
        <f>IF(COUNTIF(Dails!D:D,Data!$A1357)=1,2,"N")</f>
        <v>2</v>
      </c>
      <c r="H1357" s="16" t="str">
        <f>IF(COUNTIF(Dails!G:G,Data!$A1357)=1,3,"N")</f>
        <v>N</v>
      </c>
      <c r="I1357" s="16">
        <f t="shared" si="1"/>
        <v>2</v>
      </c>
    </row>
    <row r="1358" ht="14.25" customHeight="1">
      <c r="A1358" s="9" t="s">
        <v>1300</v>
      </c>
      <c r="B1358" s="111" t="s">
        <v>84</v>
      </c>
      <c r="C1358" s="119" t="s">
        <v>2848</v>
      </c>
      <c r="D1358" s="120" t="s">
        <v>1419</v>
      </c>
      <c r="E1358" s="16" t="str">
        <f>VLOOKUP(B1358&amp;D1358,'Bill Assignment'!C:D,2,0)</f>
        <v>×</v>
      </c>
      <c r="F1358" s="16">
        <f>IF(COUNTIF(Dails!A:A,Data!$A1358)=1,1,"N")</f>
        <v>1</v>
      </c>
      <c r="G1358" s="16">
        <f>IF(COUNTIF(Dails!D:D,Data!$A1358)=1,2,"N")</f>
        <v>2</v>
      </c>
      <c r="H1358" s="16" t="str">
        <f>IF(COUNTIF(Dails!G:G,Data!$A1358)=1,3,"N")</f>
        <v>N</v>
      </c>
      <c r="I1358" s="16">
        <f t="shared" si="1"/>
        <v>2</v>
      </c>
    </row>
    <row r="1359" ht="14.25" customHeight="1">
      <c r="A1359" s="9" t="s">
        <v>470</v>
      </c>
      <c r="B1359" s="111" t="s">
        <v>84</v>
      </c>
      <c r="C1359" s="119" t="s">
        <v>2849</v>
      </c>
      <c r="D1359" s="120" t="s">
        <v>1419</v>
      </c>
      <c r="E1359" s="16" t="str">
        <f>VLOOKUP(B1359&amp;D1359,'Bill Assignment'!C:D,2,0)</f>
        <v>×</v>
      </c>
      <c r="F1359" s="16">
        <f>IF(COUNTIF(Dails!A:A,Data!$A1359)=1,1,"N")</f>
        <v>1</v>
      </c>
      <c r="G1359" s="16">
        <f>IF(COUNTIF(Dails!D:D,Data!$A1359)=1,2,"N")</f>
        <v>2</v>
      </c>
      <c r="H1359" s="16">
        <f>IF(COUNTIF(Dails!G:G,Data!$A1359)=1,3,"N")</f>
        <v>3</v>
      </c>
      <c r="I1359" s="16">
        <f t="shared" si="1"/>
        <v>2</v>
      </c>
    </row>
    <row r="1360" ht="14.25" customHeight="1">
      <c r="A1360" s="9" t="s">
        <v>486</v>
      </c>
      <c r="B1360" s="111" t="s">
        <v>84</v>
      </c>
      <c r="C1360" s="119" t="s">
        <v>2850</v>
      </c>
      <c r="D1360" s="120" t="s">
        <v>1419</v>
      </c>
      <c r="E1360" s="16" t="str">
        <f>VLOOKUP(B1360&amp;D1360,'Bill Assignment'!C:D,2,0)</f>
        <v>×</v>
      </c>
      <c r="F1360" s="16">
        <f>IF(COUNTIF(Dails!A:A,Data!$A1360)=1,1,"N")</f>
        <v>1</v>
      </c>
      <c r="G1360" s="16">
        <f>IF(COUNTIF(Dails!D:D,Data!$A1360)=1,2,"N")</f>
        <v>2</v>
      </c>
      <c r="H1360" s="16" t="str">
        <f>IF(COUNTIF(Dails!G:G,Data!$A1360)=1,3,"N")</f>
        <v>N</v>
      </c>
      <c r="I1360" s="16">
        <f t="shared" si="1"/>
        <v>2</v>
      </c>
    </row>
    <row r="1361" ht="14.25" customHeight="1">
      <c r="A1361" s="9" t="s">
        <v>1153</v>
      </c>
      <c r="B1361" s="111" t="s">
        <v>84</v>
      </c>
      <c r="C1361" s="119" t="s">
        <v>2851</v>
      </c>
      <c r="D1361" s="120" t="s">
        <v>1419</v>
      </c>
      <c r="E1361" s="16" t="str">
        <f>VLOOKUP(B1361&amp;D1361,'Bill Assignment'!C:D,2,0)</f>
        <v>×</v>
      </c>
      <c r="F1361" s="16" t="str">
        <f>IF(COUNTIF(Dails!A:A,Data!$A1361)=1,1,"N")</f>
        <v>N</v>
      </c>
      <c r="G1361" s="16">
        <f>IF(COUNTIF(Dails!D:D,Data!$A1361)=1,2,"N")</f>
        <v>2</v>
      </c>
      <c r="H1361" s="16" t="str">
        <f>IF(COUNTIF(Dails!G:G,Data!$A1361)=1,3,"N")</f>
        <v>N</v>
      </c>
      <c r="I1361" s="16">
        <f t="shared" si="1"/>
        <v>2</v>
      </c>
    </row>
    <row r="1362" ht="14.25" customHeight="1">
      <c r="A1362" s="9" t="s">
        <v>1051</v>
      </c>
      <c r="B1362" s="111" t="s">
        <v>84</v>
      </c>
      <c r="C1362" s="119" t="s">
        <v>2852</v>
      </c>
      <c r="D1362" s="120" t="s">
        <v>1419</v>
      </c>
      <c r="E1362" s="16" t="str">
        <f>VLOOKUP(B1362&amp;D1362,'Bill Assignment'!C:D,2,0)</f>
        <v>×</v>
      </c>
      <c r="F1362" s="16">
        <f>IF(COUNTIF(Dails!A:A,Data!$A1362)=1,1,"N")</f>
        <v>1</v>
      </c>
      <c r="G1362" s="16">
        <f>IF(COUNTIF(Dails!D:D,Data!$A1362)=1,2,"N")</f>
        <v>2</v>
      </c>
      <c r="H1362" s="16" t="str">
        <f>IF(COUNTIF(Dails!G:G,Data!$A1362)=1,3,"N")</f>
        <v>N</v>
      </c>
      <c r="I1362" s="16">
        <f t="shared" si="1"/>
        <v>2</v>
      </c>
    </row>
    <row r="1363" ht="14.25" customHeight="1">
      <c r="A1363" s="9" t="s">
        <v>828</v>
      </c>
      <c r="B1363" s="111" t="s">
        <v>84</v>
      </c>
      <c r="C1363" s="119" t="s">
        <v>2853</v>
      </c>
      <c r="D1363" s="120" t="s">
        <v>1419</v>
      </c>
      <c r="E1363" s="16" t="str">
        <f>VLOOKUP(B1363&amp;D1363,'Bill Assignment'!C:D,2,0)</f>
        <v>×</v>
      </c>
      <c r="F1363" s="16">
        <f>IF(COUNTIF(Dails!A:A,Data!$A1363)=1,1,"N")</f>
        <v>1</v>
      </c>
      <c r="G1363" s="16">
        <f>IF(COUNTIF(Dails!D:D,Data!$A1363)=1,2,"N")</f>
        <v>2</v>
      </c>
      <c r="H1363" s="16" t="str">
        <f>IF(COUNTIF(Dails!G:G,Data!$A1363)=1,3,"N")</f>
        <v>N</v>
      </c>
      <c r="I1363" s="16">
        <f t="shared" si="1"/>
        <v>2</v>
      </c>
    </row>
    <row r="1364" ht="14.25" customHeight="1">
      <c r="A1364" s="9" t="s">
        <v>1629</v>
      </c>
      <c r="B1364" s="111" t="s">
        <v>84</v>
      </c>
      <c r="C1364" s="119" t="s">
        <v>2854</v>
      </c>
      <c r="D1364" s="120" t="s">
        <v>1419</v>
      </c>
      <c r="E1364" s="16" t="str">
        <f>VLOOKUP(B1364&amp;D1364,'Bill Assignment'!C:D,2,0)</f>
        <v>×</v>
      </c>
      <c r="F1364" s="16" t="str">
        <f>IF(COUNTIF(Dails!A:A,Data!$A1364)=1,1,"N")</f>
        <v>N</v>
      </c>
      <c r="G1364" s="16">
        <f>IF(COUNTIF(Dails!D:D,Data!$A1364)=1,2,"N")</f>
        <v>2</v>
      </c>
      <c r="H1364" s="16" t="str">
        <f>IF(COUNTIF(Dails!G:G,Data!$A1364)=1,3,"N")</f>
        <v>N</v>
      </c>
      <c r="I1364" s="16">
        <f t="shared" si="1"/>
        <v>2</v>
      </c>
    </row>
    <row r="1365" ht="14.25" customHeight="1">
      <c r="A1365" s="9" t="s">
        <v>1631</v>
      </c>
      <c r="B1365" s="111" t="s">
        <v>84</v>
      </c>
      <c r="C1365" s="119" t="s">
        <v>2855</v>
      </c>
      <c r="D1365" s="120" t="s">
        <v>1419</v>
      </c>
      <c r="E1365" s="16" t="str">
        <f>VLOOKUP(B1365&amp;D1365,'Bill Assignment'!C:D,2,0)</f>
        <v>×</v>
      </c>
      <c r="F1365" s="16" t="str">
        <f>IF(COUNTIF(Dails!A:A,Data!$A1365)=1,1,"N")</f>
        <v>N</v>
      </c>
      <c r="G1365" s="16">
        <f>IF(COUNTIF(Dails!D:D,Data!$A1365)=1,2,"N")</f>
        <v>2</v>
      </c>
      <c r="H1365" s="16" t="str">
        <f>IF(COUNTIF(Dails!G:G,Data!$A1365)=1,3,"N")</f>
        <v>N</v>
      </c>
      <c r="I1365" s="16">
        <f t="shared" si="1"/>
        <v>2</v>
      </c>
    </row>
    <row r="1366" ht="14.25" customHeight="1">
      <c r="A1366" s="9" t="s">
        <v>1297</v>
      </c>
      <c r="B1366" s="111" t="s">
        <v>84</v>
      </c>
      <c r="C1366" s="119" t="s">
        <v>2856</v>
      </c>
      <c r="D1366" s="120" t="s">
        <v>1419</v>
      </c>
      <c r="E1366" s="16" t="str">
        <f>VLOOKUP(B1366&amp;D1366,'Bill Assignment'!C:D,2,0)</f>
        <v>×</v>
      </c>
      <c r="F1366" s="16">
        <f>IF(COUNTIF(Dails!A:A,Data!$A1366)=1,1,"N")</f>
        <v>1</v>
      </c>
      <c r="G1366" s="16">
        <f>IF(COUNTIF(Dails!D:D,Data!$A1366)=1,2,"N")</f>
        <v>2</v>
      </c>
      <c r="H1366" s="16" t="str">
        <f>IF(COUNTIF(Dails!G:G,Data!$A1366)=1,3,"N")</f>
        <v>N</v>
      </c>
      <c r="I1366" s="16">
        <f t="shared" si="1"/>
        <v>2</v>
      </c>
    </row>
    <row r="1367" ht="14.25" customHeight="1">
      <c r="A1367" s="9" t="s">
        <v>1360</v>
      </c>
      <c r="B1367" s="111" t="s">
        <v>84</v>
      </c>
      <c r="C1367" s="119" t="s">
        <v>2857</v>
      </c>
      <c r="D1367" s="120" t="s">
        <v>1419</v>
      </c>
      <c r="E1367" s="16" t="str">
        <f>VLOOKUP(B1367&amp;D1367,'Bill Assignment'!C:D,2,0)</f>
        <v>×</v>
      </c>
      <c r="F1367" s="16" t="str">
        <f>IF(COUNTIF(Dails!A:A,Data!$A1367)=1,1,"N")</f>
        <v>N</v>
      </c>
      <c r="G1367" s="16">
        <f>IF(COUNTIF(Dails!D:D,Data!$A1367)=1,2,"N")</f>
        <v>2</v>
      </c>
      <c r="H1367" s="16">
        <f>IF(COUNTIF(Dails!G:G,Data!$A1367)=1,3,"N")</f>
        <v>3</v>
      </c>
      <c r="I1367" s="16">
        <f t="shared" si="1"/>
        <v>2</v>
      </c>
    </row>
    <row r="1368" ht="14.25" customHeight="1">
      <c r="A1368" s="9" t="s">
        <v>1635</v>
      </c>
      <c r="B1368" s="111" t="s">
        <v>84</v>
      </c>
      <c r="C1368" s="119" t="s">
        <v>2858</v>
      </c>
      <c r="D1368" s="120" t="s">
        <v>1419</v>
      </c>
      <c r="E1368" s="16" t="str">
        <f>VLOOKUP(B1368&amp;D1368,'Bill Assignment'!C:D,2,0)</f>
        <v>×</v>
      </c>
      <c r="F1368" s="16">
        <f>IF(COUNTIF(Dails!A:A,Data!$A1368)=1,1,"N")</f>
        <v>1</v>
      </c>
      <c r="G1368" s="16">
        <f>IF(COUNTIF(Dails!D:D,Data!$A1368)=1,2,"N")</f>
        <v>2</v>
      </c>
      <c r="H1368" s="16" t="str">
        <f>IF(COUNTIF(Dails!G:G,Data!$A1368)=1,3,"N")</f>
        <v>N</v>
      </c>
      <c r="I1368" s="16">
        <f t="shared" si="1"/>
        <v>2</v>
      </c>
    </row>
    <row r="1369" ht="14.25" customHeight="1">
      <c r="A1369" s="9" t="s">
        <v>1640</v>
      </c>
      <c r="B1369" s="111" t="s">
        <v>84</v>
      </c>
      <c r="C1369" s="119" t="s">
        <v>2859</v>
      </c>
      <c r="D1369" s="120" t="s">
        <v>1419</v>
      </c>
      <c r="E1369" s="16" t="str">
        <f>VLOOKUP(B1369&amp;D1369,'Bill Assignment'!C:D,2,0)</f>
        <v>×</v>
      </c>
      <c r="F1369" s="16" t="str">
        <f>IF(COUNTIF(Dails!A:A,Data!$A1369)=1,1,"N")</f>
        <v>N</v>
      </c>
      <c r="G1369" s="16">
        <f>IF(COUNTIF(Dails!D:D,Data!$A1369)=1,2,"N")</f>
        <v>2</v>
      </c>
      <c r="H1369" s="16" t="str">
        <f>IF(COUNTIF(Dails!G:G,Data!$A1369)=1,3,"N")</f>
        <v>N</v>
      </c>
      <c r="I1369" s="16">
        <f t="shared" si="1"/>
        <v>2</v>
      </c>
    </row>
    <row r="1370" ht="14.25" customHeight="1">
      <c r="A1370" s="9" t="s">
        <v>1647</v>
      </c>
      <c r="B1370" s="111" t="s">
        <v>84</v>
      </c>
      <c r="C1370" s="119" t="s">
        <v>2860</v>
      </c>
      <c r="D1370" s="120" t="s">
        <v>1419</v>
      </c>
      <c r="E1370" s="16" t="str">
        <f>VLOOKUP(B1370&amp;D1370,'Bill Assignment'!C:D,2,0)</f>
        <v>×</v>
      </c>
      <c r="F1370" s="16" t="str">
        <f>IF(COUNTIF(Dails!A:A,Data!$A1370)=1,1,"N")</f>
        <v>N</v>
      </c>
      <c r="G1370" s="16">
        <f>IF(COUNTIF(Dails!D:D,Data!$A1370)=1,2,"N")</f>
        <v>2</v>
      </c>
      <c r="H1370" s="16" t="str">
        <f>IF(COUNTIF(Dails!G:G,Data!$A1370)=1,3,"N")</f>
        <v>N</v>
      </c>
      <c r="I1370" s="16">
        <f t="shared" si="1"/>
        <v>2</v>
      </c>
    </row>
    <row r="1371" ht="14.25" customHeight="1">
      <c r="A1371" s="9" t="s">
        <v>789</v>
      </c>
      <c r="B1371" s="111" t="s">
        <v>84</v>
      </c>
      <c r="C1371" s="119" t="s">
        <v>2861</v>
      </c>
      <c r="D1371" s="120" t="s">
        <v>1419</v>
      </c>
      <c r="E1371" s="16" t="str">
        <f>VLOOKUP(B1371&amp;D1371,'Bill Assignment'!C:D,2,0)</f>
        <v>×</v>
      </c>
      <c r="F1371" s="16">
        <f>IF(COUNTIF(Dails!A:A,Data!$A1371)=1,1,"N")</f>
        <v>1</v>
      </c>
      <c r="G1371" s="16">
        <f>IF(COUNTIF(Dails!D:D,Data!$A1371)=1,2,"N")</f>
        <v>2</v>
      </c>
      <c r="H1371" s="16" t="str">
        <f>IF(COUNTIF(Dails!G:G,Data!$A1371)=1,3,"N")</f>
        <v>N</v>
      </c>
      <c r="I1371" s="16">
        <f t="shared" si="1"/>
        <v>2</v>
      </c>
    </row>
    <row r="1372" ht="14.25" customHeight="1">
      <c r="A1372" s="9" t="s">
        <v>864</v>
      </c>
      <c r="B1372" s="111" t="s">
        <v>84</v>
      </c>
      <c r="C1372" s="119" t="s">
        <v>2862</v>
      </c>
      <c r="D1372" s="120" t="s">
        <v>1419</v>
      </c>
      <c r="E1372" s="16" t="str">
        <f>VLOOKUP(B1372&amp;D1372,'Bill Assignment'!C:D,2,0)</f>
        <v>×</v>
      </c>
      <c r="F1372" s="16" t="str">
        <f>IF(COUNTIF(Dails!A:A,Data!$A1372)=1,1,"N")</f>
        <v>N</v>
      </c>
      <c r="G1372" s="16">
        <f>IF(COUNTIF(Dails!D:D,Data!$A1372)=1,2,"N")</f>
        <v>2</v>
      </c>
      <c r="H1372" s="16" t="str">
        <f>IF(COUNTIF(Dails!G:G,Data!$A1372)=1,3,"N")</f>
        <v>N</v>
      </c>
      <c r="I1372" s="16">
        <f t="shared" si="1"/>
        <v>2</v>
      </c>
    </row>
    <row r="1373" ht="14.25" customHeight="1">
      <c r="A1373" s="9" t="s">
        <v>1650</v>
      </c>
      <c r="B1373" s="111" t="s">
        <v>84</v>
      </c>
      <c r="C1373" s="119" t="s">
        <v>2863</v>
      </c>
      <c r="D1373" s="120" t="s">
        <v>1419</v>
      </c>
      <c r="E1373" s="16" t="str">
        <f>VLOOKUP(B1373&amp;D1373,'Bill Assignment'!C:D,2,0)</f>
        <v>×</v>
      </c>
      <c r="F1373" s="16" t="str">
        <f>IF(COUNTIF(Dails!A:A,Data!$A1373)=1,1,"N")</f>
        <v>N</v>
      </c>
      <c r="G1373" s="16">
        <f>IF(COUNTIF(Dails!D:D,Data!$A1373)=1,2,"N")</f>
        <v>2</v>
      </c>
      <c r="H1373" s="16" t="str">
        <f>IF(COUNTIF(Dails!G:G,Data!$A1373)=1,3,"N")</f>
        <v>N</v>
      </c>
      <c r="I1373" s="16">
        <f t="shared" si="1"/>
        <v>2</v>
      </c>
    </row>
    <row r="1374" ht="14.25" customHeight="1">
      <c r="A1374" s="9" t="s">
        <v>1368</v>
      </c>
      <c r="B1374" s="111" t="s">
        <v>84</v>
      </c>
      <c r="C1374" s="119" t="s">
        <v>2864</v>
      </c>
      <c r="D1374" s="120" t="s">
        <v>1419</v>
      </c>
      <c r="E1374" s="16" t="str">
        <f>VLOOKUP(B1374&amp;D1374,'Bill Assignment'!C:D,2,0)</f>
        <v>×</v>
      </c>
      <c r="F1374" s="16" t="str">
        <f>IF(COUNTIF(Dails!A:A,Data!$A1374)=1,1,"N")</f>
        <v>N</v>
      </c>
      <c r="G1374" s="16">
        <f>IF(COUNTIF(Dails!D:D,Data!$A1374)=1,2,"N")</f>
        <v>2</v>
      </c>
      <c r="H1374" s="16">
        <f>IF(COUNTIF(Dails!G:G,Data!$A1374)=1,3,"N")</f>
        <v>3</v>
      </c>
      <c r="I1374" s="16">
        <f t="shared" si="1"/>
        <v>2</v>
      </c>
    </row>
    <row r="1375" ht="14.25" customHeight="1">
      <c r="A1375" s="9" t="s">
        <v>547</v>
      </c>
      <c r="B1375" s="111" t="s">
        <v>84</v>
      </c>
      <c r="C1375" s="119" t="s">
        <v>2865</v>
      </c>
      <c r="D1375" s="120" t="s">
        <v>1419</v>
      </c>
      <c r="E1375" s="16" t="str">
        <f>VLOOKUP(B1375&amp;D1375,'Bill Assignment'!C:D,2,0)</f>
        <v>×</v>
      </c>
      <c r="F1375" s="16" t="str">
        <f>IF(COUNTIF(Dails!A:A,Data!$A1375)=1,1,"N")</f>
        <v>N</v>
      </c>
      <c r="G1375" s="16">
        <f>IF(COUNTIF(Dails!D:D,Data!$A1375)=1,2,"N")</f>
        <v>2</v>
      </c>
      <c r="H1375" s="16" t="str">
        <f>IF(COUNTIF(Dails!G:G,Data!$A1375)=1,3,"N")</f>
        <v>N</v>
      </c>
      <c r="I1375" s="16">
        <f t="shared" si="1"/>
        <v>2</v>
      </c>
    </row>
    <row r="1376" ht="14.25" customHeight="1">
      <c r="A1376" s="9" t="s">
        <v>1654</v>
      </c>
      <c r="B1376" s="111" t="s">
        <v>84</v>
      </c>
      <c r="C1376" s="119" t="s">
        <v>2866</v>
      </c>
      <c r="D1376" s="120" t="s">
        <v>1419</v>
      </c>
      <c r="E1376" s="16" t="str">
        <f>VLOOKUP(B1376&amp;D1376,'Bill Assignment'!C:D,2,0)</f>
        <v>×</v>
      </c>
      <c r="F1376" s="16" t="str">
        <f>IF(COUNTIF(Dails!A:A,Data!$A1376)=1,1,"N")</f>
        <v>N</v>
      </c>
      <c r="G1376" s="16">
        <f>IF(COUNTIF(Dails!D:D,Data!$A1376)=1,2,"N")</f>
        <v>2</v>
      </c>
      <c r="H1376" s="16" t="str">
        <f>IF(COUNTIF(Dails!G:G,Data!$A1376)=1,3,"N")</f>
        <v>N</v>
      </c>
      <c r="I1376" s="16">
        <f t="shared" si="1"/>
        <v>2</v>
      </c>
    </row>
    <row r="1377" ht="14.25" customHeight="1">
      <c r="A1377" s="9" t="s">
        <v>1085</v>
      </c>
      <c r="B1377" s="111" t="s">
        <v>84</v>
      </c>
      <c r="C1377" s="119" t="s">
        <v>2867</v>
      </c>
      <c r="D1377" s="120" t="s">
        <v>1419</v>
      </c>
      <c r="E1377" s="16" t="str">
        <f>VLOOKUP(B1377&amp;D1377,'Bill Assignment'!C:D,2,0)</f>
        <v>×</v>
      </c>
      <c r="F1377" s="16">
        <f>IF(COUNTIF(Dails!A:A,Data!$A1377)=1,1,"N")</f>
        <v>1</v>
      </c>
      <c r="G1377" s="16">
        <f>IF(COUNTIF(Dails!D:D,Data!$A1377)=1,2,"N")</f>
        <v>2</v>
      </c>
      <c r="H1377" s="16" t="str">
        <f>IF(COUNTIF(Dails!G:G,Data!$A1377)=1,3,"N")</f>
        <v>N</v>
      </c>
      <c r="I1377" s="16">
        <f t="shared" si="1"/>
        <v>2</v>
      </c>
    </row>
    <row r="1378" ht="14.25" customHeight="1">
      <c r="A1378" s="9" t="s">
        <v>989</v>
      </c>
      <c r="B1378" s="111" t="s">
        <v>84</v>
      </c>
      <c r="C1378" s="119" t="s">
        <v>2868</v>
      </c>
      <c r="D1378" s="120" t="s">
        <v>1419</v>
      </c>
      <c r="E1378" s="16" t="str">
        <f>VLOOKUP(B1378&amp;D1378,'Bill Assignment'!C:D,2,0)</f>
        <v>×</v>
      </c>
      <c r="F1378" s="16" t="str">
        <f>IF(COUNTIF(Dails!A:A,Data!$A1378)=1,1,"N")</f>
        <v>N</v>
      </c>
      <c r="G1378" s="16">
        <f>IF(COUNTIF(Dails!D:D,Data!$A1378)=1,2,"N")</f>
        <v>2</v>
      </c>
      <c r="H1378" s="16" t="str">
        <f>IF(COUNTIF(Dails!G:G,Data!$A1378)=1,3,"N")</f>
        <v>N</v>
      </c>
      <c r="I1378" s="16">
        <f t="shared" si="1"/>
        <v>2</v>
      </c>
    </row>
    <row r="1379" ht="14.25" customHeight="1">
      <c r="A1379" s="9" t="s">
        <v>350</v>
      </c>
      <c r="B1379" s="111" t="s">
        <v>84</v>
      </c>
      <c r="C1379" s="119" t="s">
        <v>2869</v>
      </c>
      <c r="D1379" s="120" t="s">
        <v>1419</v>
      </c>
      <c r="E1379" s="16" t="str">
        <f>VLOOKUP(B1379&amp;D1379,'Bill Assignment'!C:D,2,0)</f>
        <v>×</v>
      </c>
      <c r="F1379" s="16">
        <f>IF(COUNTIF(Dails!A:A,Data!$A1379)=1,1,"N")</f>
        <v>1</v>
      </c>
      <c r="G1379" s="16">
        <f>IF(COUNTIF(Dails!D:D,Data!$A1379)=1,2,"N")</f>
        <v>2</v>
      </c>
      <c r="H1379" s="16" t="str">
        <f>IF(COUNTIF(Dails!G:G,Data!$A1379)=1,3,"N")</f>
        <v>N</v>
      </c>
      <c r="I1379" s="16">
        <f t="shared" si="1"/>
        <v>2</v>
      </c>
    </row>
    <row r="1380" ht="14.25" customHeight="1">
      <c r="A1380" s="9" t="s">
        <v>1657</v>
      </c>
      <c r="B1380" s="111" t="s">
        <v>84</v>
      </c>
      <c r="C1380" s="119" t="s">
        <v>2870</v>
      </c>
      <c r="D1380" s="120" t="s">
        <v>1419</v>
      </c>
      <c r="E1380" s="16" t="str">
        <f>VLOOKUP(B1380&amp;D1380,'Bill Assignment'!C:D,2,0)</f>
        <v>×</v>
      </c>
      <c r="F1380" s="16">
        <f>IF(COUNTIF(Dails!A:A,Data!$A1380)=1,1,"N")</f>
        <v>1</v>
      </c>
      <c r="G1380" s="16">
        <f>IF(COUNTIF(Dails!D:D,Data!$A1380)=1,2,"N")</f>
        <v>2</v>
      </c>
      <c r="H1380" s="16" t="str">
        <f>IF(COUNTIF(Dails!G:G,Data!$A1380)=1,3,"N")</f>
        <v>N</v>
      </c>
      <c r="I1380" s="16">
        <f t="shared" si="1"/>
        <v>2</v>
      </c>
    </row>
    <row r="1381" ht="14.25" customHeight="1">
      <c r="A1381" s="9" t="s">
        <v>188</v>
      </c>
      <c r="B1381" s="111" t="s">
        <v>84</v>
      </c>
      <c r="C1381" s="119" t="s">
        <v>2871</v>
      </c>
      <c r="D1381" s="120" t="s">
        <v>1419</v>
      </c>
      <c r="E1381" s="16" t="str">
        <f>VLOOKUP(B1381&amp;D1381,'Bill Assignment'!C:D,2,0)</f>
        <v>×</v>
      </c>
      <c r="F1381" s="16" t="str">
        <f>IF(COUNTIF(Dails!A:A,Data!$A1381)=1,1,"N")</f>
        <v>N</v>
      </c>
      <c r="G1381" s="16">
        <f>IF(COUNTIF(Dails!D:D,Data!$A1381)=1,2,"N")</f>
        <v>2</v>
      </c>
      <c r="H1381" s="16" t="str">
        <f>IF(COUNTIF(Dails!G:G,Data!$A1381)=1,3,"N")</f>
        <v>N</v>
      </c>
      <c r="I1381" s="16">
        <f t="shared" si="1"/>
        <v>2</v>
      </c>
    </row>
    <row r="1382" ht="14.25" customHeight="1">
      <c r="A1382" s="9" t="s">
        <v>725</v>
      </c>
      <c r="B1382" s="111" t="s">
        <v>84</v>
      </c>
      <c r="C1382" s="119" t="s">
        <v>2872</v>
      </c>
      <c r="D1382" s="120" t="s">
        <v>1419</v>
      </c>
      <c r="E1382" s="16" t="str">
        <f>VLOOKUP(B1382&amp;D1382,'Bill Assignment'!C:D,2,0)</f>
        <v>×</v>
      </c>
      <c r="F1382" s="16">
        <f>IF(COUNTIF(Dails!A:A,Data!$A1382)=1,1,"N")</f>
        <v>1</v>
      </c>
      <c r="G1382" s="16">
        <f>IF(COUNTIF(Dails!D:D,Data!$A1382)=1,2,"N")</f>
        <v>2</v>
      </c>
      <c r="H1382" s="16" t="str">
        <f>IF(COUNTIF(Dails!G:G,Data!$A1382)=1,3,"N")</f>
        <v>N</v>
      </c>
      <c r="I1382" s="16">
        <f t="shared" si="1"/>
        <v>2</v>
      </c>
    </row>
    <row r="1383" ht="14.25" customHeight="1">
      <c r="A1383" s="9" t="s">
        <v>1058</v>
      </c>
      <c r="B1383" s="111" t="s">
        <v>84</v>
      </c>
      <c r="C1383" s="119" t="s">
        <v>2873</v>
      </c>
      <c r="D1383" s="120" t="s">
        <v>1419</v>
      </c>
      <c r="E1383" s="16" t="str">
        <f>VLOOKUP(B1383&amp;D1383,'Bill Assignment'!C:D,2,0)</f>
        <v>×</v>
      </c>
      <c r="F1383" s="16" t="str">
        <f>IF(COUNTIF(Dails!A:A,Data!$A1383)=1,1,"N")</f>
        <v>N</v>
      </c>
      <c r="G1383" s="16">
        <f>IF(COUNTIF(Dails!D:D,Data!$A1383)=1,2,"N")</f>
        <v>2</v>
      </c>
      <c r="H1383" s="16" t="str">
        <f>IF(COUNTIF(Dails!G:G,Data!$A1383)=1,3,"N")</f>
        <v>N</v>
      </c>
      <c r="I1383" s="16">
        <f t="shared" si="1"/>
        <v>2</v>
      </c>
    </row>
    <row r="1384" ht="14.25" customHeight="1">
      <c r="A1384" s="9" t="s">
        <v>1742</v>
      </c>
      <c r="B1384" s="111" t="s">
        <v>84</v>
      </c>
      <c r="C1384" s="119" t="s">
        <v>2874</v>
      </c>
      <c r="D1384" s="120" t="s">
        <v>1419</v>
      </c>
      <c r="E1384" s="16" t="str">
        <f>VLOOKUP(B1384&amp;D1384,'Bill Assignment'!C:D,2,0)</f>
        <v>×</v>
      </c>
      <c r="F1384" s="16" t="str">
        <f>IF(COUNTIF(Dails!A:A,Data!$A1384)=1,1,"N")</f>
        <v>N</v>
      </c>
      <c r="G1384" s="16">
        <f>IF(COUNTIF(Dails!D:D,Data!$A1384)=1,2,"N")</f>
        <v>2</v>
      </c>
      <c r="H1384" s="16" t="str">
        <f>IF(COUNTIF(Dails!G:G,Data!$A1384)=1,3,"N")</f>
        <v>N</v>
      </c>
      <c r="I1384" s="16">
        <f t="shared" si="1"/>
        <v>2</v>
      </c>
    </row>
    <row r="1385" ht="14.25" customHeight="1">
      <c r="A1385" s="9" t="s">
        <v>643</v>
      </c>
      <c r="B1385" s="111" t="s">
        <v>84</v>
      </c>
      <c r="C1385" s="119" t="s">
        <v>2875</v>
      </c>
      <c r="D1385" s="120" t="s">
        <v>1419</v>
      </c>
      <c r="E1385" s="16" t="str">
        <f>VLOOKUP(B1385&amp;D1385,'Bill Assignment'!C:D,2,0)</f>
        <v>×</v>
      </c>
      <c r="F1385" s="16">
        <f>IF(COUNTIF(Dails!A:A,Data!$A1385)=1,1,"N")</f>
        <v>1</v>
      </c>
      <c r="G1385" s="16">
        <f>IF(COUNTIF(Dails!D:D,Data!$A1385)=1,2,"N")</f>
        <v>2</v>
      </c>
      <c r="H1385" s="16" t="str">
        <f>IF(COUNTIF(Dails!G:G,Data!$A1385)=1,3,"N")</f>
        <v>N</v>
      </c>
      <c r="I1385" s="16">
        <f t="shared" si="1"/>
        <v>2</v>
      </c>
    </row>
    <row r="1386" ht="14.25" customHeight="1">
      <c r="A1386" s="9" t="s">
        <v>1386</v>
      </c>
      <c r="B1386" s="111" t="s">
        <v>84</v>
      </c>
      <c r="C1386" s="119" t="s">
        <v>2876</v>
      </c>
      <c r="D1386" s="120" t="s">
        <v>1419</v>
      </c>
      <c r="E1386" s="16" t="str">
        <f>VLOOKUP(B1386&amp;D1386,'Bill Assignment'!C:D,2,0)</f>
        <v>×</v>
      </c>
      <c r="F1386" s="16" t="str">
        <f>IF(COUNTIF(Dails!A:A,Data!$A1386)=1,1,"N")</f>
        <v>N</v>
      </c>
      <c r="G1386" s="16">
        <f>IF(COUNTIF(Dails!D:D,Data!$A1386)=1,2,"N")</f>
        <v>2</v>
      </c>
      <c r="H1386" s="16">
        <f>IF(COUNTIF(Dails!G:G,Data!$A1386)=1,3,"N")</f>
        <v>3</v>
      </c>
      <c r="I1386" s="16">
        <f t="shared" si="1"/>
        <v>2</v>
      </c>
    </row>
    <row r="1387" ht="14.25" customHeight="1">
      <c r="A1387" s="9" t="s">
        <v>939</v>
      </c>
      <c r="B1387" s="111" t="s">
        <v>84</v>
      </c>
      <c r="C1387" s="119" t="s">
        <v>2877</v>
      </c>
      <c r="D1387" s="120" t="s">
        <v>1419</v>
      </c>
      <c r="E1387" s="16" t="str">
        <f>VLOOKUP(B1387&amp;D1387,'Bill Assignment'!C:D,2,0)</f>
        <v>×</v>
      </c>
      <c r="F1387" s="16" t="str">
        <f>IF(COUNTIF(Dails!A:A,Data!$A1387)=1,1,"N")</f>
        <v>N</v>
      </c>
      <c r="G1387" s="16">
        <f>IF(COUNTIF(Dails!D:D,Data!$A1387)=1,2,"N")</f>
        <v>2</v>
      </c>
      <c r="H1387" s="16" t="str">
        <f>IF(COUNTIF(Dails!G:G,Data!$A1387)=1,3,"N")</f>
        <v>N</v>
      </c>
      <c r="I1387" s="16">
        <f t="shared" si="1"/>
        <v>2</v>
      </c>
    </row>
    <row r="1388" ht="14.25" customHeight="1">
      <c r="A1388" s="9" t="s">
        <v>964</v>
      </c>
      <c r="B1388" s="111" t="s">
        <v>84</v>
      </c>
      <c r="C1388" s="119" t="s">
        <v>2878</v>
      </c>
      <c r="D1388" s="120" t="s">
        <v>1419</v>
      </c>
      <c r="E1388" s="16" t="str">
        <f>VLOOKUP(B1388&amp;D1388,'Bill Assignment'!C:D,2,0)</f>
        <v>×</v>
      </c>
      <c r="F1388" s="16">
        <f>IF(COUNTIF(Dails!A:A,Data!$A1388)=1,1,"N")</f>
        <v>1</v>
      </c>
      <c r="G1388" s="16">
        <f>IF(COUNTIF(Dails!D:D,Data!$A1388)=1,2,"N")</f>
        <v>2</v>
      </c>
      <c r="H1388" s="16" t="str">
        <f>IF(COUNTIF(Dails!G:G,Data!$A1388)=1,3,"N")</f>
        <v>N</v>
      </c>
      <c r="I1388" s="16">
        <f t="shared" si="1"/>
        <v>2</v>
      </c>
    </row>
    <row r="1389" ht="14.25" customHeight="1">
      <c r="A1389" s="9" t="s">
        <v>954</v>
      </c>
      <c r="B1389" s="111" t="s">
        <v>84</v>
      </c>
      <c r="C1389" s="119" t="s">
        <v>2879</v>
      </c>
      <c r="D1389" s="120" t="s">
        <v>1419</v>
      </c>
      <c r="E1389" s="16" t="str">
        <f>VLOOKUP(B1389&amp;D1389,'Bill Assignment'!C:D,2,0)</f>
        <v>×</v>
      </c>
      <c r="F1389" s="16">
        <f>IF(COUNTIF(Dails!A:A,Data!$A1389)=1,1,"N")</f>
        <v>1</v>
      </c>
      <c r="G1389" s="16">
        <f>IF(COUNTIF(Dails!D:D,Data!$A1389)=1,2,"N")</f>
        <v>2</v>
      </c>
      <c r="H1389" s="16">
        <f>IF(COUNTIF(Dails!G:G,Data!$A1389)=1,3,"N")</f>
        <v>3</v>
      </c>
      <c r="I1389" s="16">
        <f t="shared" si="1"/>
        <v>2</v>
      </c>
    </row>
    <row r="1390" ht="14.25" customHeight="1">
      <c r="A1390" s="9" t="s">
        <v>1398</v>
      </c>
      <c r="B1390" s="111" t="s">
        <v>84</v>
      </c>
      <c r="C1390" s="119" t="s">
        <v>2880</v>
      </c>
      <c r="D1390" s="120" t="s">
        <v>1419</v>
      </c>
      <c r="E1390" s="16" t="str">
        <f>VLOOKUP(B1390&amp;D1390,'Bill Assignment'!C:D,2,0)</f>
        <v>×</v>
      </c>
      <c r="F1390" s="16">
        <f>IF(COUNTIF(Dails!A:A,Data!$A1390)=1,1,"N")</f>
        <v>1</v>
      </c>
      <c r="G1390" s="16">
        <f>IF(COUNTIF(Dails!D:D,Data!$A1390)=1,2,"N")</f>
        <v>2</v>
      </c>
      <c r="H1390" s="16">
        <f>IF(COUNTIF(Dails!G:G,Data!$A1390)=1,3,"N")</f>
        <v>3</v>
      </c>
      <c r="I1390" s="16">
        <f t="shared" si="1"/>
        <v>2</v>
      </c>
    </row>
    <row r="1391" ht="14.25" customHeight="1">
      <c r="A1391" s="9" t="s">
        <v>25</v>
      </c>
      <c r="B1391" s="111" t="s">
        <v>84</v>
      </c>
      <c r="C1391" s="119" t="s">
        <v>2881</v>
      </c>
      <c r="D1391" s="120" t="s">
        <v>1419</v>
      </c>
      <c r="E1391" s="16" t="str">
        <f>VLOOKUP(B1391&amp;D1391,'Bill Assignment'!C:D,2,0)</f>
        <v>×</v>
      </c>
      <c r="F1391" s="16">
        <f>IF(COUNTIF(Dails!A:A,Data!$A1391)=1,1,"N")</f>
        <v>1</v>
      </c>
      <c r="G1391" s="16">
        <f>IF(COUNTIF(Dails!D:D,Data!$A1391)=1,2,"N")</f>
        <v>2</v>
      </c>
      <c r="H1391" s="16" t="str">
        <f>IF(COUNTIF(Dails!G:G,Data!$A1391)=1,3,"N")</f>
        <v>N</v>
      </c>
      <c r="I1391" s="16">
        <f t="shared" si="1"/>
        <v>2</v>
      </c>
    </row>
    <row r="1392" ht="14.25" customHeight="1">
      <c r="A1392" s="9" t="s">
        <v>1054</v>
      </c>
      <c r="B1392" s="111" t="s">
        <v>84</v>
      </c>
      <c r="C1392" s="119" t="s">
        <v>2882</v>
      </c>
      <c r="D1392" s="120" t="s">
        <v>1419</v>
      </c>
      <c r="E1392" s="16" t="str">
        <f>VLOOKUP(B1392&amp;D1392,'Bill Assignment'!C:D,2,0)</f>
        <v>×</v>
      </c>
      <c r="F1392" s="16">
        <f>IF(COUNTIF(Dails!A:A,Data!$A1392)=1,1,"N")</f>
        <v>1</v>
      </c>
      <c r="G1392" s="16">
        <f>IF(COUNTIF(Dails!D:D,Data!$A1392)=1,2,"N")</f>
        <v>2</v>
      </c>
      <c r="H1392" s="16">
        <f>IF(COUNTIF(Dails!G:G,Data!$A1392)=1,3,"N")</f>
        <v>3</v>
      </c>
      <c r="I1392" s="16">
        <f t="shared" si="1"/>
        <v>2</v>
      </c>
    </row>
    <row r="1393" ht="14.25" customHeight="1">
      <c r="A1393" s="9" t="s">
        <v>1686</v>
      </c>
      <c r="B1393" s="111" t="s">
        <v>84</v>
      </c>
      <c r="C1393" s="119" t="s">
        <v>2883</v>
      </c>
      <c r="D1393" s="120" t="s">
        <v>1419</v>
      </c>
      <c r="E1393" s="16" t="str">
        <f>VLOOKUP(B1393&amp;D1393,'Bill Assignment'!C:D,2,0)</f>
        <v>×</v>
      </c>
      <c r="F1393" s="16">
        <f>IF(COUNTIF(Dails!A:A,Data!$A1393)=1,1,"N")</f>
        <v>1</v>
      </c>
      <c r="G1393" s="16">
        <f>IF(COUNTIF(Dails!D:D,Data!$A1393)=1,2,"N")</f>
        <v>2</v>
      </c>
      <c r="H1393" s="16" t="str">
        <f>IF(COUNTIF(Dails!G:G,Data!$A1393)=1,3,"N")</f>
        <v>N</v>
      </c>
      <c r="I1393" s="16">
        <f t="shared" si="1"/>
        <v>2</v>
      </c>
    </row>
    <row r="1394" ht="14.25" customHeight="1">
      <c r="A1394" s="9" t="s">
        <v>1248</v>
      </c>
      <c r="B1394" s="111" t="s">
        <v>84</v>
      </c>
      <c r="C1394" s="119" t="s">
        <v>2884</v>
      </c>
      <c r="D1394" s="120" t="s">
        <v>1419</v>
      </c>
      <c r="E1394" s="16" t="str">
        <f>VLOOKUP(B1394&amp;D1394,'Bill Assignment'!C:D,2,0)</f>
        <v>×</v>
      </c>
      <c r="F1394" s="16">
        <f>IF(COUNTIF(Dails!A:A,Data!$A1394)=1,1,"N")</f>
        <v>1</v>
      </c>
      <c r="G1394" s="16">
        <f>IF(COUNTIF(Dails!D:D,Data!$A1394)=1,2,"N")</f>
        <v>2</v>
      </c>
      <c r="H1394" s="16" t="str">
        <f>IF(COUNTIF(Dails!G:G,Data!$A1394)=1,3,"N")</f>
        <v>N</v>
      </c>
      <c r="I1394" s="16">
        <f t="shared" si="1"/>
        <v>2</v>
      </c>
    </row>
    <row r="1395" ht="14.25" customHeight="1">
      <c r="A1395" s="9" t="s">
        <v>2594</v>
      </c>
      <c r="B1395" s="111" t="s">
        <v>84</v>
      </c>
      <c r="C1395" s="119" t="s">
        <v>2885</v>
      </c>
      <c r="D1395" s="120" t="s">
        <v>1419</v>
      </c>
      <c r="E1395" s="16" t="str">
        <f>VLOOKUP(B1395&amp;D1395,'Bill Assignment'!C:D,2,0)</f>
        <v>×</v>
      </c>
      <c r="F1395" s="16" t="str">
        <f>IF(COUNTIF(Dails!A:A,Data!$A1395)=1,1,"N")</f>
        <v>N</v>
      </c>
      <c r="G1395" s="16">
        <f>IF(COUNTIF(Dails!D:D,Data!$A1395)=1,2,"N")</f>
        <v>2</v>
      </c>
      <c r="H1395" s="16" t="str">
        <f>IF(COUNTIF(Dails!G:G,Data!$A1395)=1,3,"N")</f>
        <v>N</v>
      </c>
      <c r="I1395" s="16">
        <f t="shared" si="1"/>
        <v>2</v>
      </c>
    </row>
    <row r="1396" ht="14.25" customHeight="1">
      <c r="A1396" s="9" t="s">
        <v>877</v>
      </c>
      <c r="B1396" s="111" t="s">
        <v>84</v>
      </c>
      <c r="C1396" s="119" t="s">
        <v>2886</v>
      </c>
      <c r="D1396" s="120" t="s">
        <v>1419</v>
      </c>
      <c r="E1396" s="16" t="str">
        <f>VLOOKUP(B1396&amp;D1396,'Bill Assignment'!C:D,2,0)</f>
        <v>×</v>
      </c>
      <c r="F1396" s="16" t="str">
        <f>IF(COUNTIF(Dails!A:A,Data!$A1396)=1,1,"N")</f>
        <v>N</v>
      </c>
      <c r="G1396" s="16">
        <f>IF(COUNTIF(Dails!D:D,Data!$A1396)=1,2,"N")</f>
        <v>2</v>
      </c>
      <c r="H1396" s="16">
        <f>IF(COUNTIF(Dails!G:G,Data!$A1396)=1,3,"N")</f>
        <v>3</v>
      </c>
      <c r="I1396" s="16">
        <f t="shared" si="1"/>
        <v>2</v>
      </c>
    </row>
    <row r="1397" ht="14.25" customHeight="1">
      <c r="A1397" s="9" t="s">
        <v>198</v>
      </c>
      <c r="B1397" s="111" t="s">
        <v>84</v>
      </c>
      <c r="C1397" s="119" t="s">
        <v>2887</v>
      </c>
      <c r="D1397" s="120" t="s">
        <v>1419</v>
      </c>
      <c r="E1397" s="16" t="str">
        <f>VLOOKUP(B1397&amp;D1397,'Bill Assignment'!C:D,2,0)</f>
        <v>×</v>
      </c>
      <c r="F1397" s="16">
        <f>IF(COUNTIF(Dails!A:A,Data!$A1397)=1,1,"N")</f>
        <v>1</v>
      </c>
      <c r="G1397" s="16">
        <f>IF(COUNTIF(Dails!D:D,Data!$A1397)=1,2,"N")</f>
        <v>2</v>
      </c>
      <c r="H1397" s="16">
        <f>IF(COUNTIF(Dails!G:G,Data!$A1397)=1,3,"N")</f>
        <v>3</v>
      </c>
      <c r="I1397" s="16">
        <f t="shared" si="1"/>
        <v>2</v>
      </c>
    </row>
    <row r="1398" ht="14.25" customHeight="1">
      <c r="A1398" s="9" t="s">
        <v>1692</v>
      </c>
      <c r="B1398" s="111" t="s">
        <v>84</v>
      </c>
      <c r="C1398" s="119" t="s">
        <v>2888</v>
      </c>
      <c r="D1398" s="120" t="s">
        <v>1419</v>
      </c>
      <c r="E1398" s="16" t="str">
        <f>VLOOKUP(B1398&amp;D1398,'Bill Assignment'!C:D,2,0)</f>
        <v>×</v>
      </c>
      <c r="F1398" s="16" t="str">
        <f>IF(COUNTIF(Dails!A:A,Data!$A1398)=1,1,"N")</f>
        <v>N</v>
      </c>
      <c r="G1398" s="16">
        <f>IF(COUNTIF(Dails!D:D,Data!$A1398)=1,2,"N")</f>
        <v>2</v>
      </c>
      <c r="H1398" s="16" t="str">
        <f>IF(COUNTIF(Dails!G:G,Data!$A1398)=1,3,"N")</f>
        <v>N</v>
      </c>
      <c r="I1398" s="16">
        <f t="shared" si="1"/>
        <v>2</v>
      </c>
    </row>
    <row r="1399" ht="14.25" customHeight="1">
      <c r="A1399" s="9" t="s">
        <v>2600</v>
      </c>
      <c r="B1399" s="111" t="s">
        <v>84</v>
      </c>
      <c r="C1399" s="119" t="s">
        <v>2889</v>
      </c>
      <c r="D1399" s="120" t="s">
        <v>1419</v>
      </c>
      <c r="E1399" s="16" t="str">
        <f>VLOOKUP(B1399&amp;D1399,'Bill Assignment'!C:D,2,0)</f>
        <v>×</v>
      </c>
      <c r="F1399" s="16" t="str">
        <f>IF(COUNTIF(Dails!A:A,Data!$A1399)=1,1,"N")</f>
        <v>N</v>
      </c>
      <c r="G1399" s="16">
        <f>IF(COUNTIF(Dails!D:D,Data!$A1399)=1,2,"N")</f>
        <v>2</v>
      </c>
      <c r="H1399" s="16">
        <f>IF(COUNTIF(Dails!G:G,Data!$A1399)=1,3,"N")</f>
        <v>3</v>
      </c>
      <c r="I1399" s="16">
        <f t="shared" si="1"/>
        <v>2</v>
      </c>
    </row>
    <row r="1400" ht="14.25" customHeight="1">
      <c r="A1400" s="9" t="s">
        <v>1415</v>
      </c>
      <c r="B1400" s="111" t="s">
        <v>84</v>
      </c>
      <c r="C1400" s="119" t="s">
        <v>2890</v>
      </c>
      <c r="D1400" s="120" t="s">
        <v>1419</v>
      </c>
      <c r="E1400" s="16" t="str">
        <f>VLOOKUP(B1400&amp;D1400,'Bill Assignment'!C:D,2,0)</f>
        <v>×</v>
      </c>
      <c r="F1400" s="16" t="str">
        <f>IF(COUNTIF(Dails!A:A,Data!$A1400)=1,1,"N")</f>
        <v>N</v>
      </c>
      <c r="G1400" s="16">
        <f>IF(COUNTIF(Dails!D:D,Data!$A1400)=1,2,"N")</f>
        <v>2</v>
      </c>
      <c r="H1400" s="16">
        <f>IF(COUNTIF(Dails!G:G,Data!$A1400)=1,3,"N")</f>
        <v>3</v>
      </c>
      <c r="I1400" s="16">
        <f t="shared" si="1"/>
        <v>2</v>
      </c>
    </row>
    <row r="1401" ht="14.25" customHeight="1">
      <c r="A1401" s="9" t="s">
        <v>52</v>
      </c>
      <c r="B1401" s="110" t="s">
        <v>85</v>
      </c>
      <c r="C1401" s="119" t="s">
        <v>2891</v>
      </c>
      <c r="D1401" s="120" t="s">
        <v>1333</v>
      </c>
      <c r="E1401" s="16" t="str">
        <f>VLOOKUP(B1401&amp;D1401,'Bill Assignment'!C:D,2,0)</f>
        <v>√</v>
      </c>
      <c r="F1401" s="16">
        <f>IF(COUNTIF(Dails!A:A,Data!$A1401)=1,1,"N")</f>
        <v>1</v>
      </c>
      <c r="G1401" s="16">
        <f>IF(COUNTIF(Dails!D:D,Data!$A1401)=1,2,"N")</f>
        <v>2</v>
      </c>
      <c r="H1401" s="16" t="str">
        <f>IF(COUNTIF(Dails!G:G,Data!$A1401)=1,3,"N")</f>
        <v>N</v>
      </c>
      <c r="I1401" s="16">
        <f t="shared" si="1"/>
        <v>2</v>
      </c>
    </row>
    <row r="1402" ht="14.25" customHeight="1">
      <c r="A1402" s="9" t="s">
        <v>745</v>
      </c>
      <c r="B1402" s="110" t="s">
        <v>85</v>
      </c>
      <c r="C1402" s="119" t="s">
        <v>2892</v>
      </c>
      <c r="D1402" s="120" t="s">
        <v>1333</v>
      </c>
      <c r="E1402" s="16" t="str">
        <f>VLOOKUP(B1402&amp;D1402,'Bill Assignment'!C:D,2,0)</f>
        <v>√</v>
      </c>
      <c r="F1402" s="16">
        <f>IF(COUNTIF(Dails!A:A,Data!$A1402)=1,1,"N")</f>
        <v>1</v>
      </c>
      <c r="G1402" s="16">
        <f>IF(COUNTIF(Dails!D:D,Data!$A1402)=1,2,"N")</f>
        <v>2</v>
      </c>
      <c r="H1402" s="16" t="str">
        <f>IF(COUNTIF(Dails!G:G,Data!$A1402)=1,3,"N")</f>
        <v>N</v>
      </c>
      <c r="I1402" s="16">
        <f t="shared" si="1"/>
        <v>2</v>
      </c>
    </row>
    <row r="1403" ht="14.25" customHeight="1">
      <c r="A1403" s="9" t="s">
        <v>1339</v>
      </c>
      <c r="B1403" s="110" t="s">
        <v>85</v>
      </c>
      <c r="C1403" s="119" t="s">
        <v>2893</v>
      </c>
      <c r="D1403" s="120" t="s">
        <v>1333</v>
      </c>
      <c r="E1403" s="16" t="str">
        <f>VLOOKUP(B1403&amp;D1403,'Bill Assignment'!C:D,2,0)</f>
        <v>√</v>
      </c>
      <c r="F1403" s="16">
        <f>IF(COUNTIF(Dails!A:A,Data!$A1403)=1,1,"N")</f>
        <v>1</v>
      </c>
      <c r="G1403" s="16">
        <f>IF(COUNTIF(Dails!D:D,Data!$A1403)=1,2,"N")</f>
        <v>2</v>
      </c>
      <c r="H1403" s="16">
        <f>IF(COUNTIF(Dails!G:G,Data!$A1403)=1,3,"N")</f>
        <v>3</v>
      </c>
      <c r="I1403" s="16">
        <f t="shared" si="1"/>
        <v>2</v>
      </c>
    </row>
    <row r="1404" ht="14.25" customHeight="1">
      <c r="A1404" s="9" t="s">
        <v>1064</v>
      </c>
      <c r="B1404" s="110" t="s">
        <v>85</v>
      </c>
      <c r="C1404" s="119" t="s">
        <v>2894</v>
      </c>
      <c r="D1404" s="120" t="s">
        <v>1333</v>
      </c>
      <c r="E1404" s="16" t="str">
        <f>VLOOKUP(B1404&amp;D1404,'Bill Assignment'!C:D,2,0)</f>
        <v>√</v>
      </c>
      <c r="F1404" s="16">
        <f>IF(COUNTIF(Dails!A:A,Data!$A1404)=1,1,"N")</f>
        <v>1</v>
      </c>
      <c r="G1404" s="16">
        <f>IF(COUNTIF(Dails!D:D,Data!$A1404)=1,2,"N")</f>
        <v>2</v>
      </c>
      <c r="H1404" s="16" t="str">
        <f>IF(COUNTIF(Dails!G:G,Data!$A1404)=1,3,"N")</f>
        <v>N</v>
      </c>
      <c r="I1404" s="16">
        <f t="shared" si="1"/>
        <v>2</v>
      </c>
    </row>
    <row r="1405" ht="14.25" customHeight="1">
      <c r="A1405" s="9" t="s">
        <v>2493</v>
      </c>
      <c r="B1405" s="110" t="s">
        <v>85</v>
      </c>
      <c r="C1405" s="119" t="s">
        <v>2895</v>
      </c>
      <c r="D1405" s="120" t="s">
        <v>1333</v>
      </c>
      <c r="E1405" s="16" t="str">
        <f>VLOOKUP(B1405&amp;D1405,'Bill Assignment'!C:D,2,0)</f>
        <v>√</v>
      </c>
      <c r="F1405" s="16" t="str">
        <f>IF(COUNTIF(Dails!A:A,Data!$A1405)=1,1,"N")</f>
        <v>N</v>
      </c>
      <c r="G1405" s="16">
        <f>IF(COUNTIF(Dails!D:D,Data!$A1405)=1,2,"N")</f>
        <v>2</v>
      </c>
      <c r="H1405" s="16" t="str">
        <f>IF(COUNTIF(Dails!G:G,Data!$A1405)=1,3,"N")</f>
        <v>N</v>
      </c>
      <c r="I1405" s="16">
        <f t="shared" si="1"/>
        <v>2</v>
      </c>
    </row>
    <row r="1406" ht="14.25" customHeight="1">
      <c r="A1406" s="9" t="s">
        <v>1779</v>
      </c>
      <c r="B1406" s="110" t="s">
        <v>85</v>
      </c>
      <c r="C1406" s="119" t="s">
        <v>2896</v>
      </c>
      <c r="D1406" s="120" t="s">
        <v>1333</v>
      </c>
      <c r="E1406" s="16" t="str">
        <f>VLOOKUP(B1406&amp;D1406,'Bill Assignment'!C:D,2,0)</f>
        <v>√</v>
      </c>
      <c r="F1406" s="16">
        <f>IF(COUNTIF(Dails!A:A,Data!$A1406)=1,1,"N")</f>
        <v>1</v>
      </c>
      <c r="G1406" s="16">
        <f>IF(COUNTIF(Dails!D:D,Data!$A1406)=1,2,"N")</f>
        <v>2</v>
      </c>
      <c r="H1406" s="16" t="str">
        <f>IF(COUNTIF(Dails!G:G,Data!$A1406)=1,3,"N")</f>
        <v>N</v>
      </c>
      <c r="I1406" s="16">
        <f t="shared" si="1"/>
        <v>2</v>
      </c>
    </row>
    <row r="1407" ht="14.25" customHeight="1">
      <c r="A1407" s="9" t="s">
        <v>896</v>
      </c>
      <c r="B1407" s="110" t="s">
        <v>85</v>
      </c>
      <c r="C1407" s="119" t="s">
        <v>2897</v>
      </c>
      <c r="D1407" s="120" t="s">
        <v>1333</v>
      </c>
      <c r="E1407" s="16" t="str">
        <f>VLOOKUP(B1407&amp;D1407,'Bill Assignment'!C:D,2,0)</f>
        <v>√</v>
      </c>
      <c r="F1407" s="16">
        <f>IF(COUNTIF(Dails!A:A,Data!$A1407)=1,1,"N")</f>
        <v>1</v>
      </c>
      <c r="G1407" s="16">
        <f>IF(COUNTIF(Dails!D:D,Data!$A1407)=1,2,"N")</f>
        <v>2</v>
      </c>
      <c r="H1407" s="16" t="str">
        <f>IF(COUNTIF(Dails!G:G,Data!$A1407)=1,3,"N")</f>
        <v>N</v>
      </c>
      <c r="I1407" s="16">
        <f t="shared" si="1"/>
        <v>2</v>
      </c>
    </row>
    <row r="1408" ht="14.25" customHeight="1">
      <c r="A1408" s="9" t="s">
        <v>2551</v>
      </c>
      <c r="B1408" s="110" t="s">
        <v>85</v>
      </c>
      <c r="C1408" s="119" t="s">
        <v>2898</v>
      </c>
      <c r="D1408" s="120" t="s">
        <v>1333</v>
      </c>
      <c r="E1408" s="16" t="str">
        <f>VLOOKUP(B1408&amp;D1408,'Bill Assignment'!C:D,2,0)</f>
        <v>√</v>
      </c>
      <c r="F1408" s="16" t="str">
        <f>IF(COUNTIF(Dails!A:A,Data!$A1408)=1,1,"N")</f>
        <v>N</v>
      </c>
      <c r="G1408" s="16">
        <f>IF(COUNTIF(Dails!D:D,Data!$A1408)=1,2,"N")</f>
        <v>2</v>
      </c>
      <c r="H1408" s="16" t="str">
        <f>IF(COUNTIF(Dails!G:G,Data!$A1408)=1,3,"N")</f>
        <v>N</v>
      </c>
      <c r="I1408" s="16">
        <f t="shared" si="1"/>
        <v>2</v>
      </c>
    </row>
    <row r="1409" ht="14.25" customHeight="1">
      <c r="A1409" s="9" t="s">
        <v>1784</v>
      </c>
      <c r="B1409" s="110" t="s">
        <v>85</v>
      </c>
      <c r="C1409" s="119" t="s">
        <v>2899</v>
      </c>
      <c r="D1409" s="120" t="s">
        <v>1333</v>
      </c>
      <c r="E1409" s="16" t="str">
        <f>VLOOKUP(B1409&amp;D1409,'Bill Assignment'!C:D,2,0)</f>
        <v>√</v>
      </c>
      <c r="F1409" s="16" t="str">
        <f>IF(COUNTIF(Dails!A:A,Data!$A1409)=1,1,"N")</f>
        <v>N</v>
      </c>
      <c r="G1409" s="16">
        <f>IF(COUNTIF(Dails!D:D,Data!$A1409)=1,2,"N")</f>
        <v>2</v>
      </c>
      <c r="H1409" s="16" t="str">
        <f>IF(COUNTIF(Dails!G:G,Data!$A1409)=1,3,"N")</f>
        <v>N</v>
      </c>
      <c r="I1409" s="16">
        <f t="shared" si="1"/>
        <v>2</v>
      </c>
    </row>
    <row r="1410" ht="14.25" customHeight="1">
      <c r="A1410" s="9" t="s">
        <v>368</v>
      </c>
      <c r="B1410" s="110" t="s">
        <v>85</v>
      </c>
      <c r="C1410" s="119" t="s">
        <v>2900</v>
      </c>
      <c r="D1410" s="120" t="s">
        <v>1333</v>
      </c>
      <c r="E1410" s="16" t="str">
        <f>VLOOKUP(B1410&amp;D1410,'Bill Assignment'!C:D,2,0)</f>
        <v>√</v>
      </c>
      <c r="F1410" s="16">
        <f>IF(COUNTIF(Dails!A:A,Data!$A1410)=1,1,"N")</f>
        <v>1</v>
      </c>
      <c r="G1410" s="16">
        <f>IF(COUNTIF(Dails!D:D,Data!$A1410)=1,2,"N")</f>
        <v>2</v>
      </c>
      <c r="H1410" s="16" t="str">
        <f>IF(COUNTIF(Dails!G:G,Data!$A1410)=1,3,"N")</f>
        <v>N</v>
      </c>
      <c r="I1410" s="16">
        <f t="shared" si="1"/>
        <v>2</v>
      </c>
    </row>
    <row r="1411" ht="14.25" customHeight="1">
      <c r="A1411" s="9" t="s">
        <v>558</v>
      </c>
      <c r="B1411" s="110" t="s">
        <v>85</v>
      </c>
      <c r="C1411" s="119" t="s">
        <v>2901</v>
      </c>
      <c r="D1411" s="120" t="s">
        <v>1333</v>
      </c>
      <c r="E1411" s="16" t="str">
        <f>VLOOKUP(B1411&amp;D1411,'Bill Assignment'!C:D,2,0)</f>
        <v>√</v>
      </c>
      <c r="F1411" s="16">
        <f>IF(COUNTIF(Dails!A:A,Data!$A1411)=1,1,"N")</f>
        <v>1</v>
      </c>
      <c r="G1411" s="16">
        <f>IF(COUNTIF(Dails!D:D,Data!$A1411)=1,2,"N")</f>
        <v>2</v>
      </c>
      <c r="H1411" s="16" t="str">
        <f>IF(COUNTIF(Dails!G:G,Data!$A1411)=1,3,"N")</f>
        <v>N</v>
      </c>
      <c r="I1411" s="16">
        <f t="shared" si="1"/>
        <v>2</v>
      </c>
    </row>
    <row r="1412" ht="14.25" customHeight="1">
      <c r="A1412" s="9" t="s">
        <v>2502</v>
      </c>
      <c r="B1412" s="110" t="s">
        <v>85</v>
      </c>
      <c r="C1412" s="119" t="s">
        <v>2902</v>
      </c>
      <c r="D1412" s="120" t="s">
        <v>1333</v>
      </c>
      <c r="E1412" s="16" t="str">
        <f>VLOOKUP(B1412&amp;D1412,'Bill Assignment'!C:D,2,0)</f>
        <v>√</v>
      </c>
      <c r="F1412" s="16" t="str">
        <f>IF(COUNTIF(Dails!A:A,Data!$A1412)=1,1,"N")</f>
        <v>N</v>
      </c>
      <c r="G1412" s="16">
        <f>IF(COUNTIF(Dails!D:D,Data!$A1412)=1,2,"N")</f>
        <v>2</v>
      </c>
      <c r="H1412" s="16" t="str">
        <f>IF(COUNTIF(Dails!G:G,Data!$A1412)=1,3,"N")</f>
        <v>N</v>
      </c>
      <c r="I1412" s="16">
        <f t="shared" si="1"/>
        <v>2</v>
      </c>
    </row>
    <row r="1413" ht="14.25" customHeight="1">
      <c r="A1413" s="9" t="s">
        <v>1794</v>
      </c>
      <c r="B1413" s="110" t="s">
        <v>85</v>
      </c>
      <c r="C1413" s="119" t="s">
        <v>2903</v>
      </c>
      <c r="D1413" s="120" t="s">
        <v>1333</v>
      </c>
      <c r="E1413" s="16" t="str">
        <f>VLOOKUP(B1413&amp;D1413,'Bill Assignment'!C:D,2,0)</f>
        <v>√</v>
      </c>
      <c r="F1413" s="16">
        <f>IF(COUNTIF(Dails!A:A,Data!$A1413)=1,1,"N")</f>
        <v>1</v>
      </c>
      <c r="G1413" s="16">
        <f>IF(COUNTIF(Dails!D:D,Data!$A1413)=1,2,"N")</f>
        <v>2</v>
      </c>
      <c r="H1413" s="16">
        <f>IF(COUNTIF(Dails!G:G,Data!$A1413)=1,3,"N")</f>
        <v>3</v>
      </c>
      <c r="I1413" s="16">
        <f t="shared" si="1"/>
        <v>2</v>
      </c>
    </row>
    <row r="1414" ht="14.25" customHeight="1">
      <c r="A1414" s="9" t="s">
        <v>1254</v>
      </c>
      <c r="B1414" s="110" t="s">
        <v>85</v>
      </c>
      <c r="C1414" s="119" t="s">
        <v>2904</v>
      </c>
      <c r="D1414" s="120" t="s">
        <v>1333</v>
      </c>
      <c r="E1414" s="16" t="str">
        <f>VLOOKUP(B1414&amp;D1414,'Bill Assignment'!C:D,2,0)</f>
        <v>√</v>
      </c>
      <c r="F1414" s="16">
        <f>IF(COUNTIF(Dails!A:A,Data!$A1414)=1,1,"N")</f>
        <v>1</v>
      </c>
      <c r="G1414" s="16">
        <f>IF(COUNTIF(Dails!D:D,Data!$A1414)=1,2,"N")</f>
        <v>2</v>
      </c>
      <c r="H1414" s="16" t="str">
        <f>IF(COUNTIF(Dails!G:G,Data!$A1414)=1,3,"N")</f>
        <v>N</v>
      </c>
      <c r="I1414" s="16">
        <f t="shared" si="1"/>
        <v>2</v>
      </c>
    </row>
    <row r="1415" ht="14.25" customHeight="1">
      <c r="A1415" s="9" t="s">
        <v>1209</v>
      </c>
      <c r="B1415" s="110" t="s">
        <v>85</v>
      </c>
      <c r="C1415" s="119" t="s">
        <v>2905</v>
      </c>
      <c r="D1415" s="120" t="s">
        <v>1333</v>
      </c>
      <c r="E1415" s="16" t="str">
        <f>VLOOKUP(B1415&amp;D1415,'Bill Assignment'!C:D,2,0)</f>
        <v>√</v>
      </c>
      <c r="F1415" s="16">
        <f>IF(COUNTIF(Dails!A:A,Data!$A1415)=1,1,"N")</f>
        <v>1</v>
      </c>
      <c r="G1415" s="16">
        <f>IF(COUNTIF(Dails!D:D,Data!$A1415)=1,2,"N")</f>
        <v>2</v>
      </c>
      <c r="H1415" s="16">
        <f>IF(COUNTIF(Dails!G:G,Data!$A1415)=1,3,"N")</f>
        <v>3</v>
      </c>
      <c r="I1415" s="16">
        <f t="shared" si="1"/>
        <v>2</v>
      </c>
    </row>
    <row r="1416" ht="14.25" customHeight="1">
      <c r="A1416" s="9" t="s">
        <v>1363</v>
      </c>
      <c r="B1416" s="110" t="s">
        <v>85</v>
      </c>
      <c r="C1416" s="119" t="s">
        <v>2906</v>
      </c>
      <c r="D1416" s="120" t="s">
        <v>1333</v>
      </c>
      <c r="E1416" s="16" t="str">
        <f>VLOOKUP(B1416&amp;D1416,'Bill Assignment'!C:D,2,0)</f>
        <v>√</v>
      </c>
      <c r="F1416" s="16" t="str">
        <f>IF(COUNTIF(Dails!A:A,Data!$A1416)=1,1,"N")</f>
        <v>N</v>
      </c>
      <c r="G1416" s="16">
        <f>IF(COUNTIF(Dails!D:D,Data!$A1416)=1,2,"N")</f>
        <v>2</v>
      </c>
      <c r="H1416" s="16">
        <f>IF(COUNTIF(Dails!G:G,Data!$A1416)=1,3,"N")</f>
        <v>3</v>
      </c>
      <c r="I1416" s="16">
        <f t="shared" si="1"/>
        <v>2</v>
      </c>
    </row>
    <row r="1417" ht="14.25" customHeight="1">
      <c r="A1417" s="9" t="s">
        <v>1474</v>
      </c>
      <c r="B1417" s="110" t="s">
        <v>85</v>
      </c>
      <c r="C1417" s="119" t="s">
        <v>2907</v>
      </c>
      <c r="D1417" s="120" t="s">
        <v>1333</v>
      </c>
      <c r="E1417" s="16" t="str">
        <f>VLOOKUP(B1417&amp;D1417,'Bill Assignment'!C:D,2,0)</f>
        <v>√</v>
      </c>
      <c r="F1417" s="16" t="str">
        <f>IF(COUNTIF(Dails!A:A,Data!$A1417)=1,1,"N")</f>
        <v>N</v>
      </c>
      <c r="G1417" s="16">
        <f>IF(COUNTIF(Dails!D:D,Data!$A1417)=1,2,"N")</f>
        <v>2</v>
      </c>
      <c r="H1417" s="16">
        <f>IF(COUNTIF(Dails!G:G,Data!$A1417)=1,3,"N")</f>
        <v>3</v>
      </c>
      <c r="I1417" s="16">
        <f t="shared" si="1"/>
        <v>2</v>
      </c>
    </row>
    <row r="1418" ht="14.25" customHeight="1">
      <c r="A1418" s="9" t="s">
        <v>1480</v>
      </c>
      <c r="B1418" s="110" t="s">
        <v>85</v>
      </c>
      <c r="C1418" s="119" t="s">
        <v>2908</v>
      </c>
      <c r="D1418" s="120" t="s">
        <v>1333</v>
      </c>
      <c r="E1418" s="16" t="str">
        <f>VLOOKUP(B1418&amp;D1418,'Bill Assignment'!C:D,2,0)</f>
        <v>√</v>
      </c>
      <c r="F1418" s="16" t="str">
        <f>IF(COUNTIF(Dails!A:A,Data!$A1418)=1,1,"N")</f>
        <v>N</v>
      </c>
      <c r="G1418" s="16">
        <f>IF(COUNTIF(Dails!D:D,Data!$A1418)=1,2,"N")</f>
        <v>2</v>
      </c>
      <c r="H1418" s="16">
        <f>IF(COUNTIF(Dails!G:G,Data!$A1418)=1,3,"N")</f>
        <v>3</v>
      </c>
      <c r="I1418" s="16">
        <f t="shared" si="1"/>
        <v>2</v>
      </c>
    </row>
    <row r="1419" ht="14.25" customHeight="1">
      <c r="A1419" s="9" t="s">
        <v>1560</v>
      </c>
      <c r="B1419" s="110" t="s">
        <v>85</v>
      </c>
      <c r="C1419" s="119" t="s">
        <v>2909</v>
      </c>
      <c r="D1419" s="120" t="s">
        <v>1333</v>
      </c>
      <c r="E1419" s="16" t="str">
        <f>VLOOKUP(B1419&amp;D1419,'Bill Assignment'!C:D,2,0)</f>
        <v>√</v>
      </c>
      <c r="F1419" s="16" t="str">
        <f>IF(COUNTIF(Dails!A:A,Data!$A1419)=1,1,"N")</f>
        <v>N</v>
      </c>
      <c r="G1419" s="16">
        <f>IF(COUNTIF(Dails!D:D,Data!$A1419)=1,2,"N")</f>
        <v>2</v>
      </c>
      <c r="H1419" s="16" t="str">
        <f>IF(COUNTIF(Dails!G:G,Data!$A1419)=1,3,"N")</f>
        <v>N</v>
      </c>
      <c r="I1419" s="16">
        <f t="shared" si="1"/>
        <v>2</v>
      </c>
    </row>
    <row r="1420" ht="14.25" customHeight="1">
      <c r="A1420" s="9" t="s">
        <v>803</v>
      </c>
      <c r="B1420" s="110" t="s">
        <v>85</v>
      </c>
      <c r="C1420" s="119" t="s">
        <v>2910</v>
      </c>
      <c r="D1420" s="120" t="s">
        <v>1333</v>
      </c>
      <c r="E1420" s="16" t="str">
        <f>VLOOKUP(B1420&amp;D1420,'Bill Assignment'!C:D,2,0)</f>
        <v>√</v>
      </c>
      <c r="F1420" s="16" t="str">
        <f>IF(COUNTIF(Dails!A:A,Data!$A1420)=1,1,"N")</f>
        <v>N</v>
      </c>
      <c r="G1420" s="16">
        <f>IF(COUNTIF(Dails!D:D,Data!$A1420)=1,2,"N")</f>
        <v>2</v>
      </c>
      <c r="H1420" s="16" t="str">
        <f>IF(COUNTIF(Dails!G:G,Data!$A1420)=1,3,"N")</f>
        <v>N</v>
      </c>
      <c r="I1420" s="16">
        <f t="shared" si="1"/>
        <v>2</v>
      </c>
    </row>
    <row r="1421" ht="14.25" customHeight="1">
      <c r="A1421" s="9" t="s">
        <v>407</v>
      </c>
      <c r="B1421" s="110" t="s">
        <v>85</v>
      </c>
      <c r="C1421" s="119" t="s">
        <v>2911</v>
      </c>
      <c r="D1421" s="120" t="s">
        <v>1333</v>
      </c>
      <c r="E1421" s="16" t="str">
        <f>VLOOKUP(B1421&amp;D1421,'Bill Assignment'!C:D,2,0)</f>
        <v>√</v>
      </c>
      <c r="F1421" s="16">
        <f>IF(COUNTIF(Dails!A:A,Data!$A1421)=1,1,"N")</f>
        <v>1</v>
      </c>
      <c r="G1421" s="16">
        <f>IF(COUNTIF(Dails!D:D,Data!$A1421)=1,2,"N")</f>
        <v>2</v>
      </c>
      <c r="H1421" s="16" t="str">
        <f>IF(COUNTIF(Dails!G:G,Data!$A1421)=1,3,"N")</f>
        <v>N</v>
      </c>
      <c r="I1421" s="16">
        <f t="shared" si="1"/>
        <v>2</v>
      </c>
    </row>
    <row r="1422" ht="14.25" customHeight="1">
      <c r="A1422" s="9" t="s">
        <v>1374</v>
      </c>
      <c r="B1422" s="110" t="s">
        <v>85</v>
      </c>
      <c r="C1422" s="119" t="s">
        <v>2912</v>
      </c>
      <c r="D1422" s="120" t="s">
        <v>1333</v>
      </c>
      <c r="E1422" s="16" t="str">
        <f>VLOOKUP(B1422&amp;D1422,'Bill Assignment'!C:D,2,0)</f>
        <v>√</v>
      </c>
      <c r="F1422" s="16">
        <f>IF(COUNTIF(Dails!A:A,Data!$A1422)=1,1,"N")</f>
        <v>1</v>
      </c>
      <c r="G1422" s="16">
        <f>IF(COUNTIF(Dails!D:D,Data!$A1422)=1,2,"N")</f>
        <v>2</v>
      </c>
      <c r="H1422" s="16">
        <f>IF(COUNTIF(Dails!G:G,Data!$A1422)=1,3,"N")</f>
        <v>3</v>
      </c>
      <c r="I1422" s="16">
        <f t="shared" si="1"/>
        <v>2</v>
      </c>
    </row>
    <row r="1423" ht="14.25" customHeight="1">
      <c r="A1423" s="9" t="s">
        <v>1215</v>
      </c>
      <c r="B1423" s="110" t="s">
        <v>85</v>
      </c>
      <c r="C1423" s="119" t="s">
        <v>2913</v>
      </c>
      <c r="D1423" s="120" t="s">
        <v>1333</v>
      </c>
      <c r="E1423" s="16" t="str">
        <f>VLOOKUP(B1423&amp;D1423,'Bill Assignment'!C:D,2,0)</f>
        <v>√</v>
      </c>
      <c r="F1423" s="16">
        <f>IF(COUNTIF(Dails!A:A,Data!$A1423)=1,1,"N")</f>
        <v>1</v>
      </c>
      <c r="G1423" s="16">
        <f>IF(COUNTIF(Dails!D:D,Data!$A1423)=1,2,"N")</f>
        <v>2</v>
      </c>
      <c r="H1423" s="16" t="str">
        <f>IF(COUNTIF(Dails!G:G,Data!$A1423)=1,3,"N")</f>
        <v>N</v>
      </c>
      <c r="I1423" s="16">
        <f t="shared" si="1"/>
        <v>2</v>
      </c>
    </row>
    <row r="1424" ht="14.25" customHeight="1">
      <c r="A1424" s="9" t="s">
        <v>853</v>
      </c>
      <c r="B1424" s="110" t="s">
        <v>85</v>
      </c>
      <c r="C1424" s="119" t="s">
        <v>2914</v>
      </c>
      <c r="D1424" s="120" t="s">
        <v>1333</v>
      </c>
      <c r="E1424" s="16" t="str">
        <f>VLOOKUP(B1424&amp;D1424,'Bill Assignment'!C:D,2,0)</f>
        <v>√</v>
      </c>
      <c r="F1424" s="16">
        <f>IF(COUNTIF(Dails!A:A,Data!$A1424)=1,1,"N")</f>
        <v>1</v>
      </c>
      <c r="G1424" s="16">
        <f>IF(COUNTIF(Dails!D:D,Data!$A1424)=1,2,"N")</f>
        <v>2</v>
      </c>
      <c r="H1424" s="16">
        <f>IF(COUNTIF(Dails!G:G,Data!$A1424)=1,3,"N")</f>
        <v>3</v>
      </c>
      <c r="I1424" s="16">
        <f t="shared" si="1"/>
        <v>2</v>
      </c>
    </row>
    <row r="1425" ht="14.25" customHeight="1">
      <c r="A1425" s="9" t="s">
        <v>2518</v>
      </c>
      <c r="B1425" s="110" t="s">
        <v>85</v>
      </c>
      <c r="C1425" s="119" t="s">
        <v>2915</v>
      </c>
      <c r="D1425" s="120" t="s">
        <v>1333</v>
      </c>
      <c r="E1425" s="16" t="str">
        <f>VLOOKUP(B1425&amp;D1425,'Bill Assignment'!C:D,2,0)</f>
        <v>√</v>
      </c>
      <c r="F1425" s="16" t="str">
        <f>IF(COUNTIF(Dails!A:A,Data!$A1425)=1,1,"N")</f>
        <v>N</v>
      </c>
      <c r="G1425" s="16">
        <f>IF(COUNTIF(Dails!D:D,Data!$A1425)=1,2,"N")</f>
        <v>2</v>
      </c>
      <c r="H1425" s="16" t="str">
        <f>IF(COUNTIF(Dails!G:G,Data!$A1425)=1,3,"N")</f>
        <v>N</v>
      </c>
      <c r="I1425" s="16">
        <f t="shared" si="1"/>
        <v>2</v>
      </c>
    </row>
    <row r="1426" ht="14.25" customHeight="1">
      <c r="A1426" s="9" t="s">
        <v>1660</v>
      </c>
      <c r="B1426" s="110" t="s">
        <v>85</v>
      </c>
      <c r="C1426" s="119" t="s">
        <v>2916</v>
      </c>
      <c r="D1426" s="120" t="s">
        <v>1333</v>
      </c>
      <c r="E1426" s="16" t="str">
        <f>VLOOKUP(B1426&amp;D1426,'Bill Assignment'!C:D,2,0)</f>
        <v>√</v>
      </c>
      <c r="F1426" s="16" t="str">
        <f>IF(COUNTIF(Dails!A:A,Data!$A1426)=1,1,"N")</f>
        <v>N</v>
      </c>
      <c r="G1426" s="16">
        <f>IF(COUNTIF(Dails!D:D,Data!$A1426)=1,2,"N")</f>
        <v>2</v>
      </c>
      <c r="H1426" s="16" t="str">
        <f>IF(COUNTIF(Dails!G:G,Data!$A1426)=1,3,"N")</f>
        <v>N</v>
      </c>
      <c r="I1426" s="16">
        <f t="shared" si="1"/>
        <v>2</v>
      </c>
    </row>
    <row r="1427" ht="14.25" customHeight="1">
      <c r="A1427" s="9" t="s">
        <v>268</v>
      </c>
      <c r="B1427" s="110" t="s">
        <v>85</v>
      </c>
      <c r="C1427" s="119" t="s">
        <v>2917</v>
      </c>
      <c r="D1427" s="120" t="s">
        <v>1333</v>
      </c>
      <c r="E1427" s="16" t="str">
        <f>VLOOKUP(B1427&amp;D1427,'Bill Assignment'!C:D,2,0)</f>
        <v>√</v>
      </c>
      <c r="F1427" s="16">
        <f>IF(COUNTIF(Dails!A:A,Data!$A1427)=1,1,"N")</f>
        <v>1</v>
      </c>
      <c r="G1427" s="16">
        <f>IF(COUNTIF(Dails!D:D,Data!$A1427)=1,2,"N")</f>
        <v>2</v>
      </c>
      <c r="H1427" s="16">
        <f>IF(COUNTIF(Dails!G:G,Data!$A1427)=1,3,"N")</f>
        <v>3</v>
      </c>
      <c r="I1427" s="16">
        <f t="shared" si="1"/>
        <v>2</v>
      </c>
    </row>
    <row r="1428" ht="14.25" customHeight="1">
      <c r="A1428" s="9" t="s">
        <v>879</v>
      </c>
      <c r="B1428" s="110" t="s">
        <v>85</v>
      </c>
      <c r="C1428" s="119" t="s">
        <v>2918</v>
      </c>
      <c r="D1428" s="120" t="s">
        <v>1333</v>
      </c>
      <c r="E1428" s="16" t="str">
        <f>VLOOKUP(B1428&amp;D1428,'Bill Assignment'!C:D,2,0)</f>
        <v>√</v>
      </c>
      <c r="F1428" s="16">
        <f>IF(COUNTIF(Dails!A:A,Data!$A1428)=1,1,"N")</f>
        <v>1</v>
      </c>
      <c r="G1428" s="16">
        <f>IF(COUNTIF(Dails!D:D,Data!$A1428)=1,2,"N")</f>
        <v>2</v>
      </c>
      <c r="H1428" s="16">
        <f>IF(COUNTIF(Dails!G:G,Data!$A1428)=1,3,"N")</f>
        <v>3</v>
      </c>
      <c r="I1428" s="16">
        <f t="shared" si="1"/>
        <v>2</v>
      </c>
    </row>
    <row r="1429" ht="14.25" customHeight="1">
      <c r="A1429" s="9" t="s">
        <v>1821</v>
      </c>
      <c r="B1429" s="110" t="s">
        <v>85</v>
      </c>
      <c r="C1429" s="119" t="s">
        <v>2919</v>
      </c>
      <c r="D1429" s="120" t="s">
        <v>1333</v>
      </c>
      <c r="E1429" s="16" t="str">
        <f>VLOOKUP(B1429&amp;D1429,'Bill Assignment'!C:D,2,0)</f>
        <v>√</v>
      </c>
      <c r="F1429" s="16">
        <f>IF(COUNTIF(Dails!A:A,Data!$A1429)=1,1,"N")</f>
        <v>1</v>
      </c>
      <c r="G1429" s="16">
        <f>IF(COUNTIF(Dails!D:D,Data!$A1429)=1,2,"N")</f>
        <v>2</v>
      </c>
      <c r="H1429" s="16" t="str">
        <f>IF(COUNTIF(Dails!G:G,Data!$A1429)=1,3,"N")</f>
        <v>N</v>
      </c>
      <c r="I1429" s="16">
        <f t="shared" si="1"/>
        <v>2</v>
      </c>
    </row>
    <row r="1430" ht="14.25" customHeight="1">
      <c r="A1430" s="9" t="s">
        <v>1388</v>
      </c>
      <c r="B1430" s="110" t="s">
        <v>85</v>
      </c>
      <c r="C1430" s="119" t="s">
        <v>2920</v>
      </c>
      <c r="D1430" s="120" t="s">
        <v>1333</v>
      </c>
      <c r="E1430" s="16" t="str">
        <f>VLOOKUP(B1430&amp;D1430,'Bill Assignment'!C:D,2,0)</f>
        <v>√</v>
      </c>
      <c r="F1430" s="16">
        <f>IF(COUNTIF(Dails!A:A,Data!$A1430)=1,1,"N")</f>
        <v>1</v>
      </c>
      <c r="G1430" s="16">
        <f>IF(COUNTIF(Dails!D:D,Data!$A1430)=1,2,"N")</f>
        <v>2</v>
      </c>
      <c r="H1430" s="16">
        <f>IF(COUNTIF(Dails!G:G,Data!$A1430)=1,3,"N")</f>
        <v>3</v>
      </c>
      <c r="I1430" s="16">
        <f t="shared" si="1"/>
        <v>2</v>
      </c>
    </row>
    <row r="1431" ht="14.25" customHeight="1">
      <c r="A1431" s="9" t="s">
        <v>1502</v>
      </c>
      <c r="B1431" s="110" t="s">
        <v>85</v>
      </c>
      <c r="C1431" s="119" t="s">
        <v>2921</v>
      </c>
      <c r="D1431" s="120" t="s">
        <v>1333</v>
      </c>
      <c r="E1431" s="16" t="str">
        <f>VLOOKUP(B1431&amp;D1431,'Bill Assignment'!C:D,2,0)</f>
        <v>√</v>
      </c>
      <c r="F1431" s="16">
        <f>IF(COUNTIF(Dails!A:A,Data!$A1431)=1,1,"N")</f>
        <v>1</v>
      </c>
      <c r="G1431" s="16">
        <f>IF(COUNTIF(Dails!D:D,Data!$A1431)=1,2,"N")</f>
        <v>2</v>
      </c>
      <c r="H1431" s="16">
        <f>IF(COUNTIF(Dails!G:G,Data!$A1431)=1,3,"N")</f>
        <v>3</v>
      </c>
      <c r="I1431" s="16">
        <f t="shared" si="1"/>
        <v>2</v>
      </c>
    </row>
    <row r="1432" ht="14.25" customHeight="1">
      <c r="A1432" s="9" t="s">
        <v>1390</v>
      </c>
      <c r="B1432" s="110" t="s">
        <v>85</v>
      </c>
      <c r="C1432" s="119" t="s">
        <v>2922</v>
      </c>
      <c r="D1432" s="120" t="s">
        <v>1333</v>
      </c>
      <c r="E1432" s="16" t="str">
        <f>VLOOKUP(B1432&amp;D1432,'Bill Assignment'!C:D,2,0)</f>
        <v>√</v>
      </c>
      <c r="F1432" s="16">
        <f>IF(COUNTIF(Dails!A:A,Data!$A1432)=1,1,"N")</f>
        <v>1</v>
      </c>
      <c r="G1432" s="16">
        <f>IF(COUNTIF(Dails!D:D,Data!$A1432)=1,2,"N")</f>
        <v>2</v>
      </c>
      <c r="H1432" s="16">
        <f>IF(COUNTIF(Dails!G:G,Data!$A1432)=1,3,"N")</f>
        <v>3</v>
      </c>
      <c r="I1432" s="16">
        <f t="shared" si="1"/>
        <v>2</v>
      </c>
    </row>
    <row r="1433" ht="14.25" customHeight="1">
      <c r="A1433" s="9" t="s">
        <v>943</v>
      </c>
      <c r="B1433" s="110" t="s">
        <v>85</v>
      </c>
      <c r="C1433" s="119" t="s">
        <v>2923</v>
      </c>
      <c r="D1433" s="120" t="s">
        <v>1333</v>
      </c>
      <c r="E1433" s="16" t="str">
        <f>VLOOKUP(B1433&amp;D1433,'Bill Assignment'!C:D,2,0)</f>
        <v>√</v>
      </c>
      <c r="F1433" s="16">
        <f>IF(COUNTIF(Dails!A:A,Data!$A1433)=1,1,"N")</f>
        <v>1</v>
      </c>
      <c r="G1433" s="16">
        <f>IF(COUNTIF(Dails!D:D,Data!$A1433)=1,2,"N")</f>
        <v>2</v>
      </c>
      <c r="H1433" s="16">
        <f>IF(COUNTIF(Dails!G:G,Data!$A1433)=1,3,"N")</f>
        <v>3</v>
      </c>
      <c r="I1433" s="16">
        <f t="shared" si="1"/>
        <v>2</v>
      </c>
    </row>
    <row r="1434" ht="14.25" customHeight="1">
      <c r="A1434" s="9" t="s">
        <v>387</v>
      </c>
      <c r="B1434" s="110" t="s">
        <v>85</v>
      </c>
      <c r="C1434" s="119" t="s">
        <v>2924</v>
      </c>
      <c r="D1434" s="120" t="s">
        <v>1333</v>
      </c>
      <c r="E1434" s="16" t="str">
        <f>VLOOKUP(B1434&amp;D1434,'Bill Assignment'!C:D,2,0)</f>
        <v>√</v>
      </c>
      <c r="F1434" s="16">
        <f>IF(COUNTIF(Dails!A:A,Data!$A1434)=1,1,"N")</f>
        <v>1</v>
      </c>
      <c r="G1434" s="16">
        <f>IF(COUNTIF(Dails!D:D,Data!$A1434)=1,2,"N")</f>
        <v>2</v>
      </c>
      <c r="H1434" s="16" t="str">
        <f>IF(COUNTIF(Dails!G:G,Data!$A1434)=1,3,"N")</f>
        <v>N</v>
      </c>
      <c r="I1434" s="16">
        <f t="shared" si="1"/>
        <v>2</v>
      </c>
    </row>
    <row r="1435" ht="14.25" customHeight="1">
      <c r="A1435" s="9" t="s">
        <v>115</v>
      </c>
      <c r="B1435" s="110" t="s">
        <v>85</v>
      </c>
      <c r="C1435" s="119" t="s">
        <v>2925</v>
      </c>
      <c r="D1435" s="120" t="s">
        <v>1333</v>
      </c>
      <c r="E1435" s="16" t="str">
        <f>VLOOKUP(B1435&amp;D1435,'Bill Assignment'!C:D,2,0)</f>
        <v>√</v>
      </c>
      <c r="F1435" s="16">
        <f>IF(COUNTIF(Dails!A:A,Data!$A1435)=1,1,"N")</f>
        <v>1</v>
      </c>
      <c r="G1435" s="16">
        <f>IF(COUNTIF(Dails!D:D,Data!$A1435)=1,2,"N")</f>
        <v>2</v>
      </c>
      <c r="H1435" s="16" t="str">
        <f>IF(COUNTIF(Dails!G:G,Data!$A1435)=1,3,"N")</f>
        <v>N</v>
      </c>
      <c r="I1435" s="16">
        <f t="shared" si="1"/>
        <v>2</v>
      </c>
    </row>
    <row r="1436" ht="14.25" customHeight="1">
      <c r="A1436" s="9" t="s">
        <v>110</v>
      </c>
      <c r="B1436" s="110" t="s">
        <v>85</v>
      </c>
      <c r="C1436" s="119" t="s">
        <v>2926</v>
      </c>
      <c r="D1436" s="120" t="s">
        <v>1333</v>
      </c>
      <c r="E1436" s="16" t="str">
        <f>VLOOKUP(B1436&amp;D1436,'Bill Assignment'!C:D,2,0)</f>
        <v>√</v>
      </c>
      <c r="F1436" s="16">
        <f>IF(COUNTIF(Dails!A:A,Data!$A1436)=1,1,"N")</f>
        <v>1</v>
      </c>
      <c r="G1436" s="16">
        <f>IF(COUNTIF(Dails!D:D,Data!$A1436)=1,2,"N")</f>
        <v>2</v>
      </c>
      <c r="H1436" s="16">
        <f>IF(COUNTIF(Dails!G:G,Data!$A1436)=1,3,"N")</f>
        <v>3</v>
      </c>
      <c r="I1436" s="16">
        <f t="shared" si="1"/>
        <v>2</v>
      </c>
    </row>
    <row r="1437" ht="14.25" customHeight="1">
      <c r="A1437" s="9" t="s">
        <v>909</v>
      </c>
      <c r="B1437" s="110" t="s">
        <v>85</v>
      </c>
      <c r="C1437" s="119" t="s">
        <v>2927</v>
      </c>
      <c r="D1437" s="120" t="s">
        <v>1333</v>
      </c>
      <c r="E1437" s="16" t="str">
        <f>VLOOKUP(B1437&amp;D1437,'Bill Assignment'!C:D,2,0)</f>
        <v>√</v>
      </c>
      <c r="F1437" s="16">
        <f>IF(COUNTIF(Dails!A:A,Data!$A1437)=1,1,"N")</f>
        <v>1</v>
      </c>
      <c r="G1437" s="16">
        <f>IF(COUNTIF(Dails!D:D,Data!$A1437)=1,2,"N")</f>
        <v>2</v>
      </c>
      <c r="H1437" s="16" t="str">
        <f>IF(COUNTIF(Dails!G:G,Data!$A1437)=1,3,"N")</f>
        <v>N</v>
      </c>
      <c r="I1437" s="16">
        <f t="shared" si="1"/>
        <v>2</v>
      </c>
    </row>
    <row r="1438" ht="14.25" customHeight="1">
      <c r="A1438" s="9" t="s">
        <v>995</v>
      </c>
      <c r="B1438" s="110" t="s">
        <v>85</v>
      </c>
      <c r="C1438" s="119" t="s">
        <v>2928</v>
      </c>
      <c r="D1438" s="120" t="s">
        <v>1333</v>
      </c>
      <c r="E1438" s="16" t="str">
        <f>VLOOKUP(B1438&amp;D1438,'Bill Assignment'!C:D,2,0)</f>
        <v>√</v>
      </c>
      <c r="F1438" s="16">
        <f>IF(COUNTIF(Dails!A:A,Data!$A1438)=1,1,"N")</f>
        <v>1</v>
      </c>
      <c r="G1438" s="16">
        <f>IF(COUNTIF(Dails!D:D,Data!$A1438)=1,2,"N")</f>
        <v>2</v>
      </c>
      <c r="H1438" s="16" t="str">
        <f>IF(COUNTIF(Dails!G:G,Data!$A1438)=1,3,"N")</f>
        <v>N</v>
      </c>
      <c r="I1438" s="16">
        <f t="shared" si="1"/>
        <v>2</v>
      </c>
    </row>
    <row r="1439" ht="14.25" customHeight="1">
      <c r="A1439" s="9" t="s">
        <v>1585</v>
      </c>
      <c r="B1439" s="110" t="s">
        <v>85</v>
      </c>
      <c r="C1439" s="119" t="s">
        <v>2929</v>
      </c>
      <c r="D1439" s="120" t="s">
        <v>1333</v>
      </c>
      <c r="E1439" s="16" t="str">
        <f>VLOOKUP(B1439&amp;D1439,'Bill Assignment'!C:D,2,0)</f>
        <v>√</v>
      </c>
      <c r="F1439" s="16" t="str">
        <f>IF(COUNTIF(Dails!A:A,Data!$A1439)=1,1,"N")</f>
        <v>N</v>
      </c>
      <c r="G1439" s="16">
        <f>IF(COUNTIF(Dails!D:D,Data!$A1439)=1,2,"N")</f>
        <v>2</v>
      </c>
      <c r="H1439" s="16" t="str">
        <f>IF(COUNTIF(Dails!G:G,Data!$A1439)=1,3,"N")</f>
        <v>N</v>
      </c>
      <c r="I1439" s="16">
        <f t="shared" si="1"/>
        <v>2</v>
      </c>
    </row>
    <row r="1440" ht="14.25" customHeight="1">
      <c r="A1440" s="9" t="s">
        <v>1587</v>
      </c>
      <c r="B1440" s="110" t="s">
        <v>85</v>
      </c>
      <c r="C1440" s="119" t="s">
        <v>2930</v>
      </c>
      <c r="D1440" s="120" t="s">
        <v>1419</v>
      </c>
      <c r="E1440" s="16" t="str">
        <f>VLOOKUP(B1440&amp;D1440,'Bill Assignment'!C:D,2,0)</f>
        <v>×</v>
      </c>
      <c r="F1440" s="16" t="str">
        <f>IF(COUNTIF(Dails!A:A,Data!$A1440)=1,1,"N")</f>
        <v>N</v>
      </c>
      <c r="G1440" s="16">
        <f>IF(COUNTIF(Dails!D:D,Data!$A1440)=1,2,"N")</f>
        <v>2</v>
      </c>
      <c r="H1440" s="16" t="str">
        <f>IF(COUNTIF(Dails!G:G,Data!$A1440)=1,3,"N")</f>
        <v>N</v>
      </c>
      <c r="I1440" s="16">
        <f t="shared" si="1"/>
        <v>2</v>
      </c>
    </row>
    <row r="1441" ht="14.25" customHeight="1">
      <c r="A1441" s="9" t="s">
        <v>150</v>
      </c>
      <c r="B1441" s="110" t="s">
        <v>85</v>
      </c>
      <c r="C1441" s="119" t="s">
        <v>2931</v>
      </c>
      <c r="D1441" s="120" t="s">
        <v>1419</v>
      </c>
      <c r="E1441" s="16" t="str">
        <f>VLOOKUP(B1441&amp;D1441,'Bill Assignment'!C:D,2,0)</f>
        <v>×</v>
      </c>
      <c r="F1441" s="16">
        <f>IF(COUNTIF(Dails!A:A,Data!$A1441)=1,1,"N")</f>
        <v>1</v>
      </c>
      <c r="G1441" s="16">
        <f>IF(COUNTIF(Dails!D:D,Data!$A1441)=1,2,"N")</f>
        <v>2</v>
      </c>
      <c r="H1441" s="16">
        <f>IF(COUNTIF(Dails!G:G,Data!$A1441)=1,3,"N")</f>
        <v>3</v>
      </c>
      <c r="I1441" s="16">
        <f t="shared" si="1"/>
        <v>2</v>
      </c>
    </row>
    <row r="1442" ht="14.25" customHeight="1">
      <c r="A1442" s="9" t="s">
        <v>1593</v>
      </c>
      <c r="B1442" s="110" t="s">
        <v>85</v>
      </c>
      <c r="C1442" s="119" t="s">
        <v>2932</v>
      </c>
      <c r="D1442" s="120" t="s">
        <v>1419</v>
      </c>
      <c r="E1442" s="16" t="str">
        <f>VLOOKUP(B1442&amp;D1442,'Bill Assignment'!C:D,2,0)</f>
        <v>×</v>
      </c>
      <c r="F1442" s="16" t="str">
        <f>IF(COUNTIF(Dails!A:A,Data!$A1442)=1,1,"N")</f>
        <v>N</v>
      </c>
      <c r="G1442" s="16">
        <f>IF(COUNTIF(Dails!D:D,Data!$A1442)=1,2,"N")</f>
        <v>2</v>
      </c>
      <c r="H1442" s="16" t="str">
        <f>IF(COUNTIF(Dails!G:G,Data!$A1442)=1,3,"N")</f>
        <v>N</v>
      </c>
      <c r="I1442" s="16">
        <f t="shared" si="1"/>
        <v>2</v>
      </c>
    </row>
    <row r="1443" ht="14.25" customHeight="1">
      <c r="A1443" s="9" t="s">
        <v>294</v>
      </c>
      <c r="B1443" s="110" t="s">
        <v>85</v>
      </c>
      <c r="C1443" s="119" t="s">
        <v>2933</v>
      </c>
      <c r="D1443" s="120" t="s">
        <v>1419</v>
      </c>
      <c r="E1443" s="16" t="str">
        <f>VLOOKUP(B1443&amp;D1443,'Bill Assignment'!C:D,2,0)</f>
        <v>×</v>
      </c>
      <c r="F1443" s="16" t="str">
        <f>IF(COUNTIF(Dails!A:A,Data!$A1443)=1,1,"N")</f>
        <v>N</v>
      </c>
      <c r="G1443" s="16">
        <f>IF(COUNTIF(Dails!D:D,Data!$A1443)=1,2,"N")</f>
        <v>2</v>
      </c>
      <c r="H1443" s="16" t="str">
        <f>IF(COUNTIF(Dails!G:G,Data!$A1443)=1,3,"N")</f>
        <v>N</v>
      </c>
      <c r="I1443" s="16">
        <f t="shared" si="1"/>
        <v>2</v>
      </c>
    </row>
    <row r="1444" ht="14.25" customHeight="1">
      <c r="A1444" s="9" t="s">
        <v>603</v>
      </c>
      <c r="B1444" s="110" t="s">
        <v>85</v>
      </c>
      <c r="C1444" s="119" t="s">
        <v>2934</v>
      </c>
      <c r="D1444" s="120" t="s">
        <v>1419</v>
      </c>
      <c r="E1444" s="16" t="str">
        <f>VLOOKUP(B1444&amp;D1444,'Bill Assignment'!C:D,2,0)</f>
        <v>×</v>
      </c>
      <c r="F1444" s="16">
        <f>IF(COUNTIF(Dails!A:A,Data!$A1444)=1,1,"N")</f>
        <v>1</v>
      </c>
      <c r="G1444" s="16">
        <f>IF(COUNTIF(Dails!D:D,Data!$A1444)=1,2,"N")</f>
        <v>2</v>
      </c>
      <c r="H1444" s="16" t="str">
        <f>IF(COUNTIF(Dails!G:G,Data!$A1444)=1,3,"N")</f>
        <v>N</v>
      </c>
      <c r="I1444" s="16">
        <f t="shared" si="1"/>
        <v>2</v>
      </c>
    </row>
    <row r="1445" ht="14.25" customHeight="1">
      <c r="A1445" s="9" t="s">
        <v>181</v>
      </c>
      <c r="B1445" s="110" t="s">
        <v>85</v>
      </c>
      <c r="C1445" s="119" t="s">
        <v>2935</v>
      </c>
      <c r="D1445" s="120" t="s">
        <v>1419</v>
      </c>
      <c r="E1445" s="16" t="str">
        <f>VLOOKUP(B1445&amp;D1445,'Bill Assignment'!C:D,2,0)</f>
        <v>×</v>
      </c>
      <c r="F1445" s="16">
        <f>IF(COUNTIF(Dails!A:A,Data!$A1445)=1,1,"N")</f>
        <v>1</v>
      </c>
      <c r="G1445" s="16">
        <f>IF(COUNTIF(Dails!D:D,Data!$A1445)=1,2,"N")</f>
        <v>2</v>
      </c>
      <c r="H1445" s="16" t="str">
        <f>IF(COUNTIF(Dails!G:G,Data!$A1445)=1,3,"N")</f>
        <v>N</v>
      </c>
      <c r="I1445" s="16">
        <f t="shared" si="1"/>
        <v>2</v>
      </c>
    </row>
    <row r="1446" ht="14.25" customHeight="1">
      <c r="A1446" s="9" t="s">
        <v>154</v>
      </c>
      <c r="B1446" s="110" t="s">
        <v>85</v>
      </c>
      <c r="C1446" s="119" t="s">
        <v>2936</v>
      </c>
      <c r="D1446" s="120" t="s">
        <v>1419</v>
      </c>
      <c r="E1446" s="16" t="str">
        <f>VLOOKUP(B1446&amp;D1446,'Bill Assignment'!C:D,2,0)</f>
        <v>×</v>
      </c>
      <c r="F1446" s="16">
        <f>IF(COUNTIF(Dails!A:A,Data!$A1446)=1,1,"N")</f>
        <v>1</v>
      </c>
      <c r="G1446" s="16">
        <f>IF(COUNTIF(Dails!D:D,Data!$A1446)=1,2,"N")</f>
        <v>2</v>
      </c>
      <c r="H1446" s="16" t="str">
        <f>IF(COUNTIF(Dails!G:G,Data!$A1446)=1,3,"N")</f>
        <v>N</v>
      </c>
      <c r="I1446" s="16">
        <f t="shared" si="1"/>
        <v>2</v>
      </c>
    </row>
    <row r="1447" ht="14.25" customHeight="1">
      <c r="A1447" s="9" t="s">
        <v>1223</v>
      </c>
      <c r="B1447" s="110" t="s">
        <v>85</v>
      </c>
      <c r="C1447" s="119" t="s">
        <v>2937</v>
      </c>
      <c r="D1447" s="120" t="s">
        <v>1419</v>
      </c>
      <c r="E1447" s="16" t="str">
        <f>VLOOKUP(B1447&amp;D1447,'Bill Assignment'!C:D,2,0)</f>
        <v>×</v>
      </c>
      <c r="F1447" s="16" t="str">
        <f>IF(COUNTIF(Dails!A:A,Data!$A1447)=1,1,"N")</f>
        <v>N</v>
      </c>
      <c r="G1447" s="16">
        <f>IF(COUNTIF(Dails!D:D,Data!$A1447)=1,2,"N")</f>
        <v>2</v>
      </c>
      <c r="H1447" s="16" t="str">
        <f>IF(COUNTIF(Dails!G:G,Data!$A1447)=1,3,"N")</f>
        <v>N</v>
      </c>
      <c r="I1447" s="16">
        <f t="shared" si="1"/>
        <v>2</v>
      </c>
    </row>
    <row r="1448" ht="14.25" customHeight="1">
      <c r="A1448" s="9" t="s">
        <v>2542</v>
      </c>
      <c r="B1448" s="110" t="s">
        <v>85</v>
      </c>
      <c r="C1448" s="119" t="s">
        <v>2938</v>
      </c>
      <c r="D1448" s="120" t="s">
        <v>1419</v>
      </c>
      <c r="E1448" s="16" t="str">
        <f>VLOOKUP(B1448&amp;D1448,'Bill Assignment'!C:D,2,0)</f>
        <v>×</v>
      </c>
      <c r="F1448" s="16" t="str">
        <f>IF(COUNTIF(Dails!A:A,Data!$A1448)=1,1,"N")</f>
        <v>N</v>
      </c>
      <c r="G1448" s="16">
        <f>IF(COUNTIF(Dails!D:D,Data!$A1448)=1,2,"N")</f>
        <v>2</v>
      </c>
      <c r="H1448" s="16" t="str">
        <f>IF(COUNTIF(Dails!G:G,Data!$A1448)=1,3,"N")</f>
        <v>N</v>
      </c>
      <c r="I1448" s="16">
        <f t="shared" si="1"/>
        <v>2</v>
      </c>
    </row>
    <row r="1449" ht="14.25" customHeight="1">
      <c r="A1449" s="9" t="s">
        <v>1601</v>
      </c>
      <c r="B1449" s="110" t="s">
        <v>85</v>
      </c>
      <c r="C1449" s="119" t="s">
        <v>2939</v>
      </c>
      <c r="D1449" s="120" t="s">
        <v>1419</v>
      </c>
      <c r="E1449" s="16" t="str">
        <f>VLOOKUP(B1449&amp;D1449,'Bill Assignment'!C:D,2,0)</f>
        <v>×</v>
      </c>
      <c r="F1449" s="16" t="str">
        <f>IF(COUNTIF(Dails!A:A,Data!$A1449)=1,1,"N")</f>
        <v>N</v>
      </c>
      <c r="G1449" s="16">
        <f>IF(COUNTIF(Dails!D:D,Data!$A1449)=1,2,"N")</f>
        <v>2</v>
      </c>
      <c r="H1449" s="16" t="str">
        <f>IF(COUNTIF(Dails!G:G,Data!$A1449)=1,3,"N")</f>
        <v>N</v>
      </c>
      <c r="I1449" s="16">
        <f t="shared" si="1"/>
        <v>2</v>
      </c>
    </row>
    <row r="1450" ht="14.25" customHeight="1">
      <c r="A1450" s="9" t="s">
        <v>2545</v>
      </c>
      <c r="B1450" s="110" t="s">
        <v>85</v>
      </c>
      <c r="C1450" s="119" t="s">
        <v>2940</v>
      </c>
      <c r="D1450" s="120" t="s">
        <v>1419</v>
      </c>
      <c r="E1450" s="16" t="str">
        <f>VLOOKUP(B1450&amp;D1450,'Bill Assignment'!C:D,2,0)</f>
        <v>×</v>
      </c>
      <c r="F1450" s="16" t="str">
        <f>IF(COUNTIF(Dails!A:A,Data!$A1450)=1,1,"N")</f>
        <v>N</v>
      </c>
      <c r="G1450" s="16">
        <f>IF(COUNTIF(Dails!D:D,Data!$A1450)=1,2,"N")</f>
        <v>2</v>
      </c>
      <c r="H1450" s="16" t="str">
        <f>IF(COUNTIF(Dails!G:G,Data!$A1450)=1,3,"N")</f>
        <v>N</v>
      </c>
      <c r="I1450" s="16">
        <f t="shared" si="1"/>
        <v>2</v>
      </c>
    </row>
    <row r="1451" ht="14.25" customHeight="1">
      <c r="A1451" s="9" t="s">
        <v>1605</v>
      </c>
      <c r="B1451" s="110" t="s">
        <v>85</v>
      </c>
      <c r="C1451" s="119" t="s">
        <v>2941</v>
      </c>
      <c r="D1451" s="120" t="s">
        <v>1419</v>
      </c>
      <c r="E1451" s="16" t="str">
        <f>VLOOKUP(B1451&amp;D1451,'Bill Assignment'!C:D,2,0)</f>
        <v>×</v>
      </c>
      <c r="F1451" s="16" t="str">
        <f>IF(COUNTIF(Dails!A:A,Data!$A1451)=1,1,"N")</f>
        <v>N</v>
      </c>
      <c r="G1451" s="16">
        <f>IF(COUNTIF(Dails!D:D,Data!$A1451)=1,2,"N")</f>
        <v>2</v>
      </c>
      <c r="H1451" s="16" t="str">
        <f>IF(COUNTIF(Dails!G:G,Data!$A1451)=1,3,"N")</f>
        <v>N</v>
      </c>
      <c r="I1451" s="16">
        <f t="shared" si="1"/>
        <v>2</v>
      </c>
    </row>
    <row r="1452" ht="14.25" customHeight="1">
      <c r="A1452" s="9" t="s">
        <v>890</v>
      </c>
      <c r="B1452" s="110" t="s">
        <v>85</v>
      </c>
      <c r="C1452" s="119" t="s">
        <v>2942</v>
      </c>
      <c r="D1452" s="120" t="s">
        <v>1419</v>
      </c>
      <c r="E1452" s="16" t="str">
        <f>VLOOKUP(B1452&amp;D1452,'Bill Assignment'!C:D,2,0)</f>
        <v>×</v>
      </c>
      <c r="F1452" s="16">
        <f>IF(COUNTIF(Dails!A:A,Data!$A1452)=1,1,"N")</f>
        <v>1</v>
      </c>
      <c r="G1452" s="16">
        <f>IF(COUNTIF(Dails!D:D,Data!$A1452)=1,2,"N")</f>
        <v>2</v>
      </c>
      <c r="H1452" s="16" t="str">
        <f>IF(COUNTIF(Dails!G:G,Data!$A1452)=1,3,"N")</f>
        <v>N</v>
      </c>
      <c r="I1452" s="16">
        <f t="shared" si="1"/>
        <v>2</v>
      </c>
    </row>
    <row r="1453" ht="14.25" customHeight="1">
      <c r="A1453" s="9" t="s">
        <v>260</v>
      </c>
      <c r="B1453" s="110" t="s">
        <v>85</v>
      </c>
      <c r="C1453" s="119" t="s">
        <v>2943</v>
      </c>
      <c r="D1453" s="120" t="s">
        <v>1419</v>
      </c>
      <c r="E1453" s="16" t="str">
        <f>VLOOKUP(B1453&amp;D1453,'Bill Assignment'!C:D,2,0)</f>
        <v>×</v>
      </c>
      <c r="F1453" s="16">
        <f>IF(COUNTIF(Dails!A:A,Data!$A1453)=1,1,"N")</f>
        <v>1</v>
      </c>
      <c r="G1453" s="16">
        <f>IF(COUNTIF(Dails!D:D,Data!$A1453)=1,2,"N")</f>
        <v>2</v>
      </c>
      <c r="H1453" s="16" t="str">
        <f>IF(COUNTIF(Dails!G:G,Data!$A1453)=1,3,"N")</f>
        <v>N</v>
      </c>
      <c r="I1453" s="16">
        <f t="shared" si="1"/>
        <v>2</v>
      </c>
    </row>
    <row r="1454" ht="14.25" customHeight="1">
      <c r="A1454" s="9" t="s">
        <v>1609</v>
      </c>
      <c r="B1454" s="110" t="s">
        <v>85</v>
      </c>
      <c r="C1454" s="119" t="s">
        <v>2944</v>
      </c>
      <c r="D1454" s="120" t="s">
        <v>1419</v>
      </c>
      <c r="E1454" s="16" t="str">
        <f>VLOOKUP(B1454&amp;D1454,'Bill Assignment'!C:D,2,0)</f>
        <v>×</v>
      </c>
      <c r="F1454" s="16">
        <f>IF(COUNTIF(Dails!A:A,Data!$A1454)=1,1,"N")</f>
        <v>1</v>
      </c>
      <c r="G1454" s="16">
        <f>IF(COUNTIF(Dails!D:D,Data!$A1454)=1,2,"N")</f>
        <v>2</v>
      </c>
      <c r="H1454" s="16" t="str">
        <f>IF(COUNTIF(Dails!G:G,Data!$A1454)=1,3,"N")</f>
        <v>N</v>
      </c>
      <c r="I1454" s="16">
        <f t="shared" si="1"/>
        <v>2</v>
      </c>
    </row>
    <row r="1455" ht="14.25" customHeight="1">
      <c r="A1455" s="9" t="s">
        <v>1354</v>
      </c>
      <c r="B1455" s="110" t="s">
        <v>85</v>
      </c>
      <c r="C1455" s="119" t="s">
        <v>2945</v>
      </c>
      <c r="D1455" s="120" t="s">
        <v>1419</v>
      </c>
      <c r="E1455" s="16" t="str">
        <f>VLOOKUP(B1455&amp;D1455,'Bill Assignment'!C:D,2,0)</f>
        <v>×</v>
      </c>
      <c r="F1455" s="16" t="str">
        <f>IF(COUNTIF(Dails!A:A,Data!$A1455)=1,1,"N")</f>
        <v>N</v>
      </c>
      <c r="G1455" s="16">
        <f>IF(COUNTIF(Dails!D:D,Data!$A1455)=1,2,"N")</f>
        <v>2</v>
      </c>
      <c r="H1455" s="16">
        <f>IF(COUNTIF(Dails!G:G,Data!$A1455)=1,3,"N")</f>
        <v>3</v>
      </c>
      <c r="I1455" s="16">
        <f t="shared" si="1"/>
        <v>2</v>
      </c>
    </row>
    <row r="1456" ht="14.25" customHeight="1">
      <c r="A1456" s="9" t="s">
        <v>32</v>
      </c>
      <c r="B1456" s="110" t="s">
        <v>85</v>
      </c>
      <c r="C1456" s="119" t="s">
        <v>2946</v>
      </c>
      <c r="D1456" s="120" t="s">
        <v>1419</v>
      </c>
      <c r="E1456" s="16" t="str">
        <f>VLOOKUP(B1456&amp;D1456,'Bill Assignment'!C:D,2,0)</f>
        <v>×</v>
      </c>
      <c r="F1456" s="16">
        <f>IF(COUNTIF(Dails!A:A,Data!$A1456)=1,1,"N")</f>
        <v>1</v>
      </c>
      <c r="G1456" s="16">
        <f>IF(COUNTIF(Dails!D:D,Data!$A1456)=1,2,"N")</f>
        <v>2</v>
      </c>
      <c r="H1456" s="16" t="str">
        <f>IF(COUNTIF(Dails!G:G,Data!$A1456)=1,3,"N")</f>
        <v>N</v>
      </c>
      <c r="I1456" s="16">
        <f t="shared" si="1"/>
        <v>2</v>
      </c>
    </row>
    <row r="1457" ht="14.25" customHeight="1">
      <c r="A1457" s="9" t="s">
        <v>1081</v>
      </c>
      <c r="B1457" s="110" t="s">
        <v>85</v>
      </c>
      <c r="C1457" s="119" t="s">
        <v>2947</v>
      </c>
      <c r="D1457" s="120" t="s">
        <v>1419</v>
      </c>
      <c r="E1457" s="16" t="str">
        <f>VLOOKUP(B1457&amp;D1457,'Bill Assignment'!C:D,2,0)</f>
        <v>×</v>
      </c>
      <c r="F1457" s="16">
        <f>IF(COUNTIF(Dails!A:A,Data!$A1457)=1,1,"N")</f>
        <v>1</v>
      </c>
      <c r="G1457" s="16">
        <f>IF(COUNTIF(Dails!D:D,Data!$A1457)=1,2,"N")</f>
        <v>2</v>
      </c>
      <c r="H1457" s="16" t="str">
        <f>IF(COUNTIF(Dails!G:G,Data!$A1457)=1,3,"N")</f>
        <v>N</v>
      </c>
      <c r="I1457" s="16">
        <f t="shared" si="1"/>
        <v>2</v>
      </c>
    </row>
    <row r="1458" ht="14.25" customHeight="1">
      <c r="A1458" s="9" t="s">
        <v>1614</v>
      </c>
      <c r="B1458" s="110" t="s">
        <v>85</v>
      </c>
      <c r="C1458" s="119" t="s">
        <v>2948</v>
      </c>
      <c r="D1458" s="120" t="s">
        <v>1419</v>
      </c>
      <c r="E1458" s="16" t="str">
        <f>VLOOKUP(B1458&amp;D1458,'Bill Assignment'!C:D,2,0)</f>
        <v>×</v>
      </c>
      <c r="F1458" s="16" t="str">
        <f>IF(COUNTIF(Dails!A:A,Data!$A1458)=1,1,"N")</f>
        <v>N</v>
      </c>
      <c r="G1458" s="16">
        <f>IF(COUNTIF(Dails!D:D,Data!$A1458)=1,2,"N")</f>
        <v>2</v>
      </c>
      <c r="H1458" s="16" t="str">
        <f>IF(COUNTIF(Dails!G:G,Data!$A1458)=1,3,"N")</f>
        <v>N</v>
      </c>
      <c r="I1458" s="16">
        <f t="shared" si="1"/>
        <v>2</v>
      </c>
    </row>
    <row r="1459" ht="14.25" customHeight="1">
      <c r="A1459" s="9" t="s">
        <v>1300</v>
      </c>
      <c r="B1459" s="110" t="s">
        <v>85</v>
      </c>
      <c r="C1459" s="119" t="s">
        <v>2949</v>
      </c>
      <c r="D1459" s="120" t="s">
        <v>1419</v>
      </c>
      <c r="E1459" s="16" t="str">
        <f>VLOOKUP(B1459&amp;D1459,'Bill Assignment'!C:D,2,0)</f>
        <v>×</v>
      </c>
      <c r="F1459" s="16">
        <f>IF(COUNTIF(Dails!A:A,Data!$A1459)=1,1,"N")</f>
        <v>1</v>
      </c>
      <c r="G1459" s="16">
        <f>IF(COUNTIF(Dails!D:D,Data!$A1459)=1,2,"N")</f>
        <v>2</v>
      </c>
      <c r="H1459" s="16" t="str">
        <f>IF(COUNTIF(Dails!G:G,Data!$A1459)=1,3,"N")</f>
        <v>N</v>
      </c>
      <c r="I1459" s="16">
        <f t="shared" si="1"/>
        <v>2</v>
      </c>
    </row>
    <row r="1460" ht="14.25" customHeight="1">
      <c r="A1460" s="9" t="s">
        <v>470</v>
      </c>
      <c r="B1460" s="110" t="s">
        <v>85</v>
      </c>
      <c r="C1460" s="119" t="s">
        <v>2950</v>
      </c>
      <c r="D1460" s="120" t="s">
        <v>1419</v>
      </c>
      <c r="E1460" s="16" t="str">
        <f>VLOOKUP(B1460&amp;D1460,'Bill Assignment'!C:D,2,0)</f>
        <v>×</v>
      </c>
      <c r="F1460" s="16">
        <f>IF(COUNTIF(Dails!A:A,Data!$A1460)=1,1,"N")</f>
        <v>1</v>
      </c>
      <c r="G1460" s="16">
        <f>IF(COUNTIF(Dails!D:D,Data!$A1460)=1,2,"N")</f>
        <v>2</v>
      </c>
      <c r="H1460" s="16">
        <f>IF(COUNTIF(Dails!G:G,Data!$A1460)=1,3,"N")</f>
        <v>3</v>
      </c>
      <c r="I1460" s="16">
        <f t="shared" si="1"/>
        <v>2</v>
      </c>
    </row>
    <row r="1461" ht="14.25" customHeight="1">
      <c r="A1461" s="9" t="s">
        <v>486</v>
      </c>
      <c r="B1461" s="110" t="s">
        <v>85</v>
      </c>
      <c r="C1461" s="119" t="s">
        <v>2951</v>
      </c>
      <c r="D1461" s="120" t="s">
        <v>1419</v>
      </c>
      <c r="E1461" s="16" t="str">
        <f>VLOOKUP(B1461&amp;D1461,'Bill Assignment'!C:D,2,0)</f>
        <v>×</v>
      </c>
      <c r="F1461" s="16">
        <f>IF(COUNTIF(Dails!A:A,Data!$A1461)=1,1,"N")</f>
        <v>1</v>
      </c>
      <c r="G1461" s="16">
        <f>IF(COUNTIF(Dails!D:D,Data!$A1461)=1,2,"N")</f>
        <v>2</v>
      </c>
      <c r="H1461" s="16" t="str">
        <f>IF(COUNTIF(Dails!G:G,Data!$A1461)=1,3,"N")</f>
        <v>N</v>
      </c>
      <c r="I1461" s="16">
        <f t="shared" si="1"/>
        <v>2</v>
      </c>
    </row>
    <row r="1462" ht="14.25" customHeight="1">
      <c r="A1462" s="9" t="s">
        <v>1153</v>
      </c>
      <c r="B1462" s="110" t="s">
        <v>85</v>
      </c>
      <c r="C1462" s="119" t="s">
        <v>2952</v>
      </c>
      <c r="D1462" s="120" t="s">
        <v>1419</v>
      </c>
      <c r="E1462" s="16" t="str">
        <f>VLOOKUP(B1462&amp;D1462,'Bill Assignment'!C:D,2,0)</f>
        <v>×</v>
      </c>
      <c r="F1462" s="16" t="str">
        <f>IF(COUNTIF(Dails!A:A,Data!$A1462)=1,1,"N")</f>
        <v>N</v>
      </c>
      <c r="G1462" s="16">
        <f>IF(COUNTIF(Dails!D:D,Data!$A1462)=1,2,"N")</f>
        <v>2</v>
      </c>
      <c r="H1462" s="16" t="str">
        <f>IF(COUNTIF(Dails!G:G,Data!$A1462)=1,3,"N")</f>
        <v>N</v>
      </c>
      <c r="I1462" s="16">
        <f t="shared" si="1"/>
        <v>2</v>
      </c>
    </row>
    <row r="1463" ht="14.25" customHeight="1">
      <c r="A1463" s="9" t="s">
        <v>1051</v>
      </c>
      <c r="B1463" s="110" t="s">
        <v>85</v>
      </c>
      <c r="C1463" s="119" t="s">
        <v>2953</v>
      </c>
      <c r="D1463" s="120" t="s">
        <v>1419</v>
      </c>
      <c r="E1463" s="16" t="str">
        <f>VLOOKUP(B1463&amp;D1463,'Bill Assignment'!C:D,2,0)</f>
        <v>×</v>
      </c>
      <c r="F1463" s="16">
        <f>IF(COUNTIF(Dails!A:A,Data!$A1463)=1,1,"N")</f>
        <v>1</v>
      </c>
      <c r="G1463" s="16">
        <f>IF(COUNTIF(Dails!D:D,Data!$A1463)=1,2,"N")</f>
        <v>2</v>
      </c>
      <c r="H1463" s="16" t="str">
        <f>IF(COUNTIF(Dails!G:G,Data!$A1463)=1,3,"N")</f>
        <v>N</v>
      </c>
      <c r="I1463" s="16">
        <f t="shared" si="1"/>
        <v>2</v>
      </c>
    </row>
    <row r="1464" ht="14.25" customHeight="1">
      <c r="A1464" s="9" t="s">
        <v>828</v>
      </c>
      <c r="B1464" s="110" t="s">
        <v>85</v>
      </c>
      <c r="C1464" s="119" t="s">
        <v>2954</v>
      </c>
      <c r="D1464" s="120" t="s">
        <v>1419</v>
      </c>
      <c r="E1464" s="16" t="str">
        <f>VLOOKUP(B1464&amp;D1464,'Bill Assignment'!C:D,2,0)</f>
        <v>×</v>
      </c>
      <c r="F1464" s="16">
        <f>IF(COUNTIF(Dails!A:A,Data!$A1464)=1,1,"N")</f>
        <v>1</v>
      </c>
      <c r="G1464" s="16">
        <f>IF(COUNTIF(Dails!D:D,Data!$A1464)=1,2,"N")</f>
        <v>2</v>
      </c>
      <c r="H1464" s="16" t="str">
        <f>IF(COUNTIF(Dails!G:G,Data!$A1464)=1,3,"N")</f>
        <v>N</v>
      </c>
      <c r="I1464" s="16">
        <f t="shared" si="1"/>
        <v>2</v>
      </c>
    </row>
    <row r="1465" ht="14.25" customHeight="1">
      <c r="A1465" s="9" t="s">
        <v>1629</v>
      </c>
      <c r="B1465" s="110" t="s">
        <v>85</v>
      </c>
      <c r="C1465" s="119" t="s">
        <v>2955</v>
      </c>
      <c r="D1465" s="120" t="s">
        <v>1419</v>
      </c>
      <c r="E1465" s="16" t="str">
        <f>VLOOKUP(B1465&amp;D1465,'Bill Assignment'!C:D,2,0)</f>
        <v>×</v>
      </c>
      <c r="F1465" s="16" t="str">
        <f>IF(COUNTIF(Dails!A:A,Data!$A1465)=1,1,"N")</f>
        <v>N</v>
      </c>
      <c r="G1465" s="16">
        <f>IF(COUNTIF(Dails!D:D,Data!$A1465)=1,2,"N")</f>
        <v>2</v>
      </c>
      <c r="H1465" s="16" t="str">
        <f>IF(COUNTIF(Dails!G:G,Data!$A1465)=1,3,"N")</f>
        <v>N</v>
      </c>
      <c r="I1465" s="16">
        <f t="shared" si="1"/>
        <v>2</v>
      </c>
    </row>
    <row r="1466" ht="14.25" customHeight="1">
      <c r="A1466" s="9" t="s">
        <v>1631</v>
      </c>
      <c r="B1466" s="110" t="s">
        <v>85</v>
      </c>
      <c r="C1466" s="119" t="s">
        <v>2956</v>
      </c>
      <c r="D1466" s="120" t="s">
        <v>1419</v>
      </c>
      <c r="E1466" s="16" t="str">
        <f>VLOOKUP(B1466&amp;D1466,'Bill Assignment'!C:D,2,0)</f>
        <v>×</v>
      </c>
      <c r="F1466" s="16" t="str">
        <f>IF(COUNTIF(Dails!A:A,Data!$A1466)=1,1,"N")</f>
        <v>N</v>
      </c>
      <c r="G1466" s="16">
        <f>IF(COUNTIF(Dails!D:D,Data!$A1466)=1,2,"N")</f>
        <v>2</v>
      </c>
      <c r="H1466" s="16" t="str">
        <f>IF(COUNTIF(Dails!G:G,Data!$A1466)=1,3,"N")</f>
        <v>N</v>
      </c>
      <c r="I1466" s="16">
        <f t="shared" si="1"/>
        <v>2</v>
      </c>
    </row>
    <row r="1467" ht="14.25" customHeight="1">
      <c r="A1467" s="9" t="s">
        <v>1297</v>
      </c>
      <c r="B1467" s="110" t="s">
        <v>85</v>
      </c>
      <c r="C1467" s="119" t="s">
        <v>2957</v>
      </c>
      <c r="D1467" s="120" t="s">
        <v>1419</v>
      </c>
      <c r="E1467" s="16" t="str">
        <f>VLOOKUP(B1467&amp;D1467,'Bill Assignment'!C:D,2,0)</f>
        <v>×</v>
      </c>
      <c r="F1467" s="16">
        <f>IF(COUNTIF(Dails!A:A,Data!$A1467)=1,1,"N")</f>
        <v>1</v>
      </c>
      <c r="G1467" s="16">
        <f>IF(COUNTIF(Dails!D:D,Data!$A1467)=1,2,"N")</f>
        <v>2</v>
      </c>
      <c r="H1467" s="16" t="str">
        <f>IF(COUNTIF(Dails!G:G,Data!$A1467)=1,3,"N")</f>
        <v>N</v>
      </c>
      <c r="I1467" s="16">
        <f t="shared" si="1"/>
        <v>2</v>
      </c>
    </row>
    <row r="1468" ht="14.25" customHeight="1">
      <c r="A1468" s="9" t="s">
        <v>1360</v>
      </c>
      <c r="B1468" s="110" t="s">
        <v>85</v>
      </c>
      <c r="C1468" s="119" t="s">
        <v>2958</v>
      </c>
      <c r="D1468" s="120" t="s">
        <v>1419</v>
      </c>
      <c r="E1468" s="16" t="str">
        <f>VLOOKUP(B1468&amp;D1468,'Bill Assignment'!C:D,2,0)</f>
        <v>×</v>
      </c>
      <c r="F1468" s="16" t="str">
        <f>IF(COUNTIF(Dails!A:A,Data!$A1468)=1,1,"N")</f>
        <v>N</v>
      </c>
      <c r="G1468" s="16">
        <f>IF(COUNTIF(Dails!D:D,Data!$A1468)=1,2,"N")</f>
        <v>2</v>
      </c>
      <c r="H1468" s="16">
        <f>IF(COUNTIF(Dails!G:G,Data!$A1468)=1,3,"N")</f>
        <v>3</v>
      </c>
      <c r="I1468" s="16">
        <f t="shared" si="1"/>
        <v>2</v>
      </c>
    </row>
    <row r="1469" ht="14.25" customHeight="1">
      <c r="A1469" s="9" t="s">
        <v>1635</v>
      </c>
      <c r="B1469" s="110" t="s">
        <v>85</v>
      </c>
      <c r="C1469" s="119" t="s">
        <v>2959</v>
      </c>
      <c r="D1469" s="120" t="s">
        <v>1419</v>
      </c>
      <c r="E1469" s="16" t="str">
        <f>VLOOKUP(B1469&amp;D1469,'Bill Assignment'!C:D,2,0)</f>
        <v>×</v>
      </c>
      <c r="F1469" s="16">
        <f>IF(COUNTIF(Dails!A:A,Data!$A1469)=1,1,"N")</f>
        <v>1</v>
      </c>
      <c r="G1469" s="16">
        <f>IF(COUNTIF(Dails!D:D,Data!$A1469)=1,2,"N")</f>
        <v>2</v>
      </c>
      <c r="H1469" s="16" t="str">
        <f>IF(COUNTIF(Dails!G:G,Data!$A1469)=1,3,"N")</f>
        <v>N</v>
      </c>
      <c r="I1469" s="16">
        <f t="shared" si="1"/>
        <v>2</v>
      </c>
    </row>
    <row r="1470" ht="14.25" customHeight="1">
      <c r="A1470" s="9" t="s">
        <v>656</v>
      </c>
      <c r="B1470" s="110" t="s">
        <v>85</v>
      </c>
      <c r="C1470" s="119" t="s">
        <v>2960</v>
      </c>
      <c r="D1470" s="120" t="s">
        <v>1419</v>
      </c>
      <c r="E1470" s="16" t="str">
        <f>VLOOKUP(B1470&amp;D1470,'Bill Assignment'!C:D,2,0)</f>
        <v>×</v>
      </c>
      <c r="F1470" s="16" t="str">
        <f>IF(COUNTIF(Dails!A:A,Data!$A1470)=1,1,"N")</f>
        <v>N</v>
      </c>
      <c r="G1470" s="16">
        <f>IF(COUNTIF(Dails!D:D,Data!$A1470)=1,2,"N")</f>
        <v>2</v>
      </c>
      <c r="H1470" s="16" t="str">
        <f>IF(COUNTIF(Dails!G:G,Data!$A1470)=1,3,"N")</f>
        <v>N</v>
      </c>
      <c r="I1470" s="16">
        <f t="shared" si="1"/>
        <v>2</v>
      </c>
    </row>
    <row r="1471" ht="14.25" customHeight="1">
      <c r="A1471" s="9" t="s">
        <v>1640</v>
      </c>
      <c r="B1471" s="110" t="s">
        <v>85</v>
      </c>
      <c r="C1471" s="119" t="s">
        <v>2961</v>
      </c>
      <c r="D1471" s="120" t="s">
        <v>1419</v>
      </c>
      <c r="E1471" s="16" t="str">
        <f>VLOOKUP(B1471&amp;D1471,'Bill Assignment'!C:D,2,0)</f>
        <v>×</v>
      </c>
      <c r="F1471" s="16" t="str">
        <f>IF(COUNTIF(Dails!A:A,Data!$A1471)=1,1,"N")</f>
        <v>N</v>
      </c>
      <c r="G1471" s="16">
        <f>IF(COUNTIF(Dails!D:D,Data!$A1471)=1,2,"N")</f>
        <v>2</v>
      </c>
      <c r="H1471" s="16" t="str">
        <f>IF(COUNTIF(Dails!G:G,Data!$A1471)=1,3,"N")</f>
        <v>N</v>
      </c>
      <c r="I1471" s="16">
        <f t="shared" si="1"/>
        <v>2</v>
      </c>
    </row>
    <row r="1472" ht="14.25" customHeight="1">
      <c r="A1472" s="9" t="s">
        <v>1647</v>
      </c>
      <c r="B1472" s="110" t="s">
        <v>85</v>
      </c>
      <c r="C1472" s="119" t="s">
        <v>2962</v>
      </c>
      <c r="D1472" s="120" t="s">
        <v>1419</v>
      </c>
      <c r="E1472" s="16" t="str">
        <f>VLOOKUP(B1472&amp;D1472,'Bill Assignment'!C:D,2,0)</f>
        <v>×</v>
      </c>
      <c r="F1472" s="16" t="str">
        <f>IF(COUNTIF(Dails!A:A,Data!$A1472)=1,1,"N")</f>
        <v>N</v>
      </c>
      <c r="G1472" s="16">
        <f>IF(COUNTIF(Dails!D:D,Data!$A1472)=1,2,"N")</f>
        <v>2</v>
      </c>
      <c r="H1472" s="16" t="str">
        <f>IF(COUNTIF(Dails!G:G,Data!$A1472)=1,3,"N")</f>
        <v>N</v>
      </c>
      <c r="I1472" s="16">
        <f t="shared" si="1"/>
        <v>2</v>
      </c>
    </row>
    <row r="1473" ht="14.25" customHeight="1">
      <c r="A1473" s="9" t="s">
        <v>789</v>
      </c>
      <c r="B1473" s="110" t="s">
        <v>85</v>
      </c>
      <c r="C1473" s="119" t="s">
        <v>2963</v>
      </c>
      <c r="D1473" s="120" t="s">
        <v>1419</v>
      </c>
      <c r="E1473" s="16" t="str">
        <f>VLOOKUP(B1473&amp;D1473,'Bill Assignment'!C:D,2,0)</f>
        <v>×</v>
      </c>
      <c r="F1473" s="16">
        <f>IF(COUNTIF(Dails!A:A,Data!$A1473)=1,1,"N")</f>
        <v>1</v>
      </c>
      <c r="G1473" s="16">
        <f>IF(COUNTIF(Dails!D:D,Data!$A1473)=1,2,"N")</f>
        <v>2</v>
      </c>
      <c r="H1473" s="16" t="str">
        <f>IF(COUNTIF(Dails!G:G,Data!$A1473)=1,3,"N")</f>
        <v>N</v>
      </c>
      <c r="I1473" s="16">
        <f t="shared" si="1"/>
        <v>2</v>
      </c>
    </row>
    <row r="1474" ht="14.25" customHeight="1">
      <c r="A1474" s="9" t="s">
        <v>864</v>
      </c>
      <c r="B1474" s="110" t="s">
        <v>85</v>
      </c>
      <c r="C1474" s="119" t="s">
        <v>2964</v>
      </c>
      <c r="D1474" s="120" t="s">
        <v>1419</v>
      </c>
      <c r="E1474" s="16" t="str">
        <f>VLOOKUP(B1474&amp;D1474,'Bill Assignment'!C:D,2,0)</f>
        <v>×</v>
      </c>
      <c r="F1474" s="16" t="str">
        <f>IF(COUNTIF(Dails!A:A,Data!$A1474)=1,1,"N")</f>
        <v>N</v>
      </c>
      <c r="G1474" s="16">
        <f>IF(COUNTIF(Dails!D:D,Data!$A1474)=1,2,"N")</f>
        <v>2</v>
      </c>
      <c r="H1474" s="16" t="str">
        <f>IF(COUNTIF(Dails!G:G,Data!$A1474)=1,3,"N")</f>
        <v>N</v>
      </c>
      <c r="I1474" s="16">
        <f t="shared" si="1"/>
        <v>2</v>
      </c>
    </row>
    <row r="1475" ht="14.25" customHeight="1">
      <c r="A1475" s="9" t="s">
        <v>1650</v>
      </c>
      <c r="B1475" s="110" t="s">
        <v>85</v>
      </c>
      <c r="C1475" s="119" t="s">
        <v>2965</v>
      </c>
      <c r="D1475" s="120" t="s">
        <v>1419</v>
      </c>
      <c r="E1475" s="16" t="str">
        <f>VLOOKUP(B1475&amp;D1475,'Bill Assignment'!C:D,2,0)</f>
        <v>×</v>
      </c>
      <c r="F1475" s="16" t="str">
        <f>IF(COUNTIF(Dails!A:A,Data!$A1475)=1,1,"N")</f>
        <v>N</v>
      </c>
      <c r="G1475" s="16">
        <f>IF(COUNTIF(Dails!D:D,Data!$A1475)=1,2,"N")</f>
        <v>2</v>
      </c>
      <c r="H1475" s="16" t="str">
        <f>IF(COUNTIF(Dails!G:G,Data!$A1475)=1,3,"N")</f>
        <v>N</v>
      </c>
      <c r="I1475" s="16">
        <f t="shared" si="1"/>
        <v>2</v>
      </c>
    </row>
    <row r="1476" ht="14.25" customHeight="1">
      <c r="A1476" s="9" t="s">
        <v>1368</v>
      </c>
      <c r="B1476" s="110" t="s">
        <v>85</v>
      </c>
      <c r="C1476" s="119" t="s">
        <v>2966</v>
      </c>
      <c r="D1476" s="120" t="s">
        <v>1419</v>
      </c>
      <c r="E1476" s="16" t="str">
        <f>VLOOKUP(B1476&amp;D1476,'Bill Assignment'!C:D,2,0)</f>
        <v>×</v>
      </c>
      <c r="F1476" s="16" t="str">
        <f>IF(COUNTIF(Dails!A:A,Data!$A1476)=1,1,"N")</f>
        <v>N</v>
      </c>
      <c r="G1476" s="16">
        <f>IF(COUNTIF(Dails!D:D,Data!$A1476)=1,2,"N")</f>
        <v>2</v>
      </c>
      <c r="H1476" s="16">
        <f>IF(COUNTIF(Dails!G:G,Data!$A1476)=1,3,"N")</f>
        <v>3</v>
      </c>
      <c r="I1476" s="16">
        <f t="shared" si="1"/>
        <v>2</v>
      </c>
    </row>
    <row r="1477" ht="14.25" customHeight="1">
      <c r="A1477" s="9" t="s">
        <v>547</v>
      </c>
      <c r="B1477" s="110" t="s">
        <v>85</v>
      </c>
      <c r="C1477" s="119" t="s">
        <v>2967</v>
      </c>
      <c r="D1477" s="120" t="s">
        <v>1419</v>
      </c>
      <c r="E1477" s="16" t="str">
        <f>VLOOKUP(B1477&amp;D1477,'Bill Assignment'!C:D,2,0)</f>
        <v>×</v>
      </c>
      <c r="F1477" s="16" t="str">
        <f>IF(COUNTIF(Dails!A:A,Data!$A1477)=1,1,"N")</f>
        <v>N</v>
      </c>
      <c r="G1477" s="16">
        <f>IF(COUNTIF(Dails!D:D,Data!$A1477)=1,2,"N")</f>
        <v>2</v>
      </c>
      <c r="H1477" s="16" t="str">
        <f>IF(COUNTIF(Dails!G:G,Data!$A1477)=1,3,"N")</f>
        <v>N</v>
      </c>
      <c r="I1477" s="16">
        <f t="shared" si="1"/>
        <v>2</v>
      </c>
    </row>
    <row r="1478" ht="14.25" customHeight="1">
      <c r="A1478" s="9" t="s">
        <v>1654</v>
      </c>
      <c r="B1478" s="110" t="s">
        <v>85</v>
      </c>
      <c r="C1478" s="119" t="s">
        <v>2968</v>
      </c>
      <c r="D1478" s="120" t="s">
        <v>1419</v>
      </c>
      <c r="E1478" s="16" t="str">
        <f>VLOOKUP(B1478&amp;D1478,'Bill Assignment'!C:D,2,0)</f>
        <v>×</v>
      </c>
      <c r="F1478" s="16" t="str">
        <f>IF(COUNTIF(Dails!A:A,Data!$A1478)=1,1,"N")</f>
        <v>N</v>
      </c>
      <c r="G1478" s="16">
        <f>IF(COUNTIF(Dails!D:D,Data!$A1478)=1,2,"N")</f>
        <v>2</v>
      </c>
      <c r="H1478" s="16" t="str">
        <f>IF(COUNTIF(Dails!G:G,Data!$A1478)=1,3,"N")</f>
        <v>N</v>
      </c>
      <c r="I1478" s="16">
        <f t="shared" si="1"/>
        <v>2</v>
      </c>
    </row>
    <row r="1479" ht="14.25" customHeight="1">
      <c r="A1479" s="9" t="s">
        <v>1085</v>
      </c>
      <c r="B1479" s="110" t="s">
        <v>85</v>
      </c>
      <c r="C1479" s="119" t="s">
        <v>2969</v>
      </c>
      <c r="D1479" s="120" t="s">
        <v>1419</v>
      </c>
      <c r="E1479" s="16" t="str">
        <f>VLOOKUP(B1479&amp;D1479,'Bill Assignment'!C:D,2,0)</f>
        <v>×</v>
      </c>
      <c r="F1479" s="16">
        <f>IF(COUNTIF(Dails!A:A,Data!$A1479)=1,1,"N")</f>
        <v>1</v>
      </c>
      <c r="G1479" s="16">
        <f>IF(COUNTIF(Dails!D:D,Data!$A1479)=1,2,"N")</f>
        <v>2</v>
      </c>
      <c r="H1479" s="16" t="str">
        <f>IF(COUNTIF(Dails!G:G,Data!$A1479)=1,3,"N")</f>
        <v>N</v>
      </c>
      <c r="I1479" s="16">
        <f t="shared" si="1"/>
        <v>2</v>
      </c>
    </row>
    <row r="1480" ht="14.25" customHeight="1">
      <c r="A1480" s="9" t="s">
        <v>989</v>
      </c>
      <c r="B1480" s="110" t="s">
        <v>85</v>
      </c>
      <c r="C1480" s="119" t="s">
        <v>2970</v>
      </c>
      <c r="D1480" s="120" t="s">
        <v>1419</v>
      </c>
      <c r="E1480" s="16" t="str">
        <f>VLOOKUP(B1480&amp;D1480,'Bill Assignment'!C:D,2,0)</f>
        <v>×</v>
      </c>
      <c r="F1480" s="16" t="str">
        <f>IF(COUNTIF(Dails!A:A,Data!$A1480)=1,1,"N")</f>
        <v>N</v>
      </c>
      <c r="G1480" s="16">
        <f>IF(COUNTIF(Dails!D:D,Data!$A1480)=1,2,"N")</f>
        <v>2</v>
      </c>
      <c r="H1480" s="16" t="str">
        <f>IF(COUNTIF(Dails!G:G,Data!$A1480)=1,3,"N")</f>
        <v>N</v>
      </c>
      <c r="I1480" s="16">
        <f t="shared" si="1"/>
        <v>2</v>
      </c>
    </row>
    <row r="1481" ht="14.25" customHeight="1">
      <c r="A1481" s="9" t="s">
        <v>1372</v>
      </c>
      <c r="B1481" s="110" t="s">
        <v>85</v>
      </c>
      <c r="C1481" s="119" t="s">
        <v>2971</v>
      </c>
      <c r="D1481" s="120" t="s">
        <v>1419</v>
      </c>
      <c r="E1481" s="16" t="str">
        <f>VLOOKUP(B1481&amp;D1481,'Bill Assignment'!C:D,2,0)</f>
        <v>×</v>
      </c>
      <c r="F1481" s="16" t="str">
        <f>IF(COUNTIF(Dails!A:A,Data!$A1481)=1,1,"N")</f>
        <v>N</v>
      </c>
      <c r="G1481" s="16">
        <f>IF(COUNTIF(Dails!D:D,Data!$A1481)=1,2,"N")</f>
        <v>2</v>
      </c>
      <c r="H1481" s="16">
        <f>IF(COUNTIF(Dails!G:G,Data!$A1481)=1,3,"N")</f>
        <v>3</v>
      </c>
      <c r="I1481" s="16">
        <f t="shared" si="1"/>
        <v>2</v>
      </c>
    </row>
    <row r="1482" ht="14.25" customHeight="1">
      <c r="A1482" s="9" t="s">
        <v>1657</v>
      </c>
      <c r="B1482" s="110" t="s">
        <v>85</v>
      </c>
      <c r="C1482" s="119" t="s">
        <v>2972</v>
      </c>
      <c r="D1482" s="120" t="s">
        <v>1419</v>
      </c>
      <c r="E1482" s="16" t="str">
        <f>VLOOKUP(B1482&amp;D1482,'Bill Assignment'!C:D,2,0)</f>
        <v>×</v>
      </c>
      <c r="F1482" s="16">
        <f>IF(COUNTIF(Dails!A:A,Data!$A1482)=1,1,"N")</f>
        <v>1</v>
      </c>
      <c r="G1482" s="16">
        <f>IF(COUNTIF(Dails!D:D,Data!$A1482)=1,2,"N")</f>
        <v>2</v>
      </c>
      <c r="H1482" s="16" t="str">
        <f>IF(COUNTIF(Dails!G:G,Data!$A1482)=1,3,"N")</f>
        <v>N</v>
      </c>
      <c r="I1482" s="16">
        <f t="shared" si="1"/>
        <v>2</v>
      </c>
    </row>
    <row r="1483" ht="14.25" customHeight="1">
      <c r="A1483" s="9" t="s">
        <v>188</v>
      </c>
      <c r="B1483" s="110" t="s">
        <v>85</v>
      </c>
      <c r="C1483" s="119" t="s">
        <v>2973</v>
      </c>
      <c r="D1483" s="120" t="s">
        <v>1419</v>
      </c>
      <c r="E1483" s="16" t="str">
        <f>VLOOKUP(B1483&amp;D1483,'Bill Assignment'!C:D,2,0)</f>
        <v>×</v>
      </c>
      <c r="F1483" s="16" t="str">
        <f>IF(COUNTIF(Dails!A:A,Data!$A1483)=1,1,"N")</f>
        <v>N</v>
      </c>
      <c r="G1483" s="16">
        <f>IF(COUNTIF(Dails!D:D,Data!$A1483)=1,2,"N")</f>
        <v>2</v>
      </c>
      <c r="H1483" s="16" t="str">
        <f>IF(COUNTIF(Dails!G:G,Data!$A1483)=1,3,"N")</f>
        <v>N</v>
      </c>
      <c r="I1483" s="16">
        <f t="shared" si="1"/>
        <v>2</v>
      </c>
    </row>
    <row r="1484" ht="14.25" customHeight="1">
      <c r="A1484" s="9" t="s">
        <v>725</v>
      </c>
      <c r="B1484" s="110" t="s">
        <v>85</v>
      </c>
      <c r="C1484" s="119" t="s">
        <v>2974</v>
      </c>
      <c r="D1484" s="120" t="s">
        <v>1419</v>
      </c>
      <c r="E1484" s="16" t="str">
        <f>VLOOKUP(B1484&amp;D1484,'Bill Assignment'!C:D,2,0)</f>
        <v>×</v>
      </c>
      <c r="F1484" s="16">
        <f>IF(COUNTIF(Dails!A:A,Data!$A1484)=1,1,"N")</f>
        <v>1</v>
      </c>
      <c r="G1484" s="16">
        <f>IF(COUNTIF(Dails!D:D,Data!$A1484)=1,2,"N")</f>
        <v>2</v>
      </c>
      <c r="H1484" s="16" t="str">
        <f>IF(COUNTIF(Dails!G:G,Data!$A1484)=1,3,"N")</f>
        <v>N</v>
      </c>
      <c r="I1484" s="16">
        <f t="shared" si="1"/>
        <v>2</v>
      </c>
    </row>
    <row r="1485" ht="14.25" customHeight="1">
      <c r="A1485" s="9" t="s">
        <v>1058</v>
      </c>
      <c r="B1485" s="110" t="s">
        <v>85</v>
      </c>
      <c r="C1485" s="119" t="s">
        <v>2975</v>
      </c>
      <c r="D1485" s="120" t="s">
        <v>1419</v>
      </c>
      <c r="E1485" s="16" t="str">
        <f>VLOOKUP(B1485&amp;D1485,'Bill Assignment'!C:D,2,0)</f>
        <v>×</v>
      </c>
      <c r="F1485" s="16" t="str">
        <f>IF(COUNTIF(Dails!A:A,Data!$A1485)=1,1,"N")</f>
        <v>N</v>
      </c>
      <c r="G1485" s="16">
        <f>IF(COUNTIF(Dails!D:D,Data!$A1485)=1,2,"N")</f>
        <v>2</v>
      </c>
      <c r="H1485" s="16" t="str">
        <f>IF(COUNTIF(Dails!G:G,Data!$A1485)=1,3,"N")</f>
        <v>N</v>
      </c>
      <c r="I1485" s="16">
        <f t="shared" si="1"/>
        <v>2</v>
      </c>
    </row>
    <row r="1486" ht="14.25" customHeight="1">
      <c r="A1486" s="9" t="s">
        <v>1742</v>
      </c>
      <c r="B1486" s="110" t="s">
        <v>85</v>
      </c>
      <c r="C1486" s="119" t="s">
        <v>2976</v>
      </c>
      <c r="D1486" s="120" t="s">
        <v>1419</v>
      </c>
      <c r="E1486" s="16" t="str">
        <f>VLOOKUP(B1486&amp;D1486,'Bill Assignment'!C:D,2,0)</f>
        <v>×</v>
      </c>
      <c r="F1486" s="16" t="str">
        <f>IF(COUNTIF(Dails!A:A,Data!$A1486)=1,1,"N")</f>
        <v>N</v>
      </c>
      <c r="G1486" s="16">
        <f>IF(COUNTIF(Dails!D:D,Data!$A1486)=1,2,"N")</f>
        <v>2</v>
      </c>
      <c r="H1486" s="16" t="str">
        <f>IF(COUNTIF(Dails!G:G,Data!$A1486)=1,3,"N")</f>
        <v>N</v>
      </c>
      <c r="I1486" s="16">
        <f t="shared" si="1"/>
        <v>2</v>
      </c>
    </row>
    <row r="1487" ht="14.25" customHeight="1">
      <c r="A1487" s="9" t="s">
        <v>643</v>
      </c>
      <c r="B1487" s="110" t="s">
        <v>85</v>
      </c>
      <c r="C1487" s="119" t="s">
        <v>2977</v>
      </c>
      <c r="D1487" s="120" t="s">
        <v>1419</v>
      </c>
      <c r="E1487" s="16" t="str">
        <f>VLOOKUP(B1487&amp;D1487,'Bill Assignment'!C:D,2,0)</f>
        <v>×</v>
      </c>
      <c r="F1487" s="16">
        <f>IF(COUNTIF(Dails!A:A,Data!$A1487)=1,1,"N")</f>
        <v>1</v>
      </c>
      <c r="G1487" s="16">
        <f>IF(COUNTIF(Dails!D:D,Data!$A1487)=1,2,"N")</f>
        <v>2</v>
      </c>
      <c r="H1487" s="16" t="str">
        <f>IF(COUNTIF(Dails!G:G,Data!$A1487)=1,3,"N")</f>
        <v>N</v>
      </c>
      <c r="I1487" s="16">
        <f t="shared" si="1"/>
        <v>2</v>
      </c>
    </row>
    <row r="1488" ht="14.25" customHeight="1">
      <c r="A1488" s="9" t="s">
        <v>1386</v>
      </c>
      <c r="B1488" s="110" t="s">
        <v>85</v>
      </c>
      <c r="C1488" s="119" t="s">
        <v>2978</v>
      </c>
      <c r="D1488" s="120" t="s">
        <v>1419</v>
      </c>
      <c r="E1488" s="16" t="str">
        <f>VLOOKUP(B1488&amp;D1488,'Bill Assignment'!C:D,2,0)</f>
        <v>×</v>
      </c>
      <c r="F1488" s="16" t="str">
        <f>IF(COUNTIF(Dails!A:A,Data!$A1488)=1,1,"N")</f>
        <v>N</v>
      </c>
      <c r="G1488" s="16">
        <f>IF(COUNTIF(Dails!D:D,Data!$A1488)=1,2,"N")</f>
        <v>2</v>
      </c>
      <c r="H1488" s="16">
        <f>IF(COUNTIF(Dails!G:G,Data!$A1488)=1,3,"N")</f>
        <v>3</v>
      </c>
      <c r="I1488" s="16">
        <f t="shared" si="1"/>
        <v>2</v>
      </c>
    </row>
    <row r="1489" ht="14.25" customHeight="1">
      <c r="A1489" s="9" t="s">
        <v>939</v>
      </c>
      <c r="B1489" s="110" t="s">
        <v>85</v>
      </c>
      <c r="C1489" s="119" t="s">
        <v>2979</v>
      </c>
      <c r="D1489" s="120" t="s">
        <v>1419</v>
      </c>
      <c r="E1489" s="16" t="str">
        <f>VLOOKUP(B1489&amp;D1489,'Bill Assignment'!C:D,2,0)</f>
        <v>×</v>
      </c>
      <c r="F1489" s="16" t="str">
        <f>IF(COUNTIF(Dails!A:A,Data!$A1489)=1,1,"N")</f>
        <v>N</v>
      </c>
      <c r="G1489" s="16">
        <f>IF(COUNTIF(Dails!D:D,Data!$A1489)=1,2,"N")</f>
        <v>2</v>
      </c>
      <c r="H1489" s="16" t="str">
        <f>IF(COUNTIF(Dails!G:G,Data!$A1489)=1,3,"N")</f>
        <v>N</v>
      </c>
      <c r="I1489" s="16">
        <f t="shared" si="1"/>
        <v>2</v>
      </c>
    </row>
    <row r="1490" ht="14.25" customHeight="1">
      <c r="A1490" s="9" t="s">
        <v>964</v>
      </c>
      <c r="B1490" s="110" t="s">
        <v>85</v>
      </c>
      <c r="C1490" s="119" t="s">
        <v>2980</v>
      </c>
      <c r="D1490" s="120" t="s">
        <v>1419</v>
      </c>
      <c r="E1490" s="16" t="str">
        <f>VLOOKUP(B1490&amp;D1490,'Bill Assignment'!C:D,2,0)</f>
        <v>×</v>
      </c>
      <c r="F1490" s="16">
        <f>IF(COUNTIF(Dails!A:A,Data!$A1490)=1,1,"N")</f>
        <v>1</v>
      </c>
      <c r="G1490" s="16">
        <f>IF(COUNTIF(Dails!D:D,Data!$A1490)=1,2,"N")</f>
        <v>2</v>
      </c>
      <c r="H1490" s="16" t="str">
        <f>IF(COUNTIF(Dails!G:G,Data!$A1490)=1,3,"N")</f>
        <v>N</v>
      </c>
      <c r="I1490" s="16">
        <f t="shared" si="1"/>
        <v>2</v>
      </c>
    </row>
    <row r="1491" ht="14.25" customHeight="1">
      <c r="A1491" s="9" t="s">
        <v>954</v>
      </c>
      <c r="B1491" s="110" t="s">
        <v>85</v>
      </c>
      <c r="C1491" s="119" t="s">
        <v>2981</v>
      </c>
      <c r="D1491" s="120" t="s">
        <v>1419</v>
      </c>
      <c r="E1491" s="16" t="str">
        <f>VLOOKUP(B1491&amp;D1491,'Bill Assignment'!C:D,2,0)</f>
        <v>×</v>
      </c>
      <c r="F1491" s="16">
        <f>IF(COUNTIF(Dails!A:A,Data!$A1491)=1,1,"N")</f>
        <v>1</v>
      </c>
      <c r="G1491" s="16">
        <f>IF(COUNTIF(Dails!D:D,Data!$A1491)=1,2,"N")</f>
        <v>2</v>
      </c>
      <c r="H1491" s="16">
        <f>IF(COUNTIF(Dails!G:G,Data!$A1491)=1,3,"N")</f>
        <v>3</v>
      </c>
      <c r="I1491" s="16">
        <f t="shared" si="1"/>
        <v>2</v>
      </c>
    </row>
    <row r="1492" ht="14.25" customHeight="1">
      <c r="A1492" s="9" t="s">
        <v>1398</v>
      </c>
      <c r="B1492" s="110" t="s">
        <v>85</v>
      </c>
      <c r="C1492" s="119" t="s">
        <v>2982</v>
      </c>
      <c r="D1492" s="120" t="s">
        <v>1419</v>
      </c>
      <c r="E1492" s="16" t="str">
        <f>VLOOKUP(B1492&amp;D1492,'Bill Assignment'!C:D,2,0)</f>
        <v>×</v>
      </c>
      <c r="F1492" s="16">
        <f>IF(COUNTIF(Dails!A:A,Data!$A1492)=1,1,"N")</f>
        <v>1</v>
      </c>
      <c r="G1492" s="16">
        <f>IF(COUNTIF(Dails!D:D,Data!$A1492)=1,2,"N")</f>
        <v>2</v>
      </c>
      <c r="H1492" s="16">
        <f>IF(COUNTIF(Dails!G:G,Data!$A1492)=1,3,"N")</f>
        <v>3</v>
      </c>
      <c r="I1492" s="16">
        <f t="shared" si="1"/>
        <v>2</v>
      </c>
    </row>
    <row r="1493" ht="14.25" customHeight="1">
      <c r="A1493" s="9" t="s">
        <v>1182</v>
      </c>
      <c r="B1493" s="110" t="s">
        <v>85</v>
      </c>
      <c r="C1493" s="119" t="s">
        <v>2983</v>
      </c>
      <c r="D1493" s="120" t="s">
        <v>1419</v>
      </c>
      <c r="E1493" s="16" t="str">
        <f>VLOOKUP(B1493&amp;D1493,'Bill Assignment'!C:D,2,0)</f>
        <v>×</v>
      </c>
      <c r="F1493" s="16" t="str">
        <f>IF(COUNTIF(Dails!A:A,Data!$A1493)=1,1,"N")</f>
        <v>N</v>
      </c>
      <c r="G1493" s="16">
        <f>IF(COUNTIF(Dails!D:D,Data!$A1493)=1,2,"N")</f>
        <v>2</v>
      </c>
      <c r="H1493" s="16">
        <f>IF(COUNTIF(Dails!G:G,Data!$A1493)=1,3,"N")</f>
        <v>3</v>
      </c>
      <c r="I1493" s="16">
        <f t="shared" si="1"/>
        <v>2</v>
      </c>
    </row>
    <row r="1494" ht="14.25" customHeight="1">
      <c r="A1494" s="9" t="s">
        <v>25</v>
      </c>
      <c r="B1494" s="110" t="s">
        <v>85</v>
      </c>
      <c r="C1494" s="119" t="s">
        <v>2984</v>
      </c>
      <c r="D1494" s="120" t="s">
        <v>1419</v>
      </c>
      <c r="E1494" s="16" t="str">
        <f>VLOOKUP(B1494&amp;D1494,'Bill Assignment'!C:D,2,0)</f>
        <v>×</v>
      </c>
      <c r="F1494" s="16">
        <f>IF(COUNTIF(Dails!A:A,Data!$A1494)=1,1,"N")</f>
        <v>1</v>
      </c>
      <c r="G1494" s="16">
        <f>IF(COUNTIF(Dails!D:D,Data!$A1494)=1,2,"N")</f>
        <v>2</v>
      </c>
      <c r="H1494" s="16" t="str">
        <f>IF(COUNTIF(Dails!G:G,Data!$A1494)=1,3,"N")</f>
        <v>N</v>
      </c>
      <c r="I1494" s="16">
        <f t="shared" si="1"/>
        <v>2</v>
      </c>
    </row>
    <row r="1495" ht="14.25" customHeight="1">
      <c r="A1495" s="9" t="s">
        <v>1680</v>
      </c>
      <c r="B1495" s="110" t="s">
        <v>85</v>
      </c>
      <c r="C1495" s="119" t="s">
        <v>2985</v>
      </c>
      <c r="D1495" s="120" t="s">
        <v>1419</v>
      </c>
      <c r="E1495" s="16" t="str">
        <f>VLOOKUP(B1495&amp;D1495,'Bill Assignment'!C:D,2,0)</f>
        <v>×</v>
      </c>
      <c r="F1495" s="16" t="str">
        <f>IF(COUNTIF(Dails!A:A,Data!$A1495)=1,1,"N")</f>
        <v>N</v>
      </c>
      <c r="G1495" s="16">
        <f>IF(COUNTIF(Dails!D:D,Data!$A1495)=1,2,"N")</f>
        <v>2</v>
      </c>
      <c r="H1495" s="16">
        <f>IF(COUNTIF(Dails!G:G,Data!$A1495)=1,3,"N")</f>
        <v>3</v>
      </c>
      <c r="I1495" s="16">
        <f t="shared" si="1"/>
        <v>2</v>
      </c>
    </row>
    <row r="1496" ht="14.25" customHeight="1">
      <c r="A1496" s="9" t="s">
        <v>1054</v>
      </c>
      <c r="B1496" s="110" t="s">
        <v>85</v>
      </c>
      <c r="C1496" s="119" t="s">
        <v>2986</v>
      </c>
      <c r="D1496" s="120" t="s">
        <v>1419</v>
      </c>
      <c r="E1496" s="16" t="str">
        <f>VLOOKUP(B1496&amp;D1496,'Bill Assignment'!C:D,2,0)</f>
        <v>×</v>
      </c>
      <c r="F1496" s="16">
        <f>IF(COUNTIF(Dails!A:A,Data!$A1496)=1,1,"N")</f>
        <v>1</v>
      </c>
      <c r="G1496" s="16">
        <f>IF(COUNTIF(Dails!D:D,Data!$A1496)=1,2,"N")</f>
        <v>2</v>
      </c>
      <c r="H1496" s="16">
        <f>IF(COUNTIF(Dails!G:G,Data!$A1496)=1,3,"N")</f>
        <v>3</v>
      </c>
      <c r="I1496" s="16">
        <f t="shared" si="1"/>
        <v>2</v>
      </c>
    </row>
    <row r="1497" ht="14.25" customHeight="1">
      <c r="A1497" s="9" t="s">
        <v>1248</v>
      </c>
      <c r="B1497" s="110" t="s">
        <v>85</v>
      </c>
      <c r="C1497" s="119" t="s">
        <v>2987</v>
      </c>
      <c r="D1497" s="120" t="s">
        <v>1419</v>
      </c>
      <c r="E1497" s="16" t="str">
        <f>VLOOKUP(B1497&amp;D1497,'Bill Assignment'!C:D,2,0)</f>
        <v>×</v>
      </c>
      <c r="F1497" s="16">
        <f>IF(COUNTIF(Dails!A:A,Data!$A1497)=1,1,"N")</f>
        <v>1</v>
      </c>
      <c r="G1497" s="16">
        <f>IF(COUNTIF(Dails!D:D,Data!$A1497)=1,2,"N")</f>
        <v>2</v>
      </c>
      <c r="H1497" s="16" t="str">
        <f>IF(COUNTIF(Dails!G:G,Data!$A1497)=1,3,"N")</f>
        <v>N</v>
      </c>
      <c r="I1497" s="16">
        <f t="shared" si="1"/>
        <v>2</v>
      </c>
    </row>
    <row r="1498" ht="14.25" customHeight="1">
      <c r="A1498" s="9" t="s">
        <v>2594</v>
      </c>
      <c r="B1498" s="110" t="s">
        <v>85</v>
      </c>
      <c r="C1498" s="119" t="s">
        <v>2988</v>
      </c>
      <c r="D1498" s="120" t="s">
        <v>1419</v>
      </c>
      <c r="E1498" s="16" t="str">
        <f>VLOOKUP(B1498&amp;D1498,'Bill Assignment'!C:D,2,0)</f>
        <v>×</v>
      </c>
      <c r="F1498" s="16" t="str">
        <f>IF(COUNTIF(Dails!A:A,Data!$A1498)=1,1,"N")</f>
        <v>N</v>
      </c>
      <c r="G1498" s="16">
        <f>IF(COUNTIF(Dails!D:D,Data!$A1498)=1,2,"N")</f>
        <v>2</v>
      </c>
      <c r="H1498" s="16" t="str">
        <f>IF(COUNTIF(Dails!G:G,Data!$A1498)=1,3,"N")</f>
        <v>N</v>
      </c>
      <c r="I1498" s="16">
        <f t="shared" si="1"/>
        <v>2</v>
      </c>
    </row>
    <row r="1499" ht="14.25" customHeight="1">
      <c r="A1499" s="9" t="s">
        <v>877</v>
      </c>
      <c r="B1499" s="110" t="s">
        <v>85</v>
      </c>
      <c r="C1499" s="119" t="s">
        <v>2989</v>
      </c>
      <c r="D1499" s="120" t="s">
        <v>1419</v>
      </c>
      <c r="E1499" s="16" t="str">
        <f>VLOOKUP(B1499&amp;D1499,'Bill Assignment'!C:D,2,0)</f>
        <v>×</v>
      </c>
      <c r="F1499" s="16" t="str">
        <f>IF(COUNTIF(Dails!A:A,Data!$A1499)=1,1,"N")</f>
        <v>N</v>
      </c>
      <c r="G1499" s="16">
        <f>IF(COUNTIF(Dails!D:D,Data!$A1499)=1,2,"N")</f>
        <v>2</v>
      </c>
      <c r="H1499" s="16">
        <f>IF(COUNTIF(Dails!G:G,Data!$A1499)=1,3,"N")</f>
        <v>3</v>
      </c>
      <c r="I1499" s="16">
        <f t="shared" si="1"/>
        <v>2</v>
      </c>
    </row>
    <row r="1500" ht="14.25" customHeight="1">
      <c r="A1500" s="9" t="s">
        <v>198</v>
      </c>
      <c r="B1500" s="110" t="s">
        <v>85</v>
      </c>
      <c r="C1500" s="119" t="s">
        <v>2990</v>
      </c>
      <c r="D1500" s="120" t="s">
        <v>1419</v>
      </c>
      <c r="E1500" s="16" t="str">
        <f>VLOOKUP(B1500&amp;D1500,'Bill Assignment'!C:D,2,0)</f>
        <v>×</v>
      </c>
      <c r="F1500" s="16">
        <f>IF(COUNTIF(Dails!A:A,Data!$A1500)=1,1,"N")</f>
        <v>1</v>
      </c>
      <c r="G1500" s="16">
        <f>IF(COUNTIF(Dails!D:D,Data!$A1500)=1,2,"N")</f>
        <v>2</v>
      </c>
      <c r="H1500" s="16">
        <f>IF(COUNTIF(Dails!G:G,Data!$A1500)=1,3,"N")</f>
        <v>3</v>
      </c>
      <c r="I1500" s="16">
        <f t="shared" si="1"/>
        <v>2</v>
      </c>
    </row>
    <row r="1501" ht="14.25" customHeight="1">
      <c r="A1501" s="9" t="s">
        <v>1692</v>
      </c>
      <c r="B1501" s="110" t="s">
        <v>85</v>
      </c>
      <c r="C1501" s="119" t="s">
        <v>2991</v>
      </c>
      <c r="D1501" s="120" t="s">
        <v>1419</v>
      </c>
      <c r="E1501" s="16" t="str">
        <f>VLOOKUP(B1501&amp;D1501,'Bill Assignment'!C:D,2,0)</f>
        <v>×</v>
      </c>
      <c r="F1501" s="16" t="str">
        <f>IF(COUNTIF(Dails!A:A,Data!$A1501)=1,1,"N")</f>
        <v>N</v>
      </c>
      <c r="G1501" s="16">
        <f>IF(COUNTIF(Dails!D:D,Data!$A1501)=1,2,"N")</f>
        <v>2</v>
      </c>
      <c r="H1501" s="16" t="str">
        <f>IF(COUNTIF(Dails!G:G,Data!$A1501)=1,3,"N")</f>
        <v>N</v>
      </c>
      <c r="I1501" s="16">
        <f t="shared" si="1"/>
        <v>2</v>
      </c>
    </row>
    <row r="1502" ht="14.25" customHeight="1">
      <c r="A1502" s="9" t="s">
        <v>2600</v>
      </c>
      <c r="B1502" s="110" t="s">
        <v>85</v>
      </c>
      <c r="C1502" s="119" t="s">
        <v>2992</v>
      </c>
      <c r="D1502" s="120" t="s">
        <v>1419</v>
      </c>
      <c r="E1502" s="16" t="str">
        <f>VLOOKUP(B1502&amp;D1502,'Bill Assignment'!C:D,2,0)</f>
        <v>×</v>
      </c>
      <c r="F1502" s="16" t="str">
        <f>IF(COUNTIF(Dails!A:A,Data!$A1502)=1,1,"N")</f>
        <v>N</v>
      </c>
      <c r="G1502" s="16">
        <f>IF(COUNTIF(Dails!D:D,Data!$A1502)=1,2,"N")</f>
        <v>2</v>
      </c>
      <c r="H1502" s="16">
        <f>IF(COUNTIF(Dails!G:G,Data!$A1502)=1,3,"N")</f>
        <v>3</v>
      </c>
      <c r="I1502" s="16">
        <f t="shared" si="1"/>
        <v>2</v>
      </c>
    </row>
    <row r="1503" ht="14.25" customHeight="1">
      <c r="A1503" s="9" t="s">
        <v>1415</v>
      </c>
      <c r="B1503" s="110" t="s">
        <v>85</v>
      </c>
      <c r="C1503" s="119" t="s">
        <v>2993</v>
      </c>
      <c r="D1503" s="120" t="s">
        <v>1419</v>
      </c>
      <c r="E1503" s="16" t="str">
        <f>VLOOKUP(B1503&amp;D1503,'Bill Assignment'!C:D,2,0)</f>
        <v>×</v>
      </c>
      <c r="F1503" s="16" t="str">
        <f>IF(COUNTIF(Dails!A:A,Data!$A1503)=1,1,"N")</f>
        <v>N</v>
      </c>
      <c r="G1503" s="16">
        <f>IF(COUNTIF(Dails!D:D,Data!$A1503)=1,2,"N")</f>
        <v>2</v>
      </c>
      <c r="H1503" s="16">
        <f>IF(COUNTIF(Dails!G:G,Data!$A1503)=1,3,"N")</f>
        <v>3</v>
      </c>
      <c r="I1503" s="16">
        <f t="shared" si="1"/>
        <v>2</v>
      </c>
    </row>
    <row r="1504" ht="14.25" customHeight="1">
      <c r="A1504" s="9" t="s">
        <v>1698</v>
      </c>
      <c r="B1504" s="110" t="s">
        <v>85</v>
      </c>
      <c r="C1504" s="119" t="s">
        <v>2994</v>
      </c>
      <c r="D1504" s="120" t="s">
        <v>1419</v>
      </c>
      <c r="E1504" s="16" t="str">
        <f>VLOOKUP(B1504&amp;D1504,'Bill Assignment'!C:D,2,0)</f>
        <v>×</v>
      </c>
      <c r="F1504" s="16" t="str">
        <f>IF(COUNTIF(Dails!A:A,Data!$A1504)=1,1,"N")</f>
        <v>N</v>
      </c>
      <c r="G1504" s="16">
        <f>IF(COUNTIF(Dails!D:D,Data!$A1504)=1,2,"N")</f>
        <v>2</v>
      </c>
      <c r="H1504" s="16" t="str">
        <f>IF(COUNTIF(Dails!G:G,Data!$A1504)=1,3,"N")</f>
        <v>N</v>
      </c>
      <c r="I1504" s="16">
        <f t="shared" si="1"/>
        <v>2</v>
      </c>
    </row>
    <row r="1505" ht="14.25" customHeight="1">
      <c r="A1505" s="9" t="s">
        <v>52</v>
      </c>
      <c r="B1505" s="111" t="s">
        <v>88</v>
      </c>
      <c r="C1505" s="119" t="s">
        <v>2995</v>
      </c>
      <c r="D1505" s="120" t="s">
        <v>1333</v>
      </c>
      <c r="E1505" s="16" t="str">
        <f>VLOOKUP(B1505&amp;D1505,'Bill Assignment'!C:D,2,0)</f>
        <v>√</v>
      </c>
      <c r="F1505" s="16">
        <f>IF(COUNTIF(Dails!A:A,Data!$A1505)=1,1,"N")</f>
        <v>1</v>
      </c>
      <c r="G1505" s="16">
        <f>IF(COUNTIF(Dails!D:D,Data!$A1505)=1,2,"N")</f>
        <v>2</v>
      </c>
      <c r="H1505" s="16" t="str">
        <f>IF(COUNTIF(Dails!G:G,Data!$A1505)=1,3,"N")</f>
        <v>N</v>
      </c>
      <c r="I1505" s="16">
        <f t="shared" si="1"/>
        <v>2</v>
      </c>
    </row>
    <row r="1506" ht="14.25" customHeight="1">
      <c r="A1506" s="9" t="s">
        <v>745</v>
      </c>
      <c r="B1506" s="111" t="s">
        <v>88</v>
      </c>
      <c r="C1506" s="119" t="s">
        <v>2996</v>
      </c>
      <c r="D1506" s="120" t="s">
        <v>1333</v>
      </c>
      <c r="E1506" s="16" t="str">
        <f>VLOOKUP(B1506&amp;D1506,'Bill Assignment'!C:D,2,0)</f>
        <v>√</v>
      </c>
      <c r="F1506" s="16">
        <f>IF(COUNTIF(Dails!A:A,Data!$A1506)=1,1,"N")</f>
        <v>1</v>
      </c>
      <c r="G1506" s="16">
        <f>IF(COUNTIF(Dails!D:D,Data!$A1506)=1,2,"N")</f>
        <v>2</v>
      </c>
      <c r="H1506" s="16" t="str">
        <f>IF(COUNTIF(Dails!G:G,Data!$A1506)=1,3,"N")</f>
        <v>N</v>
      </c>
      <c r="I1506" s="16">
        <f t="shared" si="1"/>
        <v>2</v>
      </c>
    </row>
    <row r="1507" ht="14.25" customHeight="1">
      <c r="A1507" s="9" t="s">
        <v>1339</v>
      </c>
      <c r="B1507" s="111" t="s">
        <v>88</v>
      </c>
      <c r="C1507" s="119" t="s">
        <v>2997</v>
      </c>
      <c r="D1507" s="120" t="s">
        <v>1333</v>
      </c>
      <c r="E1507" s="16" t="str">
        <f>VLOOKUP(B1507&amp;D1507,'Bill Assignment'!C:D,2,0)</f>
        <v>√</v>
      </c>
      <c r="F1507" s="16">
        <f>IF(COUNTIF(Dails!A:A,Data!$A1507)=1,1,"N")</f>
        <v>1</v>
      </c>
      <c r="G1507" s="16">
        <f>IF(COUNTIF(Dails!D:D,Data!$A1507)=1,2,"N")</f>
        <v>2</v>
      </c>
      <c r="H1507" s="16">
        <f>IF(COUNTIF(Dails!G:G,Data!$A1507)=1,3,"N")</f>
        <v>3</v>
      </c>
      <c r="I1507" s="16">
        <f t="shared" si="1"/>
        <v>2</v>
      </c>
    </row>
    <row r="1508" ht="14.25" customHeight="1">
      <c r="A1508" s="9" t="s">
        <v>1064</v>
      </c>
      <c r="B1508" s="111" t="s">
        <v>88</v>
      </c>
      <c r="C1508" s="119" t="s">
        <v>2998</v>
      </c>
      <c r="D1508" s="120" t="s">
        <v>1333</v>
      </c>
      <c r="E1508" s="16" t="str">
        <f>VLOOKUP(B1508&amp;D1508,'Bill Assignment'!C:D,2,0)</f>
        <v>√</v>
      </c>
      <c r="F1508" s="16">
        <f>IF(COUNTIF(Dails!A:A,Data!$A1508)=1,1,"N")</f>
        <v>1</v>
      </c>
      <c r="G1508" s="16">
        <f>IF(COUNTIF(Dails!D:D,Data!$A1508)=1,2,"N")</f>
        <v>2</v>
      </c>
      <c r="H1508" s="16" t="str">
        <f>IF(COUNTIF(Dails!G:G,Data!$A1508)=1,3,"N")</f>
        <v>N</v>
      </c>
      <c r="I1508" s="16">
        <f t="shared" si="1"/>
        <v>2</v>
      </c>
    </row>
    <row r="1509" ht="14.25" customHeight="1">
      <c r="A1509" s="9" t="s">
        <v>2493</v>
      </c>
      <c r="B1509" s="111" t="s">
        <v>88</v>
      </c>
      <c r="C1509" s="119" t="s">
        <v>2999</v>
      </c>
      <c r="D1509" s="120" t="s">
        <v>1333</v>
      </c>
      <c r="E1509" s="16" t="str">
        <f>VLOOKUP(B1509&amp;D1509,'Bill Assignment'!C:D,2,0)</f>
        <v>√</v>
      </c>
      <c r="F1509" s="16" t="str">
        <f>IF(COUNTIF(Dails!A:A,Data!$A1509)=1,1,"N")</f>
        <v>N</v>
      </c>
      <c r="G1509" s="16">
        <f>IF(COUNTIF(Dails!D:D,Data!$A1509)=1,2,"N")</f>
        <v>2</v>
      </c>
      <c r="H1509" s="16" t="str">
        <f>IF(COUNTIF(Dails!G:G,Data!$A1509)=1,3,"N")</f>
        <v>N</v>
      </c>
      <c r="I1509" s="16">
        <f t="shared" si="1"/>
        <v>2</v>
      </c>
    </row>
    <row r="1510" ht="14.25" customHeight="1">
      <c r="A1510" s="9" t="s">
        <v>1779</v>
      </c>
      <c r="B1510" s="111" t="s">
        <v>88</v>
      </c>
      <c r="C1510" s="119" t="s">
        <v>3000</v>
      </c>
      <c r="D1510" s="120" t="s">
        <v>1333</v>
      </c>
      <c r="E1510" s="16" t="str">
        <f>VLOOKUP(B1510&amp;D1510,'Bill Assignment'!C:D,2,0)</f>
        <v>√</v>
      </c>
      <c r="F1510" s="16">
        <f>IF(COUNTIF(Dails!A:A,Data!$A1510)=1,1,"N")</f>
        <v>1</v>
      </c>
      <c r="G1510" s="16">
        <f>IF(COUNTIF(Dails!D:D,Data!$A1510)=1,2,"N")</f>
        <v>2</v>
      </c>
      <c r="H1510" s="16" t="str">
        <f>IF(COUNTIF(Dails!G:G,Data!$A1510)=1,3,"N")</f>
        <v>N</v>
      </c>
      <c r="I1510" s="16">
        <f t="shared" si="1"/>
        <v>2</v>
      </c>
    </row>
    <row r="1511" ht="14.25" customHeight="1">
      <c r="A1511" s="9" t="s">
        <v>896</v>
      </c>
      <c r="B1511" s="111" t="s">
        <v>88</v>
      </c>
      <c r="C1511" s="119" t="s">
        <v>3001</v>
      </c>
      <c r="D1511" s="120" t="s">
        <v>1333</v>
      </c>
      <c r="E1511" s="16" t="str">
        <f>VLOOKUP(B1511&amp;D1511,'Bill Assignment'!C:D,2,0)</f>
        <v>√</v>
      </c>
      <c r="F1511" s="16">
        <f>IF(COUNTIF(Dails!A:A,Data!$A1511)=1,1,"N")</f>
        <v>1</v>
      </c>
      <c r="G1511" s="16">
        <f>IF(COUNTIF(Dails!D:D,Data!$A1511)=1,2,"N")</f>
        <v>2</v>
      </c>
      <c r="H1511" s="16" t="str">
        <f>IF(COUNTIF(Dails!G:G,Data!$A1511)=1,3,"N")</f>
        <v>N</v>
      </c>
      <c r="I1511" s="16">
        <f t="shared" si="1"/>
        <v>2</v>
      </c>
    </row>
    <row r="1512" ht="14.25" customHeight="1">
      <c r="A1512" s="9" t="s">
        <v>2551</v>
      </c>
      <c r="B1512" s="111" t="s">
        <v>88</v>
      </c>
      <c r="C1512" s="119" t="s">
        <v>3002</v>
      </c>
      <c r="D1512" s="120" t="s">
        <v>1333</v>
      </c>
      <c r="E1512" s="16" t="str">
        <f>VLOOKUP(B1512&amp;D1512,'Bill Assignment'!C:D,2,0)</f>
        <v>√</v>
      </c>
      <c r="F1512" s="16" t="str">
        <f>IF(COUNTIF(Dails!A:A,Data!$A1512)=1,1,"N")</f>
        <v>N</v>
      </c>
      <c r="G1512" s="16">
        <f>IF(COUNTIF(Dails!D:D,Data!$A1512)=1,2,"N")</f>
        <v>2</v>
      </c>
      <c r="H1512" s="16" t="str">
        <f>IF(COUNTIF(Dails!G:G,Data!$A1512)=1,3,"N")</f>
        <v>N</v>
      </c>
      <c r="I1512" s="16">
        <f t="shared" si="1"/>
        <v>2</v>
      </c>
    </row>
    <row r="1513" ht="14.25" customHeight="1">
      <c r="A1513" s="9" t="s">
        <v>1784</v>
      </c>
      <c r="B1513" s="111" t="s">
        <v>88</v>
      </c>
      <c r="C1513" s="119" t="s">
        <v>3003</v>
      </c>
      <c r="D1513" s="120" t="s">
        <v>1333</v>
      </c>
      <c r="E1513" s="16" t="str">
        <f>VLOOKUP(B1513&amp;D1513,'Bill Assignment'!C:D,2,0)</f>
        <v>√</v>
      </c>
      <c r="F1513" s="16" t="str">
        <f>IF(COUNTIF(Dails!A:A,Data!$A1513)=1,1,"N")</f>
        <v>N</v>
      </c>
      <c r="G1513" s="16">
        <f>IF(COUNTIF(Dails!D:D,Data!$A1513)=1,2,"N")</f>
        <v>2</v>
      </c>
      <c r="H1513" s="16" t="str">
        <f>IF(COUNTIF(Dails!G:G,Data!$A1513)=1,3,"N")</f>
        <v>N</v>
      </c>
      <c r="I1513" s="16">
        <f t="shared" si="1"/>
        <v>2</v>
      </c>
    </row>
    <row r="1514" ht="14.25" customHeight="1">
      <c r="A1514" s="9" t="s">
        <v>368</v>
      </c>
      <c r="B1514" s="111" t="s">
        <v>88</v>
      </c>
      <c r="C1514" s="119" t="s">
        <v>3004</v>
      </c>
      <c r="D1514" s="120" t="s">
        <v>1333</v>
      </c>
      <c r="E1514" s="16" t="str">
        <f>VLOOKUP(B1514&amp;D1514,'Bill Assignment'!C:D,2,0)</f>
        <v>√</v>
      </c>
      <c r="F1514" s="16">
        <f>IF(COUNTIF(Dails!A:A,Data!$A1514)=1,1,"N")</f>
        <v>1</v>
      </c>
      <c r="G1514" s="16">
        <f>IF(COUNTIF(Dails!D:D,Data!$A1514)=1,2,"N")</f>
        <v>2</v>
      </c>
      <c r="H1514" s="16" t="str">
        <f>IF(COUNTIF(Dails!G:G,Data!$A1514)=1,3,"N")</f>
        <v>N</v>
      </c>
      <c r="I1514" s="16">
        <f t="shared" si="1"/>
        <v>2</v>
      </c>
    </row>
    <row r="1515" ht="14.25" customHeight="1">
      <c r="A1515" s="9" t="s">
        <v>558</v>
      </c>
      <c r="B1515" s="111" t="s">
        <v>88</v>
      </c>
      <c r="C1515" s="119" t="s">
        <v>3005</v>
      </c>
      <c r="D1515" s="120" t="s">
        <v>1333</v>
      </c>
      <c r="E1515" s="16" t="str">
        <f>VLOOKUP(B1515&amp;D1515,'Bill Assignment'!C:D,2,0)</f>
        <v>√</v>
      </c>
      <c r="F1515" s="16">
        <f>IF(COUNTIF(Dails!A:A,Data!$A1515)=1,1,"N")</f>
        <v>1</v>
      </c>
      <c r="G1515" s="16">
        <f>IF(COUNTIF(Dails!D:D,Data!$A1515)=1,2,"N")</f>
        <v>2</v>
      </c>
      <c r="H1515" s="16" t="str">
        <f>IF(COUNTIF(Dails!G:G,Data!$A1515)=1,3,"N")</f>
        <v>N</v>
      </c>
      <c r="I1515" s="16">
        <f t="shared" si="1"/>
        <v>2</v>
      </c>
    </row>
    <row r="1516" ht="14.25" customHeight="1">
      <c r="A1516" s="9" t="s">
        <v>2502</v>
      </c>
      <c r="B1516" s="111" t="s">
        <v>88</v>
      </c>
      <c r="C1516" s="119" t="s">
        <v>3006</v>
      </c>
      <c r="D1516" s="120" t="s">
        <v>1333</v>
      </c>
      <c r="E1516" s="16" t="str">
        <f>VLOOKUP(B1516&amp;D1516,'Bill Assignment'!C:D,2,0)</f>
        <v>√</v>
      </c>
      <c r="F1516" s="16" t="str">
        <f>IF(COUNTIF(Dails!A:A,Data!$A1516)=1,1,"N")</f>
        <v>N</v>
      </c>
      <c r="G1516" s="16">
        <f>IF(COUNTIF(Dails!D:D,Data!$A1516)=1,2,"N")</f>
        <v>2</v>
      </c>
      <c r="H1516" s="16" t="str">
        <f>IF(COUNTIF(Dails!G:G,Data!$A1516)=1,3,"N")</f>
        <v>N</v>
      </c>
      <c r="I1516" s="16">
        <f t="shared" si="1"/>
        <v>2</v>
      </c>
    </row>
    <row r="1517" ht="14.25" customHeight="1">
      <c r="A1517" s="9" t="s">
        <v>1794</v>
      </c>
      <c r="B1517" s="111" t="s">
        <v>88</v>
      </c>
      <c r="C1517" s="119" t="s">
        <v>3007</v>
      </c>
      <c r="D1517" s="120" t="s">
        <v>1333</v>
      </c>
      <c r="E1517" s="16" t="str">
        <f>VLOOKUP(B1517&amp;D1517,'Bill Assignment'!C:D,2,0)</f>
        <v>√</v>
      </c>
      <c r="F1517" s="16">
        <f>IF(COUNTIF(Dails!A:A,Data!$A1517)=1,1,"N")</f>
        <v>1</v>
      </c>
      <c r="G1517" s="16">
        <f>IF(COUNTIF(Dails!D:D,Data!$A1517)=1,2,"N")</f>
        <v>2</v>
      </c>
      <c r="H1517" s="16">
        <f>IF(COUNTIF(Dails!G:G,Data!$A1517)=1,3,"N")</f>
        <v>3</v>
      </c>
      <c r="I1517" s="16">
        <f t="shared" si="1"/>
        <v>2</v>
      </c>
    </row>
    <row r="1518" ht="14.25" customHeight="1">
      <c r="A1518" s="9" t="s">
        <v>1254</v>
      </c>
      <c r="B1518" s="111" t="s">
        <v>88</v>
      </c>
      <c r="C1518" s="119" t="s">
        <v>3008</v>
      </c>
      <c r="D1518" s="120" t="s">
        <v>1333</v>
      </c>
      <c r="E1518" s="16" t="str">
        <f>VLOOKUP(B1518&amp;D1518,'Bill Assignment'!C:D,2,0)</f>
        <v>√</v>
      </c>
      <c r="F1518" s="16">
        <f>IF(COUNTIF(Dails!A:A,Data!$A1518)=1,1,"N")</f>
        <v>1</v>
      </c>
      <c r="G1518" s="16">
        <f>IF(COUNTIF(Dails!D:D,Data!$A1518)=1,2,"N")</f>
        <v>2</v>
      </c>
      <c r="H1518" s="16" t="str">
        <f>IF(COUNTIF(Dails!G:G,Data!$A1518)=1,3,"N")</f>
        <v>N</v>
      </c>
      <c r="I1518" s="16">
        <f t="shared" si="1"/>
        <v>2</v>
      </c>
    </row>
    <row r="1519" ht="14.25" customHeight="1">
      <c r="A1519" s="9" t="s">
        <v>1209</v>
      </c>
      <c r="B1519" s="111" t="s">
        <v>88</v>
      </c>
      <c r="C1519" s="119" t="s">
        <v>3009</v>
      </c>
      <c r="D1519" s="120" t="s">
        <v>1333</v>
      </c>
      <c r="E1519" s="16" t="str">
        <f>VLOOKUP(B1519&amp;D1519,'Bill Assignment'!C:D,2,0)</f>
        <v>√</v>
      </c>
      <c r="F1519" s="16">
        <f>IF(COUNTIF(Dails!A:A,Data!$A1519)=1,1,"N")</f>
        <v>1</v>
      </c>
      <c r="G1519" s="16">
        <f>IF(COUNTIF(Dails!D:D,Data!$A1519)=1,2,"N")</f>
        <v>2</v>
      </c>
      <c r="H1519" s="16">
        <f>IF(COUNTIF(Dails!G:G,Data!$A1519)=1,3,"N")</f>
        <v>3</v>
      </c>
      <c r="I1519" s="16">
        <f t="shared" si="1"/>
        <v>2</v>
      </c>
    </row>
    <row r="1520" ht="14.25" customHeight="1">
      <c r="A1520" s="9" t="s">
        <v>1363</v>
      </c>
      <c r="B1520" s="111" t="s">
        <v>88</v>
      </c>
      <c r="C1520" s="119" t="s">
        <v>3010</v>
      </c>
      <c r="D1520" s="120" t="s">
        <v>1333</v>
      </c>
      <c r="E1520" s="16" t="str">
        <f>VLOOKUP(B1520&amp;D1520,'Bill Assignment'!C:D,2,0)</f>
        <v>√</v>
      </c>
      <c r="F1520" s="16" t="str">
        <f>IF(COUNTIF(Dails!A:A,Data!$A1520)=1,1,"N")</f>
        <v>N</v>
      </c>
      <c r="G1520" s="16">
        <f>IF(COUNTIF(Dails!D:D,Data!$A1520)=1,2,"N")</f>
        <v>2</v>
      </c>
      <c r="H1520" s="16">
        <f>IF(COUNTIF(Dails!G:G,Data!$A1520)=1,3,"N")</f>
        <v>3</v>
      </c>
      <c r="I1520" s="16">
        <f t="shared" si="1"/>
        <v>2</v>
      </c>
    </row>
    <row r="1521" ht="14.25" customHeight="1">
      <c r="A1521" s="9" t="s">
        <v>1474</v>
      </c>
      <c r="B1521" s="111" t="s">
        <v>88</v>
      </c>
      <c r="C1521" s="119" t="s">
        <v>3011</v>
      </c>
      <c r="D1521" s="120" t="s">
        <v>1333</v>
      </c>
      <c r="E1521" s="16" t="str">
        <f>VLOOKUP(B1521&amp;D1521,'Bill Assignment'!C:D,2,0)</f>
        <v>√</v>
      </c>
      <c r="F1521" s="16" t="str">
        <f>IF(COUNTIF(Dails!A:A,Data!$A1521)=1,1,"N")</f>
        <v>N</v>
      </c>
      <c r="G1521" s="16">
        <f>IF(COUNTIF(Dails!D:D,Data!$A1521)=1,2,"N")</f>
        <v>2</v>
      </c>
      <c r="H1521" s="16">
        <f>IF(COUNTIF(Dails!G:G,Data!$A1521)=1,3,"N")</f>
        <v>3</v>
      </c>
      <c r="I1521" s="16">
        <f t="shared" si="1"/>
        <v>2</v>
      </c>
    </row>
    <row r="1522" ht="14.25" customHeight="1">
      <c r="A1522" s="9" t="s">
        <v>1480</v>
      </c>
      <c r="B1522" s="111" t="s">
        <v>88</v>
      </c>
      <c r="C1522" s="119" t="s">
        <v>3012</v>
      </c>
      <c r="D1522" s="120" t="s">
        <v>1333</v>
      </c>
      <c r="E1522" s="16" t="str">
        <f>VLOOKUP(B1522&amp;D1522,'Bill Assignment'!C:D,2,0)</f>
        <v>√</v>
      </c>
      <c r="F1522" s="16" t="str">
        <f>IF(COUNTIF(Dails!A:A,Data!$A1522)=1,1,"N")</f>
        <v>N</v>
      </c>
      <c r="G1522" s="16">
        <f>IF(COUNTIF(Dails!D:D,Data!$A1522)=1,2,"N")</f>
        <v>2</v>
      </c>
      <c r="H1522" s="16">
        <f>IF(COUNTIF(Dails!G:G,Data!$A1522)=1,3,"N")</f>
        <v>3</v>
      </c>
      <c r="I1522" s="16">
        <f t="shared" si="1"/>
        <v>2</v>
      </c>
    </row>
    <row r="1523" ht="14.25" customHeight="1">
      <c r="A1523" s="9" t="s">
        <v>1560</v>
      </c>
      <c r="B1523" s="111" t="s">
        <v>88</v>
      </c>
      <c r="C1523" s="119" t="s">
        <v>3013</v>
      </c>
      <c r="D1523" s="120" t="s">
        <v>1333</v>
      </c>
      <c r="E1523" s="16" t="str">
        <f>VLOOKUP(B1523&amp;D1523,'Bill Assignment'!C:D,2,0)</f>
        <v>√</v>
      </c>
      <c r="F1523" s="16" t="str">
        <f>IF(COUNTIF(Dails!A:A,Data!$A1523)=1,1,"N")</f>
        <v>N</v>
      </c>
      <c r="G1523" s="16">
        <f>IF(COUNTIF(Dails!D:D,Data!$A1523)=1,2,"N")</f>
        <v>2</v>
      </c>
      <c r="H1523" s="16" t="str">
        <f>IF(COUNTIF(Dails!G:G,Data!$A1523)=1,3,"N")</f>
        <v>N</v>
      </c>
      <c r="I1523" s="16">
        <f t="shared" si="1"/>
        <v>2</v>
      </c>
    </row>
    <row r="1524" ht="14.25" customHeight="1">
      <c r="A1524" s="9" t="s">
        <v>803</v>
      </c>
      <c r="B1524" s="111" t="s">
        <v>88</v>
      </c>
      <c r="C1524" s="119" t="s">
        <v>3014</v>
      </c>
      <c r="D1524" s="120" t="s">
        <v>1333</v>
      </c>
      <c r="E1524" s="16" t="str">
        <f>VLOOKUP(B1524&amp;D1524,'Bill Assignment'!C:D,2,0)</f>
        <v>√</v>
      </c>
      <c r="F1524" s="16" t="str">
        <f>IF(COUNTIF(Dails!A:A,Data!$A1524)=1,1,"N")</f>
        <v>N</v>
      </c>
      <c r="G1524" s="16">
        <f>IF(COUNTIF(Dails!D:D,Data!$A1524)=1,2,"N")</f>
        <v>2</v>
      </c>
      <c r="H1524" s="16" t="str">
        <f>IF(COUNTIF(Dails!G:G,Data!$A1524)=1,3,"N")</f>
        <v>N</v>
      </c>
      <c r="I1524" s="16">
        <f t="shared" si="1"/>
        <v>2</v>
      </c>
    </row>
    <row r="1525" ht="14.25" customHeight="1">
      <c r="A1525" s="9" t="s">
        <v>407</v>
      </c>
      <c r="B1525" s="111" t="s">
        <v>88</v>
      </c>
      <c r="C1525" s="119" t="s">
        <v>3015</v>
      </c>
      <c r="D1525" s="120" t="s">
        <v>1333</v>
      </c>
      <c r="E1525" s="16" t="str">
        <f>VLOOKUP(B1525&amp;D1525,'Bill Assignment'!C:D,2,0)</f>
        <v>√</v>
      </c>
      <c r="F1525" s="16">
        <f>IF(COUNTIF(Dails!A:A,Data!$A1525)=1,1,"N")</f>
        <v>1</v>
      </c>
      <c r="G1525" s="16">
        <f>IF(COUNTIF(Dails!D:D,Data!$A1525)=1,2,"N")</f>
        <v>2</v>
      </c>
      <c r="H1525" s="16" t="str">
        <f>IF(COUNTIF(Dails!G:G,Data!$A1525)=1,3,"N")</f>
        <v>N</v>
      </c>
      <c r="I1525" s="16">
        <f t="shared" si="1"/>
        <v>2</v>
      </c>
    </row>
    <row r="1526" ht="14.25" customHeight="1">
      <c r="A1526" s="9" t="s">
        <v>1374</v>
      </c>
      <c r="B1526" s="111" t="s">
        <v>88</v>
      </c>
      <c r="C1526" s="119" t="s">
        <v>3016</v>
      </c>
      <c r="D1526" s="120" t="s">
        <v>1333</v>
      </c>
      <c r="E1526" s="16" t="str">
        <f>VLOOKUP(B1526&amp;D1526,'Bill Assignment'!C:D,2,0)</f>
        <v>√</v>
      </c>
      <c r="F1526" s="16">
        <f>IF(COUNTIF(Dails!A:A,Data!$A1526)=1,1,"N")</f>
        <v>1</v>
      </c>
      <c r="G1526" s="16">
        <f>IF(COUNTIF(Dails!D:D,Data!$A1526)=1,2,"N")</f>
        <v>2</v>
      </c>
      <c r="H1526" s="16">
        <f>IF(COUNTIF(Dails!G:G,Data!$A1526)=1,3,"N")</f>
        <v>3</v>
      </c>
      <c r="I1526" s="16">
        <f t="shared" si="1"/>
        <v>2</v>
      </c>
    </row>
    <row r="1527" ht="14.25" customHeight="1">
      <c r="A1527" s="9" t="s">
        <v>1215</v>
      </c>
      <c r="B1527" s="111" t="s">
        <v>88</v>
      </c>
      <c r="C1527" s="119" t="s">
        <v>3017</v>
      </c>
      <c r="D1527" s="120" t="s">
        <v>1333</v>
      </c>
      <c r="E1527" s="16" t="str">
        <f>VLOOKUP(B1527&amp;D1527,'Bill Assignment'!C:D,2,0)</f>
        <v>√</v>
      </c>
      <c r="F1527" s="16">
        <f>IF(COUNTIF(Dails!A:A,Data!$A1527)=1,1,"N")</f>
        <v>1</v>
      </c>
      <c r="G1527" s="16">
        <f>IF(COUNTIF(Dails!D:D,Data!$A1527)=1,2,"N")</f>
        <v>2</v>
      </c>
      <c r="H1527" s="16" t="str">
        <f>IF(COUNTIF(Dails!G:G,Data!$A1527)=1,3,"N")</f>
        <v>N</v>
      </c>
      <c r="I1527" s="16">
        <f t="shared" si="1"/>
        <v>2</v>
      </c>
    </row>
    <row r="1528" ht="14.25" customHeight="1">
      <c r="A1528" s="9" t="s">
        <v>300</v>
      </c>
      <c r="B1528" s="111" t="s">
        <v>88</v>
      </c>
      <c r="C1528" s="119" t="s">
        <v>3018</v>
      </c>
      <c r="D1528" s="120" t="s">
        <v>1333</v>
      </c>
      <c r="E1528" s="16" t="str">
        <f>VLOOKUP(B1528&amp;D1528,'Bill Assignment'!C:D,2,0)</f>
        <v>√</v>
      </c>
      <c r="F1528" s="16">
        <f>IF(COUNTIF(Dails!A:A,Data!$A1528)=1,1,"N")</f>
        <v>1</v>
      </c>
      <c r="G1528" s="16">
        <f>IF(COUNTIF(Dails!D:D,Data!$A1528)=1,2,"N")</f>
        <v>2</v>
      </c>
      <c r="H1528" s="16" t="str">
        <f>IF(COUNTIF(Dails!G:G,Data!$A1528)=1,3,"N")</f>
        <v>N</v>
      </c>
      <c r="I1528" s="16">
        <f t="shared" si="1"/>
        <v>2</v>
      </c>
    </row>
    <row r="1529" ht="14.25" customHeight="1">
      <c r="A1529" s="9" t="s">
        <v>853</v>
      </c>
      <c r="B1529" s="111" t="s">
        <v>88</v>
      </c>
      <c r="C1529" s="119" t="s">
        <v>3019</v>
      </c>
      <c r="D1529" s="120" t="s">
        <v>1333</v>
      </c>
      <c r="E1529" s="16" t="str">
        <f>VLOOKUP(B1529&amp;D1529,'Bill Assignment'!C:D,2,0)</f>
        <v>√</v>
      </c>
      <c r="F1529" s="16">
        <f>IF(COUNTIF(Dails!A:A,Data!$A1529)=1,1,"N")</f>
        <v>1</v>
      </c>
      <c r="G1529" s="16">
        <f>IF(COUNTIF(Dails!D:D,Data!$A1529)=1,2,"N")</f>
        <v>2</v>
      </c>
      <c r="H1529" s="16">
        <f>IF(COUNTIF(Dails!G:G,Data!$A1529)=1,3,"N")</f>
        <v>3</v>
      </c>
      <c r="I1529" s="16">
        <f t="shared" si="1"/>
        <v>2</v>
      </c>
    </row>
    <row r="1530" ht="14.25" customHeight="1">
      <c r="A1530" s="9" t="s">
        <v>2518</v>
      </c>
      <c r="B1530" s="111" t="s">
        <v>88</v>
      </c>
      <c r="C1530" s="119" t="s">
        <v>3020</v>
      </c>
      <c r="D1530" s="120" t="s">
        <v>1333</v>
      </c>
      <c r="E1530" s="16" t="str">
        <f>VLOOKUP(B1530&amp;D1530,'Bill Assignment'!C:D,2,0)</f>
        <v>√</v>
      </c>
      <c r="F1530" s="16" t="str">
        <f>IF(COUNTIF(Dails!A:A,Data!$A1530)=1,1,"N")</f>
        <v>N</v>
      </c>
      <c r="G1530" s="16">
        <f>IF(COUNTIF(Dails!D:D,Data!$A1530)=1,2,"N")</f>
        <v>2</v>
      </c>
      <c r="H1530" s="16" t="str">
        <f>IF(COUNTIF(Dails!G:G,Data!$A1530)=1,3,"N")</f>
        <v>N</v>
      </c>
      <c r="I1530" s="16">
        <f t="shared" si="1"/>
        <v>2</v>
      </c>
    </row>
    <row r="1531" ht="14.25" customHeight="1">
      <c r="A1531" s="9" t="s">
        <v>879</v>
      </c>
      <c r="B1531" s="111" t="s">
        <v>88</v>
      </c>
      <c r="C1531" s="119" t="s">
        <v>3021</v>
      </c>
      <c r="D1531" s="120" t="s">
        <v>1333</v>
      </c>
      <c r="E1531" s="16" t="str">
        <f>VLOOKUP(B1531&amp;D1531,'Bill Assignment'!C:D,2,0)</f>
        <v>√</v>
      </c>
      <c r="F1531" s="16">
        <f>IF(COUNTIF(Dails!A:A,Data!$A1531)=1,1,"N")</f>
        <v>1</v>
      </c>
      <c r="G1531" s="16">
        <f>IF(COUNTIF(Dails!D:D,Data!$A1531)=1,2,"N")</f>
        <v>2</v>
      </c>
      <c r="H1531" s="16">
        <f>IF(COUNTIF(Dails!G:G,Data!$A1531)=1,3,"N")</f>
        <v>3</v>
      </c>
      <c r="I1531" s="16">
        <f t="shared" si="1"/>
        <v>2</v>
      </c>
    </row>
    <row r="1532" ht="14.25" customHeight="1">
      <c r="A1532" s="9" t="s">
        <v>1821</v>
      </c>
      <c r="B1532" s="111" t="s">
        <v>88</v>
      </c>
      <c r="C1532" s="119" t="s">
        <v>3022</v>
      </c>
      <c r="D1532" s="120" t="s">
        <v>1333</v>
      </c>
      <c r="E1532" s="16" t="str">
        <f>VLOOKUP(B1532&amp;D1532,'Bill Assignment'!C:D,2,0)</f>
        <v>√</v>
      </c>
      <c r="F1532" s="16">
        <f>IF(COUNTIF(Dails!A:A,Data!$A1532)=1,1,"N")</f>
        <v>1</v>
      </c>
      <c r="G1532" s="16">
        <f>IF(COUNTIF(Dails!D:D,Data!$A1532)=1,2,"N")</f>
        <v>2</v>
      </c>
      <c r="H1532" s="16" t="str">
        <f>IF(COUNTIF(Dails!G:G,Data!$A1532)=1,3,"N")</f>
        <v>N</v>
      </c>
      <c r="I1532" s="16">
        <f t="shared" si="1"/>
        <v>2</v>
      </c>
    </row>
    <row r="1533" ht="14.25" customHeight="1">
      <c r="A1533" s="9" t="s">
        <v>1150</v>
      </c>
      <c r="B1533" s="111" t="s">
        <v>88</v>
      </c>
      <c r="C1533" s="119" t="s">
        <v>3023</v>
      </c>
      <c r="D1533" s="120" t="s">
        <v>1333</v>
      </c>
      <c r="E1533" s="16" t="str">
        <f>VLOOKUP(B1533&amp;D1533,'Bill Assignment'!C:D,2,0)</f>
        <v>√</v>
      </c>
      <c r="F1533" s="16">
        <f>IF(COUNTIF(Dails!A:A,Data!$A1533)=1,1,"N")</f>
        <v>1</v>
      </c>
      <c r="G1533" s="16">
        <f>IF(COUNTIF(Dails!D:D,Data!$A1533)=1,2,"N")</f>
        <v>2</v>
      </c>
      <c r="H1533" s="16">
        <f>IF(COUNTIF(Dails!G:G,Data!$A1533)=1,3,"N")</f>
        <v>3</v>
      </c>
      <c r="I1533" s="16">
        <f t="shared" si="1"/>
        <v>2</v>
      </c>
    </row>
    <row r="1534" ht="14.25" customHeight="1">
      <c r="A1534" s="9" t="s">
        <v>1388</v>
      </c>
      <c r="B1534" s="111" t="s">
        <v>88</v>
      </c>
      <c r="C1534" s="119" t="s">
        <v>3024</v>
      </c>
      <c r="D1534" s="120" t="s">
        <v>1333</v>
      </c>
      <c r="E1534" s="16" t="str">
        <f>VLOOKUP(B1534&amp;D1534,'Bill Assignment'!C:D,2,0)</f>
        <v>√</v>
      </c>
      <c r="F1534" s="16">
        <f>IF(COUNTIF(Dails!A:A,Data!$A1534)=1,1,"N")</f>
        <v>1</v>
      </c>
      <c r="G1534" s="16">
        <f>IF(COUNTIF(Dails!D:D,Data!$A1534)=1,2,"N")</f>
        <v>2</v>
      </c>
      <c r="H1534" s="16">
        <f>IF(COUNTIF(Dails!G:G,Data!$A1534)=1,3,"N")</f>
        <v>3</v>
      </c>
      <c r="I1534" s="16">
        <f t="shared" si="1"/>
        <v>2</v>
      </c>
    </row>
    <row r="1535" ht="14.25" customHeight="1">
      <c r="A1535" s="9" t="s">
        <v>1502</v>
      </c>
      <c r="B1535" s="111" t="s">
        <v>88</v>
      </c>
      <c r="C1535" s="119" t="s">
        <v>3025</v>
      </c>
      <c r="D1535" s="120" t="s">
        <v>1333</v>
      </c>
      <c r="E1535" s="16" t="str">
        <f>VLOOKUP(B1535&amp;D1535,'Bill Assignment'!C:D,2,0)</f>
        <v>√</v>
      </c>
      <c r="F1535" s="16">
        <f>IF(COUNTIF(Dails!A:A,Data!$A1535)=1,1,"N")</f>
        <v>1</v>
      </c>
      <c r="G1535" s="16">
        <f>IF(COUNTIF(Dails!D:D,Data!$A1535)=1,2,"N")</f>
        <v>2</v>
      </c>
      <c r="H1535" s="16">
        <f>IF(COUNTIF(Dails!G:G,Data!$A1535)=1,3,"N")</f>
        <v>3</v>
      </c>
      <c r="I1535" s="16">
        <f t="shared" si="1"/>
        <v>2</v>
      </c>
    </row>
    <row r="1536" ht="14.25" customHeight="1">
      <c r="A1536" s="9" t="s">
        <v>1390</v>
      </c>
      <c r="B1536" s="111" t="s">
        <v>88</v>
      </c>
      <c r="C1536" s="119" t="s">
        <v>3026</v>
      </c>
      <c r="D1536" s="120" t="s">
        <v>1333</v>
      </c>
      <c r="E1536" s="16" t="str">
        <f>VLOOKUP(B1536&amp;D1536,'Bill Assignment'!C:D,2,0)</f>
        <v>√</v>
      </c>
      <c r="F1536" s="16">
        <f>IF(COUNTIF(Dails!A:A,Data!$A1536)=1,1,"N")</f>
        <v>1</v>
      </c>
      <c r="G1536" s="16">
        <f>IF(COUNTIF(Dails!D:D,Data!$A1536)=1,2,"N")</f>
        <v>2</v>
      </c>
      <c r="H1536" s="16">
        <f>IF(COUNTIF(Dails!G:G,Data!$A1536)=1,3,"N")</f>
        <v>3</v>
      </c>
      <c r="I1536" s="16">
        <f t="shared" si="1"/>
        <v>2</v>
      </c>
    </row>
    <row r="1537" ht="14.25" customHeight="1">
      <c r="A1537" s="9" t="s">
        <v>943</v>
      </c>
      <c r="B1537" s="111" t="s">
        <v>88</v>
      </c>
      <c r="C1537" s="119" t="s">
        <v>3027</v>
      </c>
      <c r="D1537" s="120" t="s">
        <v>1333</v>
      </c>
      <c r="E1537" s="16" t="str">
        <f>VLOOKUP(B1537&amp;D1537,'Bill Assignment'!C:D,2,0)</f>
        <v>√</v>
      </c>
      <c r="F1537" s="16">
        <f>IF(COUNTIF(Dails!A:A,Data!$A1537)=1,1,"N")</f>
        <v>1</v>
      </c>
      <c r="G1537" s="16">
        <f>IF(COUNTIF(Dails!D:D,Data!$A1537)=1,2,"N")</f>
        <v>2</v>
      </c>
      <c r="H1537" s="16">
        <f>IF(COUNTIF(Dails!G:G,Data!$A1537)=1,3,"N")</f>
        <v>3</v>
      </c>
      <c r="I1537" s="16">
        <f t="shared" si="1"/>
        <v>2</v>
      </c>
    </row>
    <row r="1538" ht="14.25" customHeight="1">
      <c r="A1538" s="9" t="s">
        <v>387</v>
      </c>
      <c r="B1538" s="111" t="s">
        <v>88</v>
      </c>
      <c r="C1538" s="119" t="s">
        <v>3028</v>
      </c>
      <c r="D1538" s="120" t="s">
        <v>1333</v>
      </c>
      <c r="E1538" s="16" t="str">
        <f>VLOOKUP(B1538&amp;D1538,'Bill Assignment'!C:D,2,0)</f>
        <v>√</v>
      </c>
      <c r="F1538" s="16">
        <f>IF(COUNTIF(Dails!A:A,Data!$A1538)=1,1,"N")</f>
        <v>1</v>
      </c>
      <c r="G1538" s="16">
        <f>IF(COUNTIF(Dails!D:D,Data!$A1538)=1,2,"N")</f>
        <v>2</v>
      </c>
      <c r="H1538" s="16" t="str">
        <f>IF(COUNTIF(Dails!G:G,Data!$A1538)=1,3,"N")</f>
        <v>N</v>
      </c>
      <c r="I1538" s="16">
        <f t="shared" si="1"/>
        <v>2</v>
      </c>
    </row>
    <row r="1539" ht="14.25" customHeight="1">
      <c r="A1539" s="9" t="s">
        <v>115</v>
      </c>
      <c r="B1539" s="111" t="s">
        <v>88</v>
      </c>
      <c r="C1539" s="119" t="s">
        <v>3029</v>
      </c>
      <c r="D1539" s="120" t="s">
        <v>1333</v>
      </c>
      <c r="E1539" s="16" t="str">
        <f>VLOOKUP(B1539&amp;D1539,'Bill Assignment'!C:D,2,0)</f>
        <v>√</v>
      </c>
      <c r="F1539" s="16">
        <f>IF(COUNTIF(Dails!A:A,Data!$A1539)=1,1,"N")</f>
        <v>1</v>
      </c>
      <c r="G1539" s="16">
        <f>IF(COUNTIF(Dails!D:D,Data!$A1539)=1,2,"N")</f>
        <v>2</v>
      </c>
      <c r="H1539" s="16" t="str">
        <f>IF(COUNTIF(Dails!G:G,Data!$A1539)=1,3,"N")</f>
        <v>N</v>
      </c>
      <c r="I1539" s="16">
        <f t="shared" si="1"/>
        <v>2</v>
      </c>
    </row>
    <row r="1540" ht="14.25" customHeight="1">
      <c r="A1540" s="9" t="s">
        <v>1409</v>
      </c>
      <c r="B1540" s="111" t="s">
        <v>88</v>
      </c>
      <c r="C1540" s="119" t="s">
        <v>3030</v>
      </c>
      <c r="D1540" s="120" t="s">
        <v>1333</v>
      </c>
      <c r="E1540" s="16" t="str">
        <f>VLOOKUP(B1540&amp;D1540,'Bill Assignment'!C:D,2,0)</f>
        <v>√</v>
      </c>
      <c r="F1540" s="16">
        <f>IF(COUNTIF(Dails!A:A,Data!$A1540)=1,1,"N")</f>
        <v>1</v>
      </c>
      <c r="G1540" s="16">
        <f>IF(COUNTIF(Dails!D:D,Data!$A1540)=1,2,"N")</f>
        <v>2</v>
      </c>
      <c r="H1540" s="16">
        <f>IF(COUNTIF(Dails!G:G,Data!$A1540)=1,3,"N")</f>
        <v>3</v>
      </c>
      <c r="I1540" s="16">
        <f t="shared" si="1"/>
        <v>2</v>
      </c>
    </row>
    <row r="1541" ht="14.25" customHeight="1">
      <c r="A1541" s="9" t="s">
        <v>110</v>
      </c>
      <c r="B1541" s="111" t="s">
        <v>88</v>
      </c>
      <c r="C1541" s="119" t="s">
        <v>3031</v>
      </c>
      <c r="D1541" s="120" t="s">
        <v>1333</v>
      </c>
      <c r="E1541" s="16" t="str">
        <f>VLOOKUP(B1541&amp;D1541,'Bill Assignment'!C:D,2,0)</f>
        <v>√</v>
      </c>
      <c r="F1541" s="16">
        <f>IF(COUNTIF(Dails!A:A,Data!$A1541)=1,1,"N")</f>
        <v>1</v>
      </c>
      <c r="G1541" s="16">
        <f>IF(COUNTIF(Dails!D:D,Data!$A1541)=1,2,"N")</f>
        <v>2</v>
      </c>
      <c r="H1541" s="16">
        <f>IF(COUNTIF(Dails!G:G,Data!$A1541)=1,3,"N")</f>
        <v>3</v>
      </c>
      <c r="I1541" s="16">
        <f t="shared" si="1"/>
        <v>2</v>
      </c>
    </row>
    <row r="1542" ht="14.25" customHeight="1">
      <c r="A1542" s="9" t="s">
        <v>909</v>
      </c>
      <c r="B1542" s="111" t="s">
        <v>88</v>
      </c>
      <c r="C1542" s="119" t="s">
        <v>3032</v>
      </c>
      <c r="D1542" s="120" t="s">
        <v>1333</v>
      </c>
      <c r="E1542" s="16" t="str">
        <f>VLOOKUP(B1542&amp;D1542,'Bill Assignment'!C:D,2,0)</f>
        <v>√</v>
      </c>
      <c r="F1542" s="16">
        <f>IF(COUNTIF(Dails!A:A,Data!$A1542)=1,1,"N")</f>
        <v>1</v>
      </c>
      <c r="G1542" s="16">
        <f>IF(COUNTIF(Dails!D:D,Data!$A1542)=1,2,"N")</f>
        <v>2</v>
      </c>
      <c r="H1542" s="16" t="str">
        <f>IF(COUNTIF(Dails!G:G,Data!$A1542)=1,3,"N")</f>
        <v>N</v>
      </c>
      <c r="I1542" s="16">
        <f t="shared" si="1"/>
        <v>2</v>
      </c>
    </row>
    <row r="1543" ht="14.25" customHeight="1">
      <c r="A1543" s="9" t="s">
        <v>1304</v>
      </c>
      <c r="B1543" s="111" t="s">
        <v>88</v>
      </c>
      <c r="C1543" s="119" t="s">
        <v>3033</v>
      </c>
      <c r="D1543" s="120" t="s">
        <v>1333</v>
      </c>
      <c r="E1543" s="16" t="str">
        <f>VLOOKUP(B1543&amp;D1543,'Bill Assignment'!C:D,2,0)</f>
        <v>√</v>
      </c>
      <c r="F1543" s="16" t="str">
        <f>IF(COUNTIF(Dails!A:A,Data!$A1543)=1,1,"N")</f>
        <v>N</v>
      </c>
      <c r="G1543" s="16">
        <f>IF(COUNTIF(Dails!D:D,Data!$A1543)=1,2,"N")</f>
        <v>2</v>
      </c>
      <c r="H1543" s="16">
        <f>IF(COUNTIF(Dails!G:G,Data!$A1543)=1,3,"N")</f>
        <v>3</v>
      </c>
      <c r="I1543" s="16">
        <f t="shared" si="1"/>
        <v>2</v>
      </c>
    </row>
    <row r="1544" ht="14.25" customHeight="1">
      <c r="A1544" s="9" t="s">
        <v>995</v>
      </c>
      <c r="B1544" s="111" t="s">
        <v>88</v>
      </c>
      <c r="C1544" s="119" t="s">
        <v>3034</v>
      </c>
      <c r="D1544" s="120" t="s">
        <v>1333</v>
      </c>
      <c r="E1544" s="16" t="str">
        <f>VLOOKUP(B1544&amp;D1544,'Bill Assignment'!C:D,2,0)</f>
        <v>√</v>
      </c>
      <c r="F1544" s="16">
        <f>IF(COUNTIF(Dails!A:A,Data!$A1544)=1,1,"N")</f>
        <v>1</v>
      </c>
      <c r="G1544" s="16">
        <f>IF(COUNTIF(Dails!D:D,Data!$A1544)=1,2,"N")</f>
        <v>2</v>
      </c>
      <c r="H1544" s="16" t="str">
        <f>IF(COUNTIF(Dails!G:G,Data!$A1544)=1,3,"N")</f>
        <v>N</v>
      </c>
      <c r="I1544" s="16">
        <f t="shared" si="1"/>
        <v>2</v>
      </c>
    </row>
    <row r="1545" ht="14.25" customHeight="1">
      <c r="A1545" s="9" t="s">
        <v>1585</v>
      </c>
      <c r="B1545" s="111" t="s">
        <v>88</v>
      </c>
      <c r="C1545" s="119" t="s">
        <v>3035</v>
      </c>
      <c r="D1545" s="120" t="s">
        <v>1333</v>
      </c>
      <c r="E1545" s="16" t="str">
        <f>VLOOKUP(B1545&amp;D1545,'Bill Assignment'!C:D,2,0)</f>
        <v>√</v>
      </c>
      <c r="F1545" s="16" t="str">
        <f>IF(COUNTIF(Dails!A:A,Data!$A1545)=1,1,"N")</f>
        <v>N</v>
      </c>
      <c r="G1545" s="16">
        <f>IF(COUNTIF(Dails!D:D,Data!$A1545)=1,2,"N")</f>
        <v>2</v>
      </c>
      <c r="H1545" s="16" t="str">
        <f>IF(COUNTIF(Dails!G:G,Data!$A1545)=1,3,"N")</f>
        <v>N</v>
      </c>
      <c r="I1545" s="16">
        <f t="shared" si="1"/>
        <v>2</v>
      </c>
    </row>
    <row r="1546" ht="14.25" customHeight="1">
      <c r="A1546" s="9" t="s">
        <v>1587</v>
      </c>
      <c r="B1546" s="111" t="s">
        <v>88</v>
      </c>
      <c r="C1546" s="119" t="s">
        <v>3036</v>
      </c>
      <c r="D1546" s="120" t="s">
        <v>1419</v>
      </c>
      <c r="E1546" s="16" t="str">
        <f>VLOOKUP(B1546&amp;D1546,'Bill Assignment'!C:D,2,0)</f>
        <v>×</v>
      </c>
      <c r="F1546" s="16" t="str">
        <f>IF(COUNTIF(Dails!A:A,Data!$A1546)=1,1,"N")</f>
        <v>N</v>
      </c>
      <c r="G1546" s="16">
        <f>IF(COUNTIF(Dails!D:D,Data!$A1546)=1,2,"N")</f>
        <v>2</v>
      </c>
      <c r="H1546" s="16" t="str">
        <f>IF(COUNTIF(Dails!G:G,Data!$A1546)=1,3,"N")</f>
        <v>N</v>
      </c>
      <c r="I1546" s="16">
        <f t="shared" si="1"/>
        <v>2</v>
      </c>
    </row>
    <row r="1547" ht="14.25" customHeight="1">
      <c r="A1547" s="9" t="s">
        <v>150</v>
      </c>
      <c r="B1547" s="111" t="s">
        <v>88</v>
      </c>
      <c r="C1547" s="119" t="s">
        <v>3037</v>
      </c>
      <c r="D1547" s="120" t="s">
        <v>1419</v>
      </c>
      <c r="E1547" s="16" t="str">
        <f>VLOOKUP(B1547&amp;D1547,'Bill Assignment'!C:D,2,0)</f>
        <v>×</v>
      </c>
      <c r="F1547" s="16">
        <f>IF(COUNTIF(Dails!A:A,Data!$A1547)=1,1,"N")</f>
        <v>1</v>
      </c>
      <c r="G1547" s="16">
        <f>IF(COUNTIF(Dails!D:D,Data!$A1547)=1,2,"N")</f>
        <v>2</v>
      </c>
      <c r="H1547" s="16">
        <f>IF(COUNTIF(Dails!G:G,Data!$A1547)=1,3,"N")</f>
        <v>3</v>
      </c>
      <c r="I1547" s="16">
        <f t="shared" si="1"/>
        <v>2</v>
      </c>
    </row>
    <row r="1548" ht="14.25" customHeight="1">
      <c r="A1548" s="9" t="s">
        <v>1593</v>
      </c>
      <c r="B1548" s="111" t="s">
        <v>88</v>
      </c>
      <c r="C1548" s="119" t="s">
        <v>3038</v>
      </c>
      <c r="D1548" s="120" t="s">
        <v>1419</v>
      </c>
      <c r="E1548" s="16" t="str">
        <f>VLOOKUP(B1548&amp;D1548,'Bill Assignment'!C:D,2,0)</f>
        <v>×</v>
      </c>
      <c r="F1548" s="16" t="str">
        <f>IF(COUNTIF(Dails!A:A,Data!$A1548)=1,1,"N")</f>
        <v>N</v>
      </c>
      <c r="G1548" s="16">
        <f>IF(COUNTIF(Dails!D:D,Data!$A1548)=1,2,"N")</f>
        <v>2</v>
      </c>
      <c r="H1548" s="16" t="str">
        <f>IF(COUNTIF(Dails!G:G,Data!$A1548)=1,3,"N")</f>
        <v>N</v>
      </c>
      <c r="I1548" s="16">
        <f t="shared" si="1"/>
        <v>2</v>
      </c>
    </row>
    <row r="1549" ht="14.25" customHeight="1">
      <c r="A1549" s="9" t="s">
        <v>294</v>
      </c>
      <c r="B1549" s="111" t="s">
        <v>88</v>
      </c>
      <c r="C1549" s="119" t="s">
        <v>3039</v>
      </c>
      <c r="D1549" s="120" t="s">
        <v>1419</v>
      </c>
      <c r="E1549" s="16" t="str">
        <f>VLOOKUP(B1549&amp;D1549,'Bill Assignment'!C:D,2,0)</f>
        <v>×</v>
      </c>
      <c r="F1549" s="16" t="str">
        <f>IF(COUNTIF(Dails!A:A,Data!$A1549)=1,1,"N")</f>
        <v>N</v>
      </c>
      <c r="G1549" s="16">
        <f>IF(COUNTIF(Dails!D:D,Data!$A1549)=1,2,"N")</f>
        <v>2</v>
      </c>
      <c r="H1549" s="16" t="str">
        <f>IF(COUNTIF(Dails!G:G,Data!$A1549)=1,3,"N")</f>
        <v>N</v>
      </c>
      <c r="I1549" s="16">
        <f t="shared" si="1"/>
        <v>2</v>
      </c>
    </row>
    <row r="1550" ht="14.25" customHeight="1">
      <c r="A1550" s="9" t="s">
        <v>603</v>
      </c>
      <c r="B1550" s="111" t="s">
        <v>88</v>
      </c>
      <c r="C1550" s="119" t="s">
        <v>3040</v>
      </c>
      <c r="D1550" s="120" t="s">
        <v>1419</v>
      </c>
      <c r="E1550" s="16" t="str">
        <f>VLOOKUP(B1550&amp;D1550,'Bill Assignment'!C:D,2,0)</f>
        <v>×</v>
      </c>
      <c r="F1550" s="16">
        <f>IF(COUNTIF(Dails!A:A,Data!$A1550)=1,1,"N")</f>
        <v>1</v>
      </c>
      <c r="G1550" s="16">
        <f>IF(COUNTIF(Dails!D:D,Data!$A1550)=1,2,"N")</f>
        <v>2</v>
      </c>
      <c r="H1550" s="16" t="str">
        <f>IF(COUNTIF(Dails!G:G,Data!$A1550)=1,3,"N")</f>
        <v>N</v>
      </c>
      <c r="I1550" s="16">
        <f t="shared" si="1"/>
        <v>2</v>
      </c>
    </row>
    <row r="1551" ht="14.25" customHeight="1">
      <c r="A1551" s="9" t="s">
        <v>181</v>
      </c>
      <c r="B1551" s="111" t="s">
        <v>88</v>
      </c>
      <c r="C1551" s="119" t="s">
        <v>3041</v>
      </c>
      <c r="D1551" s="120" t="s">
        <v>1419</v>
      </c>
      <c r="E1551" s="16" t="str">
        <f>VLOOKUP(B1551&amp;D1551,'Bill Assignment'!C:D,2,0)</f>
        <v>×</v>
      </c>
      <c r="F1551" s="16">
        <f>IF(COUNTIF(Dails!A:A,Data!$A1551)=1,1,"N")</f>
        <v>1</v>
      </c>
      <c r="G1551" s="16">
        <f>IF(COUNTIF(Dails!D:D,Data!$A1551)=1,2,"N")</f>
        <v>2</v>
      </c>
      <c r="H1551" s="16" t="str">
        <f>IF(COUNTIF(Dails!G:G,Data!$A1551)=1,3,"N")</f>
        <v>N</v>
      </c>
      <c r="I1551" s="16">
        <f t="shared" si="1"/>
        <v>2</v>
      </c>
    </row>
    <row r="1552" ht="14.25" customHeight="1">
      <c r="A1552" s="9" t="s">
        <v>154</v>
      </c>
      <c r="B1552" s="111" t="s">
        <v>88</v>
      </c>
      <c r="C1552" s="119" t="s">
        <v>3042</v>
      </c>
      <c r="D1552" s="120" t="s">
        <v>1419</v>
      </c>
      <c r="E1552" s="16" t="str">
        <f>VLOOKUP(B1552&amp;D1552,'Bill Assignment'!C:D,2,0)</f>
        <v>×</v>
      </c>
      <c r="F1552" s="16">
        <f>IF(COUNTIF(Dails!A:A,Data!$A1552)=1,1,"N")</f>
        <v>1</v>
      </c>
      <c r="G1552" s="16">
        <f>IF(COUNTIF(Dails!D:D,Data!$A1552)=1,2,"N")</f>
        <v>2</v>
      </c>
      <c r="H1552" s="16" t="str">
        <f>IF(COUNTIF(Dails!G:G,Data!$A1552)=1,3,"N")</f>
        <v>N</v>
      </c>
      <c r="I1552" s="16">
        <f t="shared" si="1"/>
        <v>2</v>
      </c>
    </row>
    <row r="1553" ht="14.25" customHeight="1">
      <c r="A1553" s="9" t="s">
        <v>1223</v>
      </c>
      <c r="B1553" s="111" t="s">
        <v>88</v>
      </c>
      <c r="C1553" s="119" t="s">
        <v>3043</v>
      </c>
      <c r="D1553" s="120" t="s">
        <v>1419</v>
      </c>
      <c r="E1553" s="16" t="str">
        <f>VLOOKUP(B1553&amp;D1553,'Bill Assignment'!C:D,2,0)</f>
        <v>×</v>
      </c>
      <c r="F1553" s="16" t="str">
        <f>IF(COUNTIF(Dails!A:A,Data!$A1553)=1,1,"N")</f>
        <v>N</v>
      </c>
      <c r="G1553" s="16">
        <f>IF(COUNTIF(Dails!D:D,Data!$A1553)=1,2,"N")</f>
        <v>2</v>
      </c>
      <c r="H1553" s="16" t="str">
        <f>IF(COUNTIF(Dails!G:G,Data!$A1553)=1,3,"N")</f>
        <v>N</v>
      </c>
      <c r="I1553" s="16">
        <f t="shared" si="1"/>
        <v>2</v>
      </c>
    </row>
    <row r="1554" ht="14.25" customHeight="1">
      <c r="A1554" s="9" t="s">
        <v>2542</v>
      </c>
      <c r="B1554" s="111" t="s">
        <v>88</v>
      </c>
      <c r="C1554" s="119" t="s">
        <v>3044</v>
      </c>
      <c r="D1554" s="120" t="s">
        <v>1419</v>
      </c>
      <c r="E1554" s="16" t="str">
        <f>VLOOKUP(B1554&amp;D1554,'Bill Assignment'!C:D,2,0)</f>
        <v>×</v>
      </c>
      <c r="F1554" s="16" t="str">
        <f>IF(COUNTIF(Dails!A:A,Data!$A1554)=1,1,"N")</f>
        <v>N</v>
      </c>
      <c r="G1554" s="16">
        <f>IF(COUNTIF(Dails!D:D,Data!$A1554)=1,2,"N")</f>
        <v>2</v>
      </c>
      <c r="H1554" s="16" t="str">
        <f>IF(COUNTIF(Dails!G:G,Data!$A1554)=1,3,"N")</f>
        <v>N</v>
      </c>
      <c r="I1554" s="16">
        <f t="shared" si="1"/>
        <v>2</v>
      </c>
    </row>
    <row r="1555" ht="14.25" customHeight="1">
      <c r="A1555" s="9" t="s">
        <v>1601</v>
      </c>
      <c r="B1555" s="111" t="s">
        <v>88</v>
      </c>
      <c r="C1555" s="119" t="s">
        <v>3045</v>
      </c>
      <c r="D1555" s="120" t="s">
        <v>1419</v>
      </c>
      <c r="E1555" s="16" t="str">
        <f>VLOOKUP(B1555&amp;D1555,'Bill Assignment'!C:D,2,0)</f>
        <v>×</v>
      </c>
      <c r="F1555" s="16" t="str">
        <f>IF(COUNTIF(Dails!A:A,Data!$A1555)=1,1,"N")</f>
        <v>N</v>
      </c>
      <c r="G1555" s="16">
        <f>IF(COUNTIF(Dails!D:D,Data!$A1555)=1,2,"N")</f>
        <v>2</v>
      </c>
      <c r="H1555" s="16" t="str">
        <f>IF(COUNTIF(Dails!G:G,Data!$A1555)=1,3,"N")</f>
        <v>N</v>
      </c>
      <c r="I1555" s="16">
        <f t="shared" si="1"/>
        <v>2</v>
      </c>
    </row>
    <row r="1556" ht="14.25" customHeight="1">
      <c r="A1556" s="9" t="s">
        <v>2545</v>
      </c>
      <c r="B1556" s="111" t="s">
        <v>88</v>
      </c>
      <c r="C1556" s="119" t="s">
        <v>3046</v>
      </c>
      <c r="D1556" s="120" t="s">
        <v>1419</v>
      </c>
      <c r="E1556" s="16" t="str">
        <f>VLOOKUP(B1556&amp;D1556,'Bill Assignment'!C:D,2,0)</f>
        <v>×</v>
      </c>
      <c r="F1556" s="16" t="str">
        <f>IF(COUNTIF(Dails!A:A,Data!$A1556)=1,1,"N")</f>
        <v>N</v>
      </c>
      <c r="G1556" s="16">
        <f>IF(COUNTIF(Dails!D:D,Data!$A1556)=1,2,"N")</f>
        <v>2</v>
      </c>
      <c r="H1556" s="16" t="str">
        <f>IF(COUNTIF(Dails!G:G,Data!$A1556)=1,3,"N")</f>
        <v>N</v>
      </c>
      <c r="I1556" s="16">
        <f t="shared" si="1"/>
        <v>2</v>
      </c>
    </row>
    <row r="1557" ht="14.25" customHeight="1">
      <c r="A1557" s="9" t="s">
        <v>1605</v>
      </c>
      <c r="B1557" s="111" t="s">
        <v>88</v>
      </c>
      <c r="C1557" s="119" t="s">
        <v>3047</v>
      </c>
      <c r="D1557" s="120" t="s">
        <v>1419</v>
      </c>
      <c r="E1557" s="16" t="str">
        <f>VLOOKUP(B1557&amp;D1557,'Bill Assignment'!C:D,2,0)</f>
        <v>×</v>
      </c>
      <c r="F1557" s="16" t="str">
        <f>IF(COUNTIF(Dails!A:A,Data!$A1557)=1,1,"N")</f>
        <v>N</v>
      </c>
      <c r="G1557" s="16">
        <f>IF(COUNTIF(Dails!D:D,Data!$A1557)=1,2,"N")</f>
        <v>2</v>
      </c>
      <c r="H1557" s="16" t="str">
        <f>IF(COUNTIF(Dails!G:G,Data!$A1557)=1,3,"N")</f>
        <v>N</v>
      </c>
      <c r="I1557" s="16">
        <f t="shared" si="1"/>
        <v>2</v>
      </c>
    </row>
    <row r="1558" ht="14.25" customHeight="1">
      <c r="A1558" s="9" t="s">
        <v>890</v>
      </c>
      <c r="B1558" s="111" t="s">
        <v>88</v>
      </c>
      <c r="C1558" s="119" t="s">
        <v>3048</v>
      </c>
      <c r="D1558" s="120" t="s">
        <v>1419</v>
      </c>
      <c r="E1558" s="16" t="str">
        <f>VLOOKUP(B1558&amp;D1558,'Bill Assignment'!C:D,2,0)</f>
        <v>×</v>
      </c>
      <c r="F1558" s="16">
        <f>IF(COUNTIF(Dails!A:A,Data!$A1558)=1,1,"N")</f>
        <v>1</v>
      </c>
      <c r="G1558" s="16">
        <f>IF(COUNTIF(Dails!D:D,Data!$A1558)=1,2,"N")</f>
        <v>2</v>
      </c>
      <c r="H1558" s="16" t="str">
        <f>IF(COUNTIF(Dails!G:G,Data!$A1558)=1,3,"N")</f>
        <v>N</v>
      </c>
      <c r="I1558" s="16">
        <f t="shared" si="1"/>
        <v>2</v>
      </c>
    </row>
    <row r="1559" ht="14.25" customHeight="1">
      <c r="A1559" s="9" t="s">
        <v>409</v>
      </c>
      <c r="B1559" s="111" t="s">
        <v>88</v>
      </c>
      <c r="C1559" s="119" t="s">
        <v>3049</v>
      </c>
      <c r="D1559" s="120" t="s">
        <v>1419</v>
      </c>
      <c r="E1559" s="16" t="str">
        <f>VLOOKUP(B1559&amp;D1559,'Bill Assignment'!C:D,2,0)</f>
        <v>×</v>
      </c>
      <c r="F1559" s="16" t="str">
        <f>IF(COUNTIF(Dails!A:A,Data!$A1559)=1,1,"N")</f>
        <v>N</v>
      </c>
      <c r="G1559" s="16">
        <f>IF(COUNTIF(Dails!D:D,Data!$A1559)=1,2,"N")</f>
        <v>2</v>
      </c>
      <c r="H1559" s="16">
        <f>IF(COUNTIF(Dails!G:G,Data!$A1559)=1,3,"N")</f>
        <v>3</v>
      </c>
      <c r="I1559" s="16">
        <f t="shared" si="1"/>
        <v>2</v>
      </c>
    </row>
    <row r="1560" ht="14.25" customHeight="1">
      <c r="A1560" s="9" t="s">
        <v>260</v>
      </c>
      <c r="B1560" s="111" t="s">
        <v>88</v>
      </c>
      <c r="C1560" s="119" t="s">
        <v>3050</v>
      </c>
      <c r="D1560" s="120" t="s">
        <v>1419</v>
      </c>
      <c r="E1560" s="16" t="str">
        <f>VLOOKUP(B1560&amp;D1560,'Bill Assignment'!C:D,2,0)</f>
        <v>×</v>
      </c>
      <c r="F1560" s="16">
        <f>IF(COUNTIF(Dails!A:A,Data!$A1560)=1,1,"N")</f>
        <v>1</v>
      </c>
      <c r="G1560" s="16">
        <f>IF(COUNTIF(Dails!D:D,Data!$A1560)=1,2,"N")</f>
        <v>2</v>
      </c>
      <c r="H1560" s="16" t="str">
        <f>IF(COUNTIF(Dails!G:G,Data!$A1560)=1,3,"N")</f>
        <v>N</v>
      </c>
      <c r="I1560" s="16">
        <f t="shared" si="1"/>
        <v>2</v>
      </c>
    </row>
    <row r="1561" ht="14.25" customHeight="1">
      <c r="A1561" s="9" t="s">
        <v>1609</v>
      </c>
      <c r="B1561" s="111" t="s">
        <v>88</v>
      </c>
      <c r="C1561" s="119" t="s">
        <v>3051</v>
      </c>
      <c r="D1561" s="120" t="s">
        <v>1419</v>
      </c>
      <c r="E1561" s="16" t="str">
        <f>VLOOKUP(B1561&amp;D1561,'Bill Assignment'!C:D,2,0)</f>
        <v>×</v>
      </c>
      <c r="F1561" s="16">
        <f>IF(COUNTIF(Dails!A:A,Data!$A1561)=1,1,"N")</f>
        <v>1</v>
      </c>
      <c r="G1561" s="16">
        <f>IF(COUNTIF(Dails!D:D,Data!$A1561)=1,2,"N")</f>
        <v>2</v>
      </c>
      <c r="H1561" s="16" t="str">
        <f>IF(COUNTIF(Dails!G:G,Data!$A1561)=1,3,"N")</f>
        <v>N</v>
      </c>
      <c r="I1561" s="16">
        <f t="shared" si="1"/>
        <v>2</v>
      </c>
    </row>
    <row r="1562" ht="14.25" customHeight="1">
      <c r="A1562" s="9" t="s">
        <v>1354</v>
      </c>
      <c r="B1562" s="111" t="s">
        <v>88</v>
      </c>
      <c r="C1562" s="119" t="s">
        <v>3052</v>
      </c>
      <c r="D1562" s="120" t="s">
        <v>1419</v>
      </c>
      <c r="E1562" s="16" t="str">
        <f>VLOOKUP(B1562&amp;D1562,'Bill Assignment'!C:D,2,0)</f>
        <v>×</v>
      </c>
      <c r="F1562" s="16" t="str">
        <f>IF(COUNTIF(Dails!A:A,Data!$A1562)=1,1,"N")</f>
        <v>N</v>
      </c>
      <c r="G1562" s="16">
        <f>IF(COUNTIF(Dails!D:D,Data!$A1562)=1,2,"N")</f>
        <v>2</v>
      </c>
      <c r="H1562" s="16">
        <f>IF(COUNTIF(Dails!G:G,Data!$A1562)=1,3,"N")</f>
        <v>3</v>
      </c>
      <c r="I1562" s="16">
        <f t="shared" si="1"/>
        <v>2</v>
      </c>
    </row>
    <row r="1563" ht="14.25" customHeight="1">
      <c r="A1563" s="9" t="s">
        <v>32</v>
      </c>
      <c r="B1563" s="111" t="s">
        <v>88</v>
      </c>
      <c r="C1563" s="119" t="s">
        <v>3053</v>
      </c>
      <c r="D1563" s="120" t="s">
        <v>1419</v>
      </c>
      <c r="E1563" s="16" t="str">
        <f>VLOOKUP(B1563&amp;D1563,'Bill Assignment'!C:D,2,0)</f>
        <v>×</v>
      </c>
      <c r="F1563" s="16">
        <f>IF(COUNTIF(Dails!A:A,Data!$A1563)=1,1,"N")</f>
        <v>1</v>
      </c>
      <c r="G1563" s="16">
        <f>IF(COUNTIF(Dails!D:D,Data!$A1563)=1,2,"N")</f>
        <v>2</v>
      </c>
      <c r="H1563" s="16" t="str">
        <f>IF(COUNTIF(Dails!G:G,Data!$A1563)=1,3,"N")</f>
        <v>N</v>
      </c>
      <c r="I1563" s="16">
        <f t="shared" si="1"/>
        <v>2</v>
      </c>
    </row>
    <row r="1564" ht="14.25" customHeight="1">
      <c r="A1564" s="9" t="s">
        <v>1081</v>
      </c>
      <c r="B1564" s="111" t="s">
        <v>88</v>
      </c>
      <c r="C1564" s="119" t="s">
        <v>3054</v>
      </c>
      <c r="D1564" s="120" t="s">
        <v>1419</v>
      </c>
      <c r="E1564" s="16" t="str">
        <f>VLOOKUP(B1564&amp;D1564,'Bill Assignment'!C:D,2,0)</f>
        <v>×</v>
      </c>
      <c r="F1564" s="16">
        <f>IF(COUNTIF(Dails!A:A,Data!$A1564)=1,1,"N")</f>
        <v>1</v>
      </c>
      <c r="G1564" s="16">
        <f>IF(COUNTIF(Dails!D:D,Data!$A1564)=1,2,"N")</f>
        <v>2</v>
      </c>
      <c r="H1564" s="16" t="str">
        <f>IF(COUNTIF(Dails!G:G,Data!$A1564)=1,3,"N")</f>
        <v>N</v>
      </c>
      <c r="I1564" s="16">
        <f t="shared" si="1"/>
        <v>2</v>
      </c>
    </row>
    <row r="1565" ht="14.25" customHeight="1">
      <c r="A1565" s="9" t="s">
        <v>395</v>
      </c>
      <c r="B1565" s="111" t="s">
        <v>88</v>
      </c>
      <c r="C1565" s="119" t="s">
        <v>3055</v>
      </c>
      <c r="D1565" s="120" t="s">
        <v>1419</v>
      </c>
      <c r="E1565" s="16" t="str">
        <f>VLOOKUP(B1565&amp;D1565,'Bill Assignment'!C:D,2,0)</f>
        <v>×</v>
      </c>
      <c r="F1565" s="16">
        <f>IF(COUNTIF(Dails!A:A,Data!$A1565)=1,1,"N")</f>
        <v>1</v>
      </c>
      <c r="G1565" s="16">
        <f>IF(COUNTIF(Dails!D:D,Data!$A1565)=1,2,"N")</f>
        <v>2</v>
      </c>
      <c r="H1565" s="16" t="str">
        <f>IF(COUNTIF(Dails!G:G,Data!$A1565)=1,3,"N")</f>
        <v>N</v>
      </c>
      <c r="I1565" s="16">
        <f t="shared" si="1"/>
        <v>2</v>
      </c>
    </row>
    <row r="1566" ht="14.25" customHeight="1">
      <c r="A1566" s="9" t="s">
        <v>1614</v>
      </c>
      <c r="B1566" s="111" t="s">
        <v>88</v>
      </c>
      <c r="C1566" s="119" t="s">
        <v>3056</v>
      </c>
      <c r="D1566" s="120" t="s">
        <v>1419</v>
      </c>
      <c r="E1566" s="16" t="str">
        <f>VLOOKUP(B1566&amp;D1566,'Bill Assignment'!C:D,2,0)</f>
        <v>×</v>
      </c>
      <c r="F1566" s="16" t="str">
        <f>IF(COUNTIF(Dails!A:A,Data!$A1566)=1,1,"N")</f>
        <v>N</v>
      </c>
      <c r="G1566" s="16">
        <f>IF(COUNTIF(Dails!D:D,Data!$A1566)=1,2,"N")</f>
        <v>2</v>
      </c>
      <c r="H1566" s="16" t="str">
        <f>IF(COUNTIF(Dails!G:G,Data!$A1566)=1,3,"N")</f>
        <v>N</v>
      </c>
      <c r="I1566" s="16">
        <f t="shared" si="1"/>
        <v>2</v>
      </c>
    </row>
    <row r="1567" ht="14.25" customHeight="1">
      <c r="A1567" s="9" t="s">
        <v>1300</v>
      </c>
      <c r="B1567" s="111" t="s">
        <v>88</v>
      </c>
      <c r="C1567" s="119" t="s">
        <v>3057</v>
      </c>
      <c r="D1567" s="120" t="s">
        <v>1419</v>
      </c>
      <c r="E1567" s="16" t="str">
        <f>VLOOKUP(B1567&amp;D1567,'Bill Assignment'!C:D,2,0)</f>
        <v>×</v>
      </c>
      <c r="F1567" s="16">
        <f>IF(COUNTIF(Dails!A:A,Data!$A1567)=1,1,"N")</f>
        <v>1</v>
      </c>
      <c r="G1567" s="16">
        <f>IF(COUNTIF(Dails!D:D,Data!$A1567)=1,2,"N")</f>
        <v>2</v>
      </c>
      <c r="H1567" s="16" t="str">
        <f>IF(COUNTIF(Dails!G:G,Data!$A1567)=1,3,"N")</f>
        <v>N</v>
      </c>
      <c r="I1567" s="16">
        <f t="shared" si="1"/>
        <v>2</v>
      </c>
    </row>
    <row r="1568" ht="14.25" customHeight="1">
      <c r="A1568" s="9" t="s">
        <v>470</v>
      </c>
      <c r="B1568" s="111" t="s">
        <v>88</v>
      </c>
      <c r="C1568" s="119" t="s">
        <v>3058</v>
      </c>
      <c r="D1568" s="120" t="s">
        <v>1419</v>
      </c>
      <c r="E1568" s="16" t="str">
        <f>VLOOKUP(B1568&amp;D1568,'Bill Assignment'!C:D,2,0)</f>
        <v>×</v>
      </c>
      <c r="F1568" s="16">
        <f>IF(COUNTIF(Dails!A:A,Data!$A1568)=1,1,"N")</f>
        <v>1</v>
      </c>
      <c r="G1568" s="16">
        <f>IF(COUNTIF(Dails!D:D,Data!$A1568)=1,2,"N")</f>
        <v>2</v>
      </c>
      <c r="H1568" s="16">
        <f>IF(COUNTIF(Dails!G:G,Data!$A1568)=1,3,"N")</f>
        <v>3</v>
      </c>
      <c r="I1568" s="16">
        <f t="shared" si="1"/>
        <v>2</v>
      </c>
    </row>
    <row r="1569" ht="14.25" customHeight="1">
      <c r="A1569" s="9" t="s">
        <v>486</v>
      </c>
      <c r="B1569" s="111" t="s">
        <v>88</v>
      </c>
      <c r="C1569" s="119" t="s">
        <v>3059</v>
      </c>
      <c r="D1569" s="120" t="s">
        <v>1419</v>
      </c>
      <c r="E1569" s="16" t="str">
        <f>VLOOKUP(B1569&amp;D1569,'Bill Assignment'!C:D,2,0)</f>
        <v>×</v>
      </c>
      <c r="F1569" s="16">
        <f>IF(COUNTIF(Dails!A:A,Data!$A1569)=1,1,"N")</f>
        <v>1</v>
      </c>
      <c r="G1569" s="16">
        <f>IF(COUNTIF(Dails!D:D,Data!$A1569)=1,2,"N")</f>
        <v>2</v>
      </c>
      <c r="H1569" s="16" t="str">
        <f>IF(COUNTIF(Dails!G:G,Data!$A1569)=1,3,"N")</f>
        <v>N</v>
      </c>
      <c r="I1569" s="16">
        <f t="shared" si="1"/>
        <v>2</v>
      </c>
    </row>
    <row r="1570" ht="14.25" customHeight="1">
      <c r="A1570" s="9" t="s">
        <v>1153</v>
      </c>
      <c r="B1570" s="111" t="s">
        <v>88</v>
      </c>
      <c r="C1570" s="119" t="s">
        <v>3060</v>
      </c>
      <c r="D1570" s="120" t="s">
        <v>1419</v>
      </c>
      <c r="E1570" s="16" t="str">
        <f>VLOOKUP(B1570&amp;D1570,'Bill Assignment'!C:D,2,0)</f>
        <v>×</v>
      </c>
      <c r="F1570" s="16" t="str">
        <f>IF(COUNTIF(Dails!A:A,Data!$A1570)=1,1,"N")</f>
        <v>N</v>
      </c>
      <c r="G1570" s="16">
        <f>IF(COUNTIF(Dails!D:D,Data!$A1570)=1,2,"N")</f>
        <v>2</v>
      </c>
      <c r="H1570" s="16" t="str">
        <f>IF(COUNTIF(Dails!G:G,Data!$A1570)=1,3,"N")</f>
        <v>N</v>
      </c>
      <c r="I1570" s="16">
        <f t="shared" si="1"/>
        <v>2</v>
      </c>
    </row>
    <row r="1571" ht="14.25" customHeight="1">
      <c r="A1571" s="9" t="s">
        <v>1051</v>
      </c>
      <c r="B1571" s="111" t="s">
        <v>88</v>
      </c>
      <c r="C1571" s="119" t="s">
        <v>3061</v>
      </c>
      <c r="D1571" s="120" t="s">
        <v>1419</v>
      </c>
      <c r="E1571" s="16" t="str">
        <f>VLOOKUP(B1571&amp;D1571,'Bill Assignment'!C:D,2,0)</f>
        <v>×</v>
      </c>
      <c r="F1571" s="16">
        <f>IF(COUNTIF(Dails!A:A,Data!$A1571)=1,1,"N")</f>
        <v>1</v>
      </c>
      <c r="G1571" s="16">
        <f>IF(COUNTIF(Dails!D:D,Data!$A1571)=1,2,"N")</f>
        <v>2</v>
      </c>
      <c r="H1571" s="16" t="str">
        <f>IF(COUNTIF(Dails!G:G,Data!$A1571)=1,3,"N")</f>
        <v>N</v>
      </c>
      <c r="I1571" s="16">
        <f t="shared" si="1"/>
        <v>2</v>
      </c>
    </row>
    <row r="1572" ht="14.25" customHeight="1">
      <c r="A1572" s="9" t="s">
        <v>828</v>
      </c>
      <c r="B1572" s="111" t="s">
        <v>88</v>
      </c>
      <c r="C1572" s="119" t="s">
        <v>3062</v>
      </c>
      <c r="D1572" s="120" t="s">
        <v>1419</v>
      </c>
      <c r="E1572" s="16" t="str">
        <f>VLOOKUP(B1572&amp;D1572,'Bill Assignment'!C:D,2,0)</f>
        <v>×</v>
      </c>
      <c r="F1572" s="16">
        <f>IF(COUNTIF(Dails!A:A,Data!$A1572)=1,1,"N")</f>
        <v>1</v>
      </c>
      <c r="G1572" s="16">
        <f>IF(COUNTIF(Dails!D:D,Data!$A1572)=1,2,"N")</f>
        <v>2</v>
      </c>
      <c r="H1572" s="16" t="str">
        <f>IF(COUNTIF(Dails!G:G,Data!$A1572)=1,3,"N")</f>
        <v>N</v>
      </c>
      <c r="I1572" s="16">
        <f t="shared" si="1"/>
        <v>2</v>
      </c>
    </row>
    <row r="1573" ht="14.25" customHeight="1">
      <c r="A1573" s="9" t="s">
        <v>1631</v>
      </c>
      <c r="B1573" s="111" t="s">
        <v>88</v>
      </c>
      <c r="C1573" s="119" t="s">
        <v>3063</v>
      </c>
      <c r="D1573" s="120" t="s">
        <v>1419</v>
      </c>
      <c r="E1573" s="16" t="str">
        <f>VLOOKUP(B1573&amp;D1573,'Bill Assignment'!C:D,2,0)</f>
        <v>×</v>
      </c>
      <c r="F1573" s="16" t="str">
        <f>IF(COUNTIF(Dails!A:A,Data!$A1573)=1,1,"N")</f>
        <v>N</v>
      </c>
      <c r="G1573" s="16">
        <f>IF(COUNTIF(Dails!D:D,Data!$A1573)=1,2,"N")</f>
        <v>2</v>
      </c>
      <c r="H1573" s="16" t="str">
        <f>IF(COUNTIF(Dails!G:G,Data!$A1573)=1,3,"N")</f>
        <v>N</v>
      </c>
      <c r="I1573" s="16">
        <f t="shared" si="1"/>
        <v>2</v>
      </c>
    </row>
    <row r="1574" ht="14.25" customHeight="1">
      <c r="A1574" s="9" t="s">
        <v>1297</v>
      </c>
      <c r="B1574" s="111" t="s">
        <v>88</v>
      </c>
      <c r="C1574" s="119" t="s">
        <v>3064</v>
      </c>
      <c r="D1574" s="120" t="s">
        <v>1419</v>
      </c>
      <c r="E1574" s="16" t="str">
        <f>VLOOKUP(B1574&amp;D1574,'Bill Assignment'!C:D,2,0)</f>
        <v>×</v>
      </c>
      <c r="F1574" s="16">
        <f>IF(COUNTIF(Dails!A:A,Data!$A1574)=1,1,"N")</f>
        <v>1</v>
      </c>
      <c r="G1574" s="16">
        <f>IF(COUNTIF(Dails!D:D,Data!$A1574)=1,2,"N")</f>
        <v>2</v>
      </c>
      <c r="H1574" s="16" t="str">
        <f>IF(COUNTIF(Dails!G:G,Data!$A1574)=1,3,"N")</f>
        <v>N</v>
      </c>
      <c r="I1574" s="16">
        <f t="shared" si="1"/>
        <v>2</v>
      </c>
    </row>
    <row r="1575" ht="14.25" customHeight="1">
      <c r="A1575" s="9" t="s">
        <v>1360</v>
      </c>
      <c r="B1575" s="111" t="s">
        <v>88</v>
      </c>
      <c r="C1575" s="119" t="s">
        <v>3065</v>
      </c>
      <c r="D1575" s="120" t="s">
        <v>1419</v>
      </c>
      <c r="E1575" s="16" t="str">
        <f>VLOOKUP(B1575&amp;D1575,'Bill Assignment'!C:D,2,0)</f>
        <v>×</v>
      </c>
      <c r="F1575" s="16" t="str">
        <f>IF(COUNTIF(Dails!A:A,Data!$A1575)=1,1,"N")</f>
        <v>N</v>
      </c>
      <c r="G1575" s="16">
        <f>IF(COUNTIF(Dails!D:D,Data!$A1575)=1,2,"N")</f>
        <v>2</v>
      </c>
      <c r="H1575" s="16">
        <f>IF(COUNTIF(Dails!G:G,Data!$A1575)=1,3,"N")</f>
        <v>3</v>
      </c>
      <c r="I1575" s="16">
        <f t="shared" si="1"/>
        <v>2</v>
      </c>
    </row>
    <row r="1576" ht="14.25" customHeight="1">
      <c r="A1576" s="9" t="s">
        <v>1635</v>
      </c>
      <c r="B1576" s="111" t="s">
        <v>88</v>
      </c>
      <c r="C1576" s="119" t="s">
        <v>3066</v>
      </c>
      <c r="D1576" s="120" t="s">
        <v>1419</v>
      </c>
      <c r="E1576" s="16" t="str">
        <f>VLOOKUP(B1576&amp;D1576,'Bill Assignment'!C:D,2,0)</f>
        <v>×</v>
      </c>
      <c r="F1576" s="16">
        <f>IF(COUNTIF(Dails!A:A,Data!$A1576)=1,1,"N")</f>
        <v>1</v>
      </c>
      <c r="G1576" s="16">
        <f>IF(COUNTIF(Dails!D:D,Data!$A1576)=1,2,"N")</f>
        <v>2</v>
      </c>
      <c r="H1576" s="16" t="str">
        <f>IF(COUNTIF(Dails!G:G,Data!$A1576)=1,3,"N")</f>
        <v>N</v>
      </c>
      <c r="I1576" s="16">
        <f t="shared" si="1"/>
        <v>2</v>
      </c>
    </row>
    <row r="1577" ht="14.25" customHeight="1">
      <c r="A1577" s="9" t="s">
        <v>1640</v>
      </c>
      <c r="B1577" s="111" t="s">
        <v>88</v>
      </c>
      <c r="C1577" s="119" t="s">
        <v>3067</v>
      </c>
      <c r="D1577" s="120" t="s">
        <v>1419</v>
      </c>
      <c r="E1577" s="16" t="str">
        <f>VLOOKUP(B1577&amp;D1577,'Bill Assignment'!C:D,2,0)</f>
        <v>×</v>
      </c>
      <c r="F1577" s="16" t="str">
        <f>IF(COUNTIF(Dails!A:A,Data!$A1577)=1,1,"N")</f>
        <v>N</v>
      </c>
      <c r="G1577" s="16">
        <f>IF(COUNTIF(Dails!D:D,Data!$A1577)=1,2,"N")</f>
        <v>2</v>
      </c>
      <c r="H1577" s="16" t="str">
        <f>IF(COUNTIF(Dails!G:G,Data!$A1577)=1,3,"N")</f>
        <v>N</v>
      </c>
      <c r="I1577" s="16">
        <f t="shared" si="1"/>
        <v>2</v>
      </c>
    </row>
    <row r="1578" ht="14.25" customHeight="1">
      <c r="A1578" s="9" t="s">
        <v>1647</v>
      </c>
      <c r="B1578" s="111" t="s">
        <v>88</v>
      </c>
      <c r="C1578" s="119" t="s">
        <v>3068</v>
      </c>
      <c r="D1578" s="120" t="s">
        <v>1419</v>
      </c>
      <c r="E1578" s="16" t="str">
        <f>VLOOKUP(B1578&amp;D1578,'Bill Assignment'!C:D,2,0)</f>
        <v>×</v>
      </c>
      <c r="F1578" s="16" t="str">
        <f>IF(COUNTIF(Dails!A:A,Data!$A1578)=1,1,"N")</f>
        <v>N</v>
      </c>
      <c r="G1578" s="16">
        <f>IF(COUNTIF(Dails!D:D,Data!$A1578)=1,2,"N")</f>
        <v>2</v>
      </c>
      <c r="H1578" s="16" t="str">
        <f>IF(COUNTIF(Dails!G:G,Data!$A1578)=1,3,"N")</f>
        <v>N</v>
      </c>
      <c r="I1578" s="16">
        <f t="shared" si="1"/>
        <v>2</v>
      </c>
    </row>
    <row r="1579" ht="14.25" customHeight="1">
      <c r="A1579" s="9" t="s">
        <v>789</v>
      </c>
      <c r="B1579" s="111" t="s">
        <v>88</v>
      </c>
      <c r="C1579" s="119" t="s">
        <v>3069</v>
      </c>
      <c r="D1579" s="120" t="s">
        <v>1419</v>
      </c>
      <c r="E1579" s="16" t="str">
        <f>VLOOKUP(B1579&amp;D1579,'Bill Assignment'!C:D,2,0)</f>
        <v>×</v>
      </c>
      <c r="F1579" s="16">
        <f>IF(COUNTIF(Dails!A:A,Data!$A1579)=1,1,"N")</f>
        <v>1</v>
      </c>
      <c r="G1579" s="16">
        <f>IF(COUNTIF(Dails!D:D,Data!$A1579)=1,2,"N")</f>
        <v>2</v>
      </c>
      <c r="H1579" s="16" t="str">
        <f>IF(COUNTIF(Dails!G:G,Data!$A1579)=1,3,"N")</f>
        <v>N</v>
      </c>
      <c r="I1579" s="16">
        <f t="shared" si="1"/>
        <v>2</v>
      </c>
    </row>
    <row r="1580" ht="14.25" customHeight="1">
      <c r="A1580" s="9" t="s">
        <v>864</v>
      </c>
      <c r="B1580" s="111" t="s">
        <v>88</v>
      </c>
      <c r="C1580" s="119" t="s">
        <v>3070</v>
      </c>
      <c r="D1580" s="120" t="s">
        <v>1419</v>
      </c>
      <c r="E1580" s="16" t="str">
        <f>VLOOKUP(B1580&amp;D1580,'Bill Assignment'!C:D,2,0)</f>
        <v>×</v>
      </c>
      <c r="F1580" s="16" t="str">
        <f>IF(COUNTIF(Dails!A:A,Data!$A1580)=1,1,"N")</f>
        <v>N</v>
      </c>
      <c r="G1580" s="16">
        <f>IF(COUNTIF(Dails!D:D,Data!$A1580)=1,2,"N")</f>
        <v>2</v>
      </c>
      <c r="H1580" s="16" t="str">
        <f>IF(COUNTIF(Dails!G:G,Data!$A1580)=1,3,"N")</f>
        <v>N</v>
      </c>
      <c r="I1580" s="16">
        <f t="shared" si="1"/>
        <v>2</v>
      </c>
    </row>
    <row r="1581" ht="14.25" customHeight="1">
      <c r="A1581" s="9" t="s">
        <v>1650</v>
      </c>
      <c r="B1581" s="111" t="s">
        <v>88</v>
      </c>
      <c r="C1581" s="119" t="s">
        <v>3071</v>
      </c>
      <c r="D1581" s="120" t="s">
        <v>1419</v>
      </c>
      <c r="E1581" s="16" t="str">
        <f>VLOOKUP(B1581&amp;D1581,'Bill Assignment'!C:D,2,0)</f>
        <v>×</v>
      </c>
      <c r="F1581" s="16" t="str">
        <f>IF(COUNTIF(Dails!A:A,Data!$A1581)=1,1,"N")</f>
        <v>N</v>
      </c>
      <c r="G1581" s="16">
        <f>IF(COUNTIF(Dails!D:D,Data!$A1581)=1,2,"N")</f>
        <v>2</v>
      </c>
      <c r="H1581" s="16" t="str">
        <f>IF(COUNTIF(Dails!G:G,Data!$A1581)=1,3,"N")</f>
        <v>N</v>
      </c>
      <c r="I1581" s="16">
        <f t="shared" si="1"/>
        <v>2</v>
      </c>
    </row>
    <row r="1582" ht="14.25" customHeight="1">
      <c r="A1582" s="9" t="s">
        <v>547</v>
      </c>
      <c r="B1582" s="111" t="s">
        <v>88</v>
      </c>
      <c r="C1582" s="119" t="s">
        <v>3072</v>
      </c>
      <c r="D1582" s="120" t="s">
        <v>1419</v>
      </c>
      <c r="E1582" s="16" t="str">
        <f>VLOOKUP(B1582&amp;D1582,'Bill Assignment'!C:D,2,0)</f>
        <v>×</v>
      </c>
      <c r="F1582" s="16" t="str">
        <f>IF(COUNTIF(Dails!A:A,Data!$A1582)=1,1,"N")</f>
        <v>N</v>
      </c>
      <c r="G1582" s="16">
        <f>IF(COUNTIF(Dails!D:D,Data!$A1582)=1,2,"N")</f>
        <v>2</v>
      </c>
      <c r="H1582" s="16" t="str">
        <f>IF(COUNTIF(Dails!G:G,Data!$A1582)=1,3,"N")</f>
        <v>N</v>
      </c>
      <c r="I1582" s="16">
        <f t="shared" si="1"/>
        <v>2</v>
      </c>
    </row>
    <row r="1583" ht="14.25" customHeight="1">
      <c r="A1583" s="9" t="s">
        <v>1654</v>
      </c>
      <c r="B1583" s="111" t="s">
        <v>88</v>
      </c>
      <c r="C1583" s="119" t="s">
        <v>3073</v>
      </c>
      <c r="D1583" s="120" t="s">
        <v>1419</v>
      </c>
      <c r="E1583" s="16" t="str">
        <f>VLOOKUP(B1583&amp;D1583,'Bill Assignment'!C:D,2,0)</f>
        <v>×</v>
      </c>
      <c r="F1583" s="16" t="str">
        <f>IF(COUNTIF(Dails!A:A,Data!$A1583)=1,1,"N")</f>
        <v>N</v>
      </c>
      <c r="G1583" s="16">
        <f>IF(COUNTIF(Dails!D:D,Data!$A1583)=1,2,"N")</f>
        <v>2</v>
      </c>
      <c r="H1583" s="16" t="str">
        <f>IF(COUNTIF(Dails!G:G,Data!$A1583)=1,3,"N")</f>
        <v>N</v>
      </c>
      <c r="I1583" s="16">
        <f t="shared" si="1"/>
        <v>2</v>
      </c>
    </row>
    <row r="1584" ht="14.25" customHeight="1">
      <c r="A1584" s="9" t="s">
        <v>1085</v>
      </c>
      <c r="B1584" s="111" t="s">
        <v>88</v>
      </c>
      <c r="C1584" s="119" t="s">
        <v>3074</v>
      </c>
      <c r="D1584" s="120" t="s">
        <v>1419</v>
      </c>
      <c r="E1584" s="16" t="str">
        <f>VLOOKUP(B1584&amp;D1584,'Bill Assignment'!C:D,2,0)</f>
        <v>×</v>
      </c>
      <c r="F1584" s="16">
        <f>IF(COUNTIF(Dails!A:A,Data!$A1584)=1,1,"N")</f>
        <v>1</v>
      </c>
      <c r="G1584" s="16">
        <f>IF(COUNTIF(Dails!D:D,Data!$A1584)=1,2,"N")</f>
        <v>2</v>
      </c>
      <c r="H1584" s="16" t="str">
        <f>IF(COUNTIF(Dails!G:G,Data!$A1584)=1,3,"N")</f>
        <v>N</v>
      </c>
      <c r="I1584" s="16">
        <f t="shared" si="1"/>
        <v>2</v>
      </c>
    </row>
    <row r="1585" ht="14.25" customHeight="1">
      <c r="A1585" s="9" t="s">
        <v>989</v>
      </c>
      <c r="B1585" s="111" t="s">
        <v>88</v>
      </c>
      <c r="C1585" s="119" t="s">
        <v>3075</v>
      </c>
      <c r="D1585" s="120" t="s">
        <v>1419</v>
      </c>
      <c r="E1585" s="16" t="str">
        <f>VLOOKUP(B1585&amp;D1585,'Bill Assignment'!C:D,2,0)</f>
        <v>×</v>
      </c>
      <c r="F1585" s="16" t="str">
        <f>IF(COUNTIF(Dails!A:A,Data!$A1585)=1,1,"N")</f>
        <v>N</v>
      </c>
      <c r="G1585" s="16">
        <f>IF(COUNTIF(Dails!D:D,Data!$A1585)=1,2,"N")</f>
        <v>2</v>
      </c>
      <c r="H1585" s="16" t="str">
        <f>IF(COUNTIF(Dails!G:G,Data!$A1585)=1,3,"N")</f>
        <v>N</v>
      </c>
      <c r="I1585" s="16">
        <f t="shared" si="1"/>
        <v>2</v>
      </c>
    </row>
    <row r="1586" ht="14.25" customHeight="1">
      <c r="A1586" s="9" t="s">
        <v>1657</v>
      </c>
      <c r="B1586" s="111" t="s">
        <v>88</v>
      </c>
      <c r="C1586" s="119" t="s">
        <v>3076</v>
      </c>
      <c r="D1586" s="120" t="s">
        <v>1419</v>
      </c>
      <c r="E1586" s="16" t="str">
        <f>VLOOKUP(B1586&amp;D1586,'Bill Assignment'!C:D,2,0)</f>
        <v>×</v>
      </c>
      <c r="F1586" s="16">
        <f>IF(COUNTIF(Dails!A:A,Data!$A1586)=1,1,"N")</f>
        <v>1</v>
      </c>
      <c r="G1586" s="16">
        <f>IF(COUNTIF(Dails!D:D,Data!$A1586)=1,2,"N")</f>
        <v>2</v>
      </c>
      <c r="H1586" s="16" t="str">
        <f>IF(COUNTIF(Dails!G:G,Data!$A1586)=1,3,"N")</f>
        <v>N</v>
      </c>
      <c r="I1586" s="16">
        <f t="shared" si="1"/>
        <v>2</v>
      </c>
    </row>
    <row r="1587" ht="14.25" customHeight="1">
      <c r="A1587" s="9" t="s">
        <v>725</v>
      </c>
      <c r="B1587" s="111" t="s">
        <v>88</v>
      </c>
      <c r="C1587" s="119" t="s">
        <v>3077</v>
      </c>
      <c r="D1587" s="120" t="s">
        <v>1419</v>
      </c>
      <c r="E1587" s="16" t="str">
        <f>VLOOKUP(B1587&amp;D1587,'Bill Assignment'!C:D,2,0)</f>
        <v>×</v>
      </c>
      <c r="F1587" s="16">
        <f>IF(COUNTIF(Dails!A:A,Data!$A1587)=1,1,"N")</f>
        <v>1</v>
      </c>
      <c r="G1587" s="16">
        <f>IF(COUNTIF(Dails!D:D,Data!$A1587)=1,2,"N")</f>
        <v>2</v>
      </c>
      <c r="H1587" s="16" t="str">
        <f>IF(COUNTIF(Dails!G:G,Data!$A1587)=1,3,"N")</f>
        <v>N</v>
      </c>
      <c r="I1587" s="16">
        <f t="shared" si="1"/>
        <v>2</v>
      </c>
    </row>
    <row r="1588" ht="14.25" customHeight="1">
      <c r="A1588" s="9" t="s">
        <v>1058</v>
      </c>
      <c r="B1588" s="111" t="s">
        <v>88</v>
      </c>
      <c r="C1588" s="119" t="s">
        <v>3078</v>
      </c>
      <c r="D1588" s="120" t="s">
        <v>1419</v>
      </c>
      <c r="E1588" s="16" t="str">
        <f>VLOOKUP(B1588&amp;D1588,'Bill Assignment'!C:D,2,0)</f>
        <v>×</v>
      </c>
      <c r="F1588" s="16" t="str">
        <f>IF(COUNTIF(Dails!A:A,Data!$A1588)=1,1,"N")</f>
        <v>N</v>
      </c>
      <c r="G1588" s="16">
        <f>IF(COUNTIF(Dails!D:D,Data!$A1588)=1,2,"N")</f>
        <v>2</v>
      </c>
      <c r="H1588" s="16" t="str">
        <f>IF(COUNTIF(Dails!G:G,Data!$A1588)=1,3,"N")</f>
        <v>N</v>
      </c>
      <c r="I1588" s="16">
        <f t="shared" si="1"/>
        <v>2</v>
      </c>
    </row>
    <row r="1589" ht="14.25" customHeight="1">
      <c r="A1589" s="9" t="s">
        <v>1742</v>
      </c>
      <c r="B1589" s="111" t="s">
        <v>88</v>
      </c>
      <c r="C1589" s="119" t="s">
        <v>3079</v>
      </c>
      <c r="D1589" s="120" t="s">
        <v>1419</v>
      </c>
      <c r="E1589" s="16" t="str">
        <f>VLOOKUP(B1589&amp;D1589,'Bill Assignment'!C:D,2,0)</f>
        <v>×</v>
      </c>
      <c r="F1589" s="16" t="str">
        <f>IF(COUNTIF(Dails!A:A,Data!$A1589)=1,1,"N")</f>
        <v>N</v>
      </c>
      <c r="G1589" s="16">
        <f>IF(COUNTIF(Dails!D:D,Data!$A1589)=1,2,"N")</f>
        <v>2</v>
      </c>
      <c r="H1589" s="16" t="str">
        <f>IF(COUNTIF(Dails!G:G,Data!$A1589)=1,3,"N")</f>
        <v>N</v>
      </c>
      <c r="I1589" s="16">
        <f t="shared" si="1"/>
        <v>2</v>
      </c>
    </row>
    <row r="1590" ht="14.25" customHeight="1">
      <c r="A1590" s="9" t="s">
        <v>643</v>
      </c>
      <c r="B1590" s="111" t="s">
        <v>88</v>
      </c>
      <c r="C1590" s="119" t="s">
        <v>3080</v>
      </c>
      <c r="D1590" s="120" t="s">
        <v>1419</v>
      </c>
      <c r="E1590" s="16" t="str">
        <f>VLOOKUP(B1590&amp;D1590,'Bill Assignment'!C:D,2,0)</f>
        <v>×</v>
      </c>
      <c r="F1590" s="16">
        <f>IF(COUNTIF(Dails!A:A,Data!$A1590)=1,1,"N")</f>
        <v>1</v>
      </c>
      <c r="G1590" s="16">
        <f>IF(COUNTIF(Dails!D:D,Data!$A1590)=1,2,"N")</f>
        <v>2</v>
      </c>
      <c r="H1590" s="16" t="str">
        <f>IF(COUNTIF(Dails!G:G,Data!$A1590)=1,3,"N")</f>
        <v>N</v>
      </c>
      <c r="I1590" s="16">
        <f t="shared" si="1"/>
        <v>2</v>
      </c>
    </row>
    <row r="1591" ht="14.25" customHeight="1">
      <c r="A1591" s="9" t="s">
        <v>1386</v>
      </c>
      <c r="B1591" s="111" t="s">
        <v>88</v>
      </c>
      <c r="C1591" s="119" t="s">
        <v>3081</v>
      </c>
      <c r="D1591" s="120" t="s">
        <v>1419</v>
      </c>
      <c r="E1591" s="16" t="str">
        <f>VLOOKUP(B1591&amp;D1591,'Bill Assignment'!C:D,2,0)</f>
        <v>×</v>
      </c>
      <c r="F1591" s="16" t="str">
        <f>IF(COUNTIF(Dails!A:A,Data!$A1591)=1,1,"N")</f>
        <v>N</v>
      </c>
      <c r="G1591" s="16">
        <f>IF(COUNTIF(Dails!D:D,Data!$A1591)=1,2,"N")</f>
        <v>2</v>
      </c>
      <c r="H1591" s="16">
        <f>IF(COUNTIF(Dails!G:G,Data!$A1591)=1,3,"N")</f>
        <v>3</v>
      </c>
      <c r="I1591" s="16">
        <f t="shared" si="1"/>
        <v>2</v>
      </c>
    </row>
    <row r="1592" ht="14.25" customHeight="1">
      <c r="A1592" s="9" t="s">
        <v>939</v>
      </c>
      <c r="B1592" s="111" t="s">
        <v>88</v>
      </c>
      <c r="C1592" s="119" t="s">
        <v>3082</v>
      </c>
      <c r="D1592" s="120" t="s">
        <v>1419</v>
      </c>
      <c r="E1592" s="16" t="str">
        <f>VLOOKUP(B1592&amp;D1592,'Bill Assignment'!C:D,2,0)</f>
        <v>×</v>
      </c>
      <c r="F1592" s="16" t="str">
        <f>IF(COUNTIF(Dails!A:A,Data!$A1592)=1,1,"N")</f>
        <v>N</v>
      </c>
      <c r="G1592" s="16">
        <f>IF(COUNTIF(Dails!D:D,Data!$A1592)=1,2,"N")</f>
        <v>2</v>
      </c>
      <c r="H1592" s="16" t="str">
        <f>IF(COUNTIF(Dails!G:G,Data!$A1592)=1,3,"N")</f>
        <v>N</v>
      </c>
      <c r="I1592" s="16">
        <f t="shared" si="1"/>
        <v>2</v>
      </c>
    </row>
    <row r="1593" ht="14.25" customHeight="1">
      <c r="A1593" s="9" t="s">
        <v>964</v>
      </c>
      <c r="B1593" s="111" t="s">
        <v>88</v>
      </c>
      <c r="C1593" s="119" t="s">
        <v>3083</v>
      </c>
      <c r="D1593" s="120" t="s">
        <v>1419</v>
      </c>
      <c r="E1593" s="16" t="str">
        <f>VLOOKUP(B1593&amp;D1593,'Bill Assignment'!C:D,2,0)</f>
        <v>×</v>
      </c>
      <c r="F1593" s="16">
        <f>IF(COUNTIF(Dails!A:A,Data!$A1593)=1,1,"N")</f>
        <v>1</v>
      </c>
      <c r="G1593" s="16">
        <f>IF(COUNTIF(Dails!D:D,Data!$A1593)=1,2,"N")</f>
        <v>2</v>
      </c>
      <c r="H1593" s="16" t="str">
        <f>IF(COUNTIF(Dails!G:G,Data!$A1593)=1,3,"N")</f>
        <v>N</v>
      </c>
      <c r="I1593" s="16">
        <f t="shared" si="1"/>
        <v>2</v>
      </c>
    </row>
    <row r="1594" ht="14.25" customHeight="1">
      <c r="A1594" s="9" t="s">
        <v>1398</v>
      </c>
      <c r="B1594" s="111" t="s">
        <v>88</v>
      </c>
      <c r="C1594" s="119" t="s">
        <v>3084</v>
      </c>
      <c r="D1594" s="120" t="s">
        <v>1419</v>
      </c>
      <c r="E1594" s="16" t="str">
        <f>VLOOKUP(B1594&amp;D1594,'Bill Assignment'!C:D,2,0)</f>
        <v>×</v>
      </c>
      <c r="F1594" s="16">
        <f>IF(COUNTIF(Dails!A:A,Data!$A1594)=1,1,"N")</f>
        <v>1</v>
      </c>
      <c r="G1594" s="16">
        <f>IF(COUNTIF(Dails!D:D,Data!$A1594)=1,2,"N")</f>
        <v>2</v>
      </c>
      <c r="H1594" s="16">
        <f>IF(COUNTIF(Dails!G:G,Data!$A1594)=1,3,"N")</f>
        <v>3</v>
      </c>
      <c r="I1594" s="16">
        <f t="shared" si="1"/>
        <v>2</v>
      </c>
    </row>
    <row r="1595" ht="14.25" customHeight="1">
      <c r="A1595" s="9" t="s">
        <v>1182</v>
      </c>
      <c r="B1595" s="111" t="s">
        <v>88</v>
      </c>
      <c r="C1595" s="119" t="s">
        <v>3085</v>
      </c>
      <c r="D1595" s="120" t="s">
        <v>1419</v>
      </c>
      <c r="E1595" s="16" t="str">
        <f>VLOOKUP(B1595&amp;D1595,'Bill Assignment'!C:D,2,0)</f>
        <v>×</v>
      </c>
      <c r="F1595" s="16" t="str">
        <f>IF(COUNTIF(Dails!A:A,Data!$A1595)=1,1,"N")</f>
        <v>N</v>
      </c>
      <c r="G1595" s="16">
        <f>IF(COUNTIF(Dails!D:D,Data!$A1595)=1,2,"N")</f>
        <v>2</v>
      </c>
      <c r="H1595" s="16">
        <f>IF(COUNTIF(Dails!G:G,Data!$A1595)=1,3,"N")</f>
        <v>3</v>
      </c>
      <c r="I1595" s="16">
        <f t="shared" si="1"/>
        <v>2</v>
      </c>
    </row>
    <row r="1596" ht="14.25" customHeight="1">
      <c r="A1596" s="9" t="s">
        <v>25</v>
      </c>
      <c r="B1596" s="111" t="s">
        <v>88</v>
      </c>
      <c r="C1596" s="119" t="s">
        <v>3086</v>
      </c>
      <c r="D1596" s="120" t="s">
        <v>1419</v>
      </c>
      <c r="E1596" s="16" t="str">
        <f>VLOOKUP(B1596&amp;D1596,'Bill Assignment'!C:D,2,0)</f>
        <v>×</v>
      </c>
      <c r="F1596" s="16">
        <f>IF(COUNTIF(Dails!A:A,Data!$A1596)=1,1,"N")</f>
        <v>1</v>
      </c>
      <c r="G1596" s="16">
        <f>IF(COUNTIF(Dails!D:D,Data!$A1596)=1,2,"N")</f>
        <v>2</v>
      </c>
      <c r="H1596" s="16" t="str">
        <f>IF(COUNTIF(Dails!G:G,Data!$A1596)=1,3,"N")</f>
        <v>N</v>
      </c>
      <c r="I1596" s="16">
        <f t="shared" si="1"/>
        <v>2</v>
      </c>
    </row>
    <row r="1597" ht="14.25" customHeight="1">
      <c r="A1597" s="9" t="s">
        <v>489</v>
      </c>
      <c r="B1597" s="111" t="s">
        <v>88</v>
      </c>
      <c r="C1597" s="119" t="s">
        <v>3087</v>
      </c>
      <c r="D1597" s="120" t="s">
        <v>1419</v>
      </c>
      <c r="E1597" s="16" t="str">
        <f>VLOOKUP(B1597&amp;D1597,'Bill Assignment'!C:D,2,0)</f>
        <v>×</v>
      </c>
      <c r="F1597" s="16" t="str">
        <f>IF(COUNTIF(Dails!A:A,Data!$A1597)=1,1,"N")</f>
        <v>N</v>
      </c>
      <c r="G1597" s="16">
        <f>IF(COUNTIF(Dails!D:D,Data!$A1597)=1,2,"N")</f>
        <v>2</v>
      </c>
      <c r="H1597" s="16" t="str">
        <f>IF(COUNTIF(Dails!G:G,Data!$A1597)=1,3,"N")</f>
        <v>N</v>
      </c>
      <c r="I1597" s="16">
        <f t="shared" si="1"/>
        <v>2</v>
      </c>
    </row>
    <row r="1598" ht="14.25" customHeight="1">
      <c r="A1598" s="9" t="s">
        <v>1054</v>
      </c>
      <c r="B1598" s="111" t="s">
        <v>88</v>
      </c>
      <c r="C1598" s="119" t="s">
        <v>3088</v>
      </c>
      <c r="D1598" s="120" t="s">
        <v>1419</v>
      </c>
      <c r="E1598" s="16" t="str">
        <f>VLOOKUP(B1598&amp;D1598,'Bill Assignment'!C:D,2,0)</f>
        <v>×</v>
      </c>
      <c r="F1598" s="16">
        <f>IF(COUNTIF(Dails!A:A,Data!$A1598)=1,1,"N")</f>
        <v>1</v>
      </c>
      <c r="G1598" s="16">
        <f>IF(COUNTIF(Dails!D:D,Data!$A1598)=1,2,"N")</f>
        <v>2</v>
      </c>
      <c r="H1598" s="16">
        <f>IF(COUNTIF(Dails!G:G,Data!$A1598)=1,3,"N")</f>
        <v>3</v>
      </c>
      <c r="I1598" s="16">
        <f t="shared" si="1"/>
        <v>2</v>
      </c>
    </row>
    <row r="1599" ht="14.25" customHeight="1">
      <c r="A1599" s="9" t="s">
        <v>1686</v>
      </c>
      <c r="B1599" s="111" t="s">
        <v>88</v>
      </c>
      <c r="C1599" s="119" t="s">
        <v>3089</v>
      </c>
      <c r="D1599" s="120" t="s">
        <v>1419</v>
      </c>
      <c r="E1599" s="16" t="str">
        <f>VLOOKUP(B1599&amp;D1599,'Bill Assignment'!C:D,2,0)</f>
        <v>×</v>
      </c>
      <c r="F1599" s="16">
        <f>IF(COUNTIF(Dails!A:A,Data!$A1599)=1,1,"N")</f>
        <v>1</v>
      </c>
      <c r="G1599" s="16">
        <f>IF(COUNTIF(Dails!D:D,Data!$A1599)=1,2,"N")</f>
        <v>2</v>
      </c>
      <c r="H1599" s="16" t="str">
        <f>IF(COUNTIF(Dails!G:G,Data!$A1599)=1,3,"N")</f>
        <v>N</v>
      </c>
      <c r="I1599" s="16">
        <f t="shared" si="1"/>
        <v>2</v>
      </c>
    </row>
    <row r="1600" ht="14.25" customHeight="1">
      <c r="A1600" s="9" t="s">
        <v>3090</v>
      </c>
      <c r="B1600" s="111" t="s">
        <v>88</v>
      </c>
      <c r="C1600" s="119" t="s">
        <v>3091</v>
      </c>
      <c r="D1600" s="120" t="s">
        <v>1419</v>
      </c>
      <c r="E1600" s="16" t="str">
        <f>VLOOKUP(B1600&amp;D1600,'Bill Assignment'!C:D,2,0)</f>
        <v>×</v>
      </c>
      <c r="F1600" s="16" t="str">
        <f>IF(COUNTIF(Dails!A:A,Data!$A1600)=1,1,"N")</f>
        <v>N</v>
      </c>
      <c r="G1600" s="16">
        <f>IF(COUNTIF(Dails!D:D,Data!$A1600)=1,2,"N")</f>
        <v>2</v>
      </c>
      <c r="H1600" s="16" t="str">
        <f>IF(COUNTIF(Dails!G:G,Data!$A1600)=1,3,"N")</f>
        <v>N</v>
      </c>
      <c r="I1600" s="16">
        <f t="shared" si="1"/>
        <v>2</v>
      </c>
    </row>
    <row r="1601" ht="14.25" customHeight="1">
      <c r="A1601" s="9" t="s">
        <v>1248</v>
      </c>
      <c r="B1601" s="111" t="s">
        <v>88</v>
      </c>
      <c r="C1601" s="119" t="s">
        <v>3092</v>
      </c>
      <c r="D1601" s="120" t="s">
        <v>1419</v>
      </c>
      <c r="E1601" s="16" t="str">
        <f>VLOOKUP(B1601&amp;D1601,'Bill Assignment'!C:D,2,0)</f>
        <v>×</v>
      </c>
      <c r="F1601" s="16">
        <f>IF(COUNTIF(Dails!A:A,Data!$A1601)=1,1,"N")</f>
        <v>1</v>
      </c>
      <c r="G1601" s="16">
        <f>IF(COUNTIF(Dails!D:D,Data!$A1601)=1,2,"N")</f>
        <v>2</v>
      </c>
      <c r="H1601" s="16" t="str">
        <f>IF(COUNTIF(Dails!G:G,Data!$A1601)=1,3,"N")</f>
        <v>N</v>
      </c>
      <c r="I1601" s="16">
        <f t="shared" si="1"/>
        <v>2</v>
      </c>
    </row>
    <row r="1602" ht="14.25" customHeight="1">
      <c r="A1602" s="9" t="s">
        <v>2594</v>
      </c>
      <c r="B1602" s="111" t="s">
        <v>88</v>
      </c>
      <c r="C1602" s="119" t="s">
        <v>3093</v>
      </c>
      <c r="D1602" s="120" t="s">
        <v>1419</v>
      </c>
      <c r="E1602" s="16" t="str">
        <f>VLOOKUP(B1602&amp;D1602,'Bill Assignment'!C:D,2,0)</f>
        <v>×</v>
      </c>
      <c r="F1602" s="16" t="str">
        <f>IF(COUNTIF(Dails!A:A,Data!$A1602)=1,1,"N")</f>
        <v>N</v>
      </c>
      <c r="G1602" s="16">
        <f>IF(COUNTIF(Dails!D:D,Data!$A1602)=1,2,"N")</f>
        <v>2</v>
      </c>
      <c r="H1602" s="16" t="str">
        <f>IF(COUNTIF(Dails!G:G,Data!$A1602)=1,3,"N")</f>
        <v>N</v>
      </c>
      <c r="I1602" s="16">
        <f t="shared" si="1"/>
        <v>2</v>
      </c>
    </row>
    <row r="1603" ht="14.25" customHeight="1">
      <c r="A1603" s="9" t="s">
        <v>877</v>
      </c>
      <c r="B1603" s="111" t="s">
        <v>88</v>
      </c>
      <c r="C1603" s="119" t="s">
        <v>3094</v>
      </c>
      <c r="D1603" s="120" t="s">
        <v>1419</v>
      </c>
      <c r="E1603" s="16" t="str">
        <f>VLOOKUP(B1603&amp;D1603,'Bill Assignment'!C:D,2,0)</f>
        <v>×</v>
      </c>
      <c r="F1603" s="16" t="str">
        <f>IF(COUNTIF(Dails!A:A,Data!$A1603)=1,1,"N")</f>
        <v>N</v>
      </c>
      <c r="G1603" s="16">
        <f>IF(COUNTIF(Dails!D:D,Data!$A1603)=1,2,"N")</f>
        <v>2</v>
      </c>
      <c r="H1603" s="16">
        <f>IF(COUNTIF(Dails!G:G,Data!$A1603)=1,3,"N")</f>
        <v>3</v>
      </c>
      <c r="I1603" s="16">
        <f t="shared" si="1"/>
        <v>2</v>
      </c>
    </row>
    <row r="1604" ht="14.25" customHeight="1">
      <c r="A1604" s="9" t="s">
        <v>198</v>
      </c>
      <c r="B1604" s="111" t="s">
        <v>88</v>
      </c>
      <c r="C1604" s="119" t="s">
        <v>3095</v>
      </c>
      <c r="D1604" s="120" t="s">
        <v>1419</v>
      </c>
      <c r="E1604" s="16" t="str">
        <f>VLOOKUP(B1604&amp;D1604,'Bill Assignment'!C:D,2,0)</f>
        <v>×</v>
      </c>
      <c r="F1604" s="16">
        <f>IF(COUNTIF(Dails!A:A,Data!$A1604)=1,1,"N")</f>
        <v>1</v>
      </c>
      <c r="G1604" s="16">
        <f>IF(COUNTIF(Dails!D:D,Data!$A1604)=1,2,"N")</f>
        <v>2</v>
      </c>
      <c r="H1604" s="16">
        <f>IF(COUNTIF(Dails!G:G,Data!$A1604)=1,3,"N")</f>
        <v>3</v>
      </c>
      <c r="I1604" s="16">
        <f t="shared" si="1"/>
        <v>2</v>
      </c>
    </row>
    <row r="1605" ht="14.25" customHeight="1">
      <c r="A1605" s="9" t="s">
        <v>1692</v>
      </c>
      <c r="B1605" s="111" t="s">
        <v>88</v>
      </c>
      <c r="C1605" s="119" t="s">
        <v>3096</v>
      </c>
      <c r="D1605" s="120" t="s">
        <v>1419</v>
      </c>
      <c r="E1605" s="16" t="str">
        <f>VLOOKUP(B1605&amp;D1605,'Bill Assignment'!C:D,2,0)</f>
        <v>×</v>
      </c>
      <c r="F1605" s="16" t="str">
        <f>IF(COUNTIF(Dails!A:A,Data!$A1605)=1,1,"N")</f>
        <v>N</v>
      </c>
      <c r="G1605" s="16">
        <f>IF(COUNTIF(Dails!D:D,Data!$A1605)=1,2,"N")</f>
        <v>2</v>
      </c>
      <c r="H1605" s="16" t="str">
        <f>IF(COUNTIF(Dails!G:G,Data!$A1605)=1,3,"N")</f>
        <v>N</v>
      </c>
      <c r="I1605" s="16">
        <f t="shared" si="1"/>
        <v>2</v>
      </c>
    </row>
    <row r="1606" ht="14.25" customHeight="1">
      <c r="A1606" s="9" t="s">
        <v>2600</v>
      </c>
      <c r="B1606" s="111" t="s">
        <v>88</v>
      </c>
      <c r="C1606" s="119" t="s">
        <v>3097</v>
      </c>
      <c r="D1606" s="120" t="s">
        <v>1419</v>
      </c>
      <c r="E1606" s="16" t="str">
        <f>VLOOKUP(B1606&amp;D1606,'Bill Assignment'!C:D,2,0)</f>
        <v>×</v>
      </c>
      <c r="F1606" s="16" t="str">
        <f>IF(COUNTIF(Dails!A:A,Data!$A1606)=1,1,"N")</f>
        <v>N</v>
      </c>
      <c r="G1606" s="16">
        <f>IF(COUNTIF(Dails!D:D,Data!$A1606)=1,2,"N")</f>
        <v>2</v>
      </c>
      <c r="H1606" s="16">
        <f>IF(COUNTIF(Dails!G:G,Data!$A1606)=1,3,"N")</f>
        <v>3</v>
      </c>
      <c r="I1606" s="16">
        <f t="shared" si="1"/>
        <v>2</v>
      </c>
    </row>
    <row r="1607" ht="14.25" customHeight="1">
      <c r="A1607" s="9" t="s">
        <v>1415</v>
      </c>
      <c r="B1607" s="111" t="s">
        <v>88</v>
      </c>
      <c r="C1607" s="119" t="s">
        <v>3098</v>
      </c>
      <c r="D1607" s="120" t="s">
        <v>1419</v>
      </c>
      <c r="E1607" s="16" t="str">
        <f>VLOOKUP(B1607&amp;D1607,'Bill Assignment'!C:D,2,0)</f>
        <v>×</v>
      </c>
      <c r="F1607" s="16" t="str">
        <f>IF(COUNTIF(Dails!A:A,Data!$A1607)=1,1,"N")</f>
        <v>N</v>
      </c>
      <c r="G1607" s="16">
        <f>IF(COUNTIF(Dails!D:D,Data!$A1607)=1,2,"N")</f>
        <v>2</v>
      </c>
      <c r="H1607" s="16">
        <f>IF(COUNTIF(Dails!G:G,Data!$A1607)=1,3,"N")</f>
        <v>3</v>
      </c>
      <c r="I1607" s="16">
        <f t="shared" si="1"/>
        <v>2</v>
      </c>
    </row>
    <row r="1608" ht="14.25" customHeight="1">
      <c r="A1608" s="9" t="s">
        <v>1698</v>
      </c>
      <c r="B1608" s="111" t="s">
        <v>88</v>
      </c>
      <c r="C1608" s="119" t="s">
        <v>3099</v>
      </c>
      <c r="D1608" s="120" t="s">
        <v>1419</v>
      </c>
      <c r="E1608" s="16" t="str">
        <f>VLOOKUP(B1608&amp;D1608,'Bill Assignment'!C:D,2,0)</f>
        <v>×</v>
      </c>
      <c r="F1608" s="16" t="str">
        <f>IF(COUNTIF(Dails!A:A,Data!$A1608)=1,1,"N")</f>
        <v>N</v>
      </c>
      <c r="G1608" s="16">
        <f>IF(COUNTIF(Dails!D:D,Data!$A1608)=1,2,"N")</f>
        <v>2</v>
      </c>
      <c r="H1608" s="16" t="str">
        <f>IF(COUNTIF(Dails!G:G,Data!$A1608)=1,3,"N")</f>
        <v>N</v>
      </c>
      <c r="I1608" s="16">
        <f t="shared" si="1"/>
        <v>2</v>
      </c>
    </row>
    <row r="1609" ht="14.25" customHeight="1">
      <c r="A1609" s="9" t="s">
        <v>52</v>
      </c>
      <c r="B1609" s="110" t="s">
        <v>89</v>
      </c>
      <c r="C1609" s="119" t="s">
        <v>3100</v>
      </c>
      <c r="D1609" s="120" t="s">
        <v>1333</v>
      </c>
      <c r="E1609" s="16" t="str">
        <f>VLOOKUP(B1609&amp;D1609,'Bill Assignment'!C:D,2,0)</f>
        <v>√</v>
      </c>
      <c r="F1609" s="16">
        <f>IF(COUNTIF(Dails!A:A,Data!$A1609)=1,1,"N")</f>
        <v>1</v>
      </c>
      <c r="G1609" s="16">
        <f>IF(COUNTIF(Dails!D:D,Data!$A1609)=1,2,"N")</f>
        <v>2</v>
      </c>
      <c r="H1609" s="16" t="str">
        <f>IF(COUNTIF(Dails!G:G,Data!$A1609)=1,3,"N")</f>
        <v>N</v>
      </c>
      <c r="I1609" s="16">
        <f t="shared" si="1"/>
        <v>2</v>
      </c>
    </row>
    <row r="1610" ht="14.25" customHeight="1">
      <c r="A1610" s="9" t="s">
        <v>1339</v>
      </c>
      <c r="B1610" s="110" t="s">
        <v>89</v>
      </c>
      <c r="C1610" s="119" t="s">
        <v>3101</v>
      </c>
      <c r="D1610" s="120" t="s">
        <v>1333</v>
      </c>
      <c r="E1610" s="16" t="str">
        <f>VLOOKUP(B1610&amp;D1610,'Bill Assignment'!C:D,2,0)</f>
        <v>√</v>
      </c>
      <c r="F1610" s="16">
        <f>IF(COUNTIF(Dails!A:A,Data!$A1610)=1,1,"N")</f>
        <v>1</v>
      </c>
      <c r="G1610" s="16">
        <f>IF(COUNTIF(Dails!D:D,Data!$A1610)=1,2,"N")</f>
        <v>2</v>
      </c>
      <c r="H1610" s="16">
        <f>IF(COUNTIF(Dails!G:G,Data!$A1610)=1,3,"N")</f>
        <v>3</v>
      </c>
      <c r="I1610" s="16">
        <f t="shared" si="1"/>
        <v>2</v>
      </c>
    </row>
    <row r="1611" ht="14.25" customHeight="1">
      <c r="A1611" s="9" t="s">
        <v>1064</v>
      </c>
      <c r="B1611" s="110" t="s">
        <v>89</v>
      </c>
      <c r="C1611" s="119" t="s">
        <v>3102</v>
      </c>
      <c r="D1611" s="120" t="s">
        <v>1333</v>
      </c>
      <c r="E1611" s="16" t="str">
        <f>VLOOKUP(B1611&amp;D1611,'Bill Assignment'!C:D,2,0)</f>
        <v>√</v>
      </c>
      <c r="F1611" s="16">
        <f>IF(COUNTIF(Dails!A:A,Data!$A1611)=1,1,"N")</f>
        <v>1</v>
      </c>
      <c r="G1611" s="16">
        <f>IF(COUNTIF(Dails!D:D,Data!$A1611)=1,2,"N")</f>
        <v>2</v>
      </c>
      <c r="H1611" s="16" t="str">
        <f>IF(COUNTIF(Dails!G:G,Data!$A1611)=1,3,"N")</f>
        <v>N</v>
      </c>
      <c r="I1611" s="16">
        <f t="shared" si="1"/>
        <v>2</v>
      </c>
    </row>
    <row r="1612" ht="14.25" customHeight="1">
      <c r="A1612" s="9" t="s">
        <v>970</v>
      </c>
      <c r="B1612" s="110" t="s">
        <v>89</v>
      </c>
      <c r="C1612" s="119" t="s">
        <v>3103</v>
      </c>
      <c r="D1612" s="120" t="s">
        <v>1333</v>
      </c>
      <c r="E1612" s="16" t="str">
        <f>VLOOKUP(B1612&amp;D1612,'Bill Assignment'!C:D,2,0)</f>
        <v>√</v>
      </c>
      <c r="F1612" s="16">
        <f>IF(COUNTIF(Dails!A:A,Data!$A1612)=1,1,"N")</f>
        <v>1</v>
      </c>
      <c r="G1612" s="16">
        <f>IF(COUNTIF(Dails!D:D,Data!$A1612)=1,2,"N")</f>
        <v>2</v>
      </c>
      <c r="H1612" s="16" t="str">
        <f>IF(COUNTIF(Dails!G:G,Data!$A1612)=1,3,"N")</f>
        <v>N</v>
      </c>
      <c r="I1612" s="16">
        <f t="shared" si="1"/>
        <v>2</v>
      </c>
    </row>
    <row r="1613" ht="14.25" customHeight="1">
      <c r="A1613" s="9" t="s">
        <v>896</v>
      </c>
      <c r="B1613" s="110" t="s">
        <v>89</v>
      </c>
      <c r="C1613" s="119" t="s">
        <v>3104</v>
      </c>
      <c r="D1613" s="120" t="s">
        <v>1333</v>
      </c>
      <c r="E1613" s="16" t="str">
        <f>VLOOKUP(B1613&amp;D1613,'Bill Assignment'!C:D,2,0)</f>
        <v>√</v>
      </c>
      <c r="F1613" s="16">
        <f>IF(COUNTIF(Dails!A:A,Data!$A1613)=1,1,"N")</f>
        <v>1</v>
      </c>
      <c r="G1613" s="16">
        <f>IF(COUNTIF(Dails!D:D,Data!$A1613)=1,2,"N")</f>
        <v>2</v>
      </c>
      <c r="H1613" s="16" t="str">
        <f>IF(COUNTIF(Dails!G:G,Data!$A1613)=1,3,"N")</f>
        <v>N</v>
      </c>
      <c r="I1613" s="16">
        <f t="shared" si="1"/>
        <v>2</v>
      </c>
    </row>
    <row r="1614" ht="14.25" customHeight="1">
      <c r="A1614" s="9" t="s">
        <v>2551</v>
      </c>
      <c r="B1614" s="110" t="s">
        <v>89</v>
      </c>
      <c r="C1614" s="119" t="s">
        <v>3105</v>
      </c>
      <c r="D1614" s="120" t="s">
        <v>1333</v>
      </c>
      <c r="E1614" s="16" t="str">
        <f>VLOOKUP(B1614&amp;D1614,'Bill Assignment'!C:D,2,0)</f>
        <v>√</v>
      </c>
      <c r="F1614" s="16" t="str">
        <f>IF(COUNTIF(Dails!A:A,Data!$A1614)=1,1,"N")</f>
        <v>N</v>
      </c>
      <c r="G1614" s="16">
        <f>IF(COUNTIF(Dails!D:D,Data!$A1614)=1,2,"N")</f>
        <v>2</v>
      </c>
      <c r="H1614" s="16" t="str">
        <f>IF(COUNTIF(Dails!G:G,Data!$A1614)=1,3,"N")</f>
        <v>N</v>
      </c>
      <c r="I1614" s="16">
        <f t="shared" si="1"/>
        <v>2</v>
      </c>
    </row>
    <row r="1615" ht="14.25" customHeight="1">
      <c r="A1615" s="9" t="s">
        <v>1784</v>
      </c>
      <c r="B1615" s="110" t="s">
        <v>89</v>
      </c>
      <c r="C1615" s="119" t="s">
        <v>3106</v>
      </c>
      <c r="D1615" s="120" t="s">
        <v>1333</v>
      </c>
      <c r="E1615" s="16" t="str">
        <f>VLOOKUP(B1615&amp;D1615,'Bill Assignment'!C:D,2,0)</f>
        <v>√</v>
      </c>
      <c r="F1615" s="16" t="str">
        <f>IF(COUNTIF(Dails!A:A,Data!$A1615)=1,1,"N")</f>
        <v>N</v>
      </c>
      <c r="G1615" s="16">
        <f>IF(COUNTIF(Dails!D:D,Data!$A1615)=1,2,"N")</f>
        <v>2</v>
      </c>
      <c r="H1615" s="16" t="str">
        <f>IF(COUNTIF(Dails!G:G,Data!$A1615)=1,3,"N")</f>
        <v>N</v>
      </c>
      <c r="I1615" s="16">
        <f t="shared" si="1"/>
        <v>2</v>
      </c>
    </row>
    <row r="1616" ht="14.25" customHeight="1">
      <c r="A1616" s="9" t="s">
        <v>368</v>
      </c>
      <c r="B1616" s="110" t="s">
        <v>89</v>
      </c>
      <c r="C1616" s="119" t="s">
        <v>3107</v>
      </c>
      <c r="D1616" s="120" t="s">
        <v>1333</v>
      </c>
      <c r="E1616" s="16" t="str">
        <f>VLOOKUP(B1616&amp;D1616,'Bill Assignment'!C:D,2,0)</f>
        <v>√</v>
      </c>
      <c r="F1616" s="16">
        <f>IF(COUNTIF(Dails!A:A,Data!$A1616)=1,1,"N")</f>
        <v>1</v>
      </c>
      <c r="G1616" s="16">
        <f>IF(COUNTIF(Dails!D:D,Data!$A1616)=1,2,"N")</f>
        <v>2</v>
      </c>
      <c r="H1616" s="16" t="str">
        <f>IF(COUNTIF(Dails!G:G,Data!$A1616)=1,3,"N")</f>
        <v>N</v>
      </c>
      <c r="I1616" s="16">
        <f t="shared" si="1"/>
        <v>2</v>
      </c>
    </row>
    <row r="1617" ht="14.25" customHeight="1">
      <c r="A1617" s="9" t="s">
        <v>1309</v>
      </c>
      <c r="B1617" s="110" t="s">
        <v>89</v>
      </c>
      <c r="C1617" s="119" t="s">
        <v>3108</v>
      </c>
      <c r="D1617" s="120" t="s">
        <v>1333</v>
      </c>
      <c r="E1617" s="16" t="str">
        <f>VLOOKUP(B1617&amp;D1617,'Bill Assignment'!C:D,2,0)</f>
        <v>√</v>
      </c>
      <c r="F1617" s="16">
        <f>IF(COUNTIF(Dails!A:A,Data!$A1617)=1,1,"N")</f>
        <v>1</v>
      </c>
      <c r="G1617" s="16">
        <f>IF(COUNTIF(Dails!D:D,Data!$A1617)=1,2,"N")</f>
        <v>2</v>
      </c>
      <c r="H1617" s="16" t="str">
        <f>IF(COUNTIF(Dails!G:G,Data!$A1617)=1,3,"N")</f>
        <v>N</v>
      </c>
      <c r="I1617" s="16">
        <f t="shared" si="1"/>
        <v>2</v>
      </c>
    </row>
    <row r="1618" ht="14.25" customHeight="1">
      <c r="A1618" s="9" t="s">
        <v>558</v>
      </c>
      <c r="B1618" s="110" t="s">
        <v>89</v>
      </c>
      <c r="C1618" s="119" t="s">
        <v>3109</v>
      </c>
      <c r="D1618" s="120" t="s">
        <v>1333</v>
      </c>
      <c r="E1618" s="16" t="str">
        <f>VLOOKUP(B1618&amp;D1618,'Bill Assignment'!C:D,2,0)</f>
        <v>√</v>
      </c>
      <c r="F1618" s="16">
        <f>IF(COUNTIF(Dails!A:A,Data!$A1618)=1,1,"N")</f>
        <v>1</v>
      </c>
      <c r="G1618" s="16">
        <f>IF(COUNTIF(Dails!D:D,Data!$A1618)=1,2,"N")</f>
        <v>2</v>
      </c>
      <c r="H1618" s="16" t="str">
        <f>IF(COUNTIF(Dails!G:G,Data!$A1618)=1,3,"N")</f>
        <v>N</v>
      </c>
      <c r="I1618" s="16">
        <f t="shared" si="1"/>
        <v>2</v>
      </c>
    </row>
    <row r="1619" ht="14.25" customHeight="1">
      <c r="A1619" s="9" t="s">
        <v>1549</v>
      </c>
      <c r="B1619" s="110" t="s">
        <v>89</v>
      </c>
      <c r="C1619" s="119" t="s">
        <v>3110</v>
      </c>
      <c r="D1619" s="120" t="s">
        <v>1333</v>
      </c>
      <c r="E1619" s="16" t="str">
        <f>VLOOKUP(B1619&amp;D1619,'Bill Assignment'!C:D,2,0)</f>
        <v>√</v>
      </c>
      <c r="F1619" s="16">
        <f>IF(COUNTIF(Dails!A:A,Data!$A1619)=1,1,"N")</f>
        <v>1</v>
      </c>
      <c r="G1619" s="16">
        <f>IF(COUNTIF(Dails!D:D,Data!$A1619)=1,2,"N")</f>
        <v>2</v>
      </c>
      <c r="H1619" s="16">
        <f>IF(COUNTIF(Dails!G:G,Data!$A1619)=1,3,"N")</f>
        <v>3</v>
      </c>
      <c r="I1619" s="16">
        <f t="shared" si="1"/>
        <v>2</v>
      </c>
    </row>
    <row r="1620" ht="14.25" customHeight="1">
      <c r="A1620" s="9" t="s">
        <v>2502</v>
      </c>
      <c r="B1620" s="110" t="s">
        <v>89</v>
      </c>
      <c r="C1620" s="119" t="s">
        <v>3111</v>
      </c>
      <c r="D1620" s="120" t="s">
        <v>1333</v>
      </c>
      <c r="E1620" s="16" t="str">
        <f>VLOOKUP(B1620&amp;D1620,'Bill Assignment'!C:D,2,0)</f>
        <v>√</v>
      </c>
      <c r="F1620" s="16" t="str">
        <f>IF(COUNTIF(Dails!A:A,Data!$A1620)=1,1,"N")</f>
        <v>N</v>
      </c>
      <c r="G1620" s="16">
        <f>IF(COUNTIF(Dails!D:D,Data!$A1620)=1,2,"N")</f>
        <v>2</v>
      </c>
      <c r="H1620" s="16" t="str">
        <f>IF(COUNTIF(Dails!G:G,Data!$A1620)=1,3,"N")</f>
        <v>N</v>
      </c>
      <c r="I1620" s="16">
        <f t="shared" si="1"/>
        <v>2</v>
      </c>
    </row>
    <row r="1621" ht="14.25" customHeight="1">
      <c r="A1621" s="9" t="s">
        <v>1794</v>
      </c>
      <c r="B1621" s="110" t="s">
        <v>89</v>
      </c>
      <c r="C1621" s="119" t="s">
        <v>3112</v>
      </c>
      <c r="D1621" s="120" t="s">
        <v>1333</v>
      </c>
      <c r="E1621" s="16" t="str">
        <f>VLOOKUP(B1621&amp;D1621,'Bill Assignment'!C:D,2,0)</f>
        <v>√</v>
      </c>
      <c r="F1621" s="16">
        <f>IF(COUNTIF(Dails!A:A,Data!$A1621)=1,1,"N")</f>
        <v>1</v>
      </c>
      <c r="G1621" s="16">
        <f>IF(COUNTIF(Dails!D:D,Data!$A1621)=1,2,"N")</f>
        <v>2</v>
      </c>
      <c r="H1621" s="16">
        <f>IF(COUNTIF(Dails!G:G,Data!$A1621)=1,3,"N")</f>
        <v>3</v>
      </c>
      <c r="I1621" s="16">
        <f t="shared" si="1"/>
        <v>2</v>
      </c>
    </row>
    <row r="1622" ht="14.25" customHeight="1">
      <c r="A1622" s="9" t="s">
        <v>1254</v>
      </c>
      <c r="B1622" s="110" t="s">
        <v>89</v>
      </c>
      <c r="C1622" s="119" t="s">
        <v>3113</v>
      </c>
      <c r="D1622" s="120" t="s">
        <v>1333</v>
      </c>
      <c r="E1622" s="16" t="str">
        <f>VLOOKUP(B1622&amp;D1622,'Bill Assignment'!C:D,2,0)</f>
        <v>√</v>
      </c>
      <c r="F1622" s="16">
        <f>IF(COUNTIF(Dails!A:A,Data!$A1622)=1,1,"N")</f>
        <v>1</v>
      </c>
      <c r="G1622" s="16">
        <f>IF(COUNTIF(Dails!D:D,Data!$A1622)=1,2,"N")</f>
        <v>2</v>
      </c>
      <c r="H1622" s="16" t="str">
        <f>IF(COUNTIF(Dails!G:G,Data!$A1622)=1,3,"N")</f>
        <v>N</v>
      </c>
      <c r="I1622" s="16">
        <f t="shared" si="1"/>
        <v>2</v>
      </c>
    </row>
    <row r="1623" ht="14.25" customHeight="1">
      <c r="A1623" s="9" t="s">
        <v>1209</v>
      </c>
      <c r="B1623" s="110" t="s">
        <v>89</v>
      </c>
      <c r="C1623" s="119" t="s">
        <v>3114</v>
      </c>
      <c r="D1623" s="120" t="s">
        <v>1333</v>
      </c>
      <c r="E1623" s="16" t="str">
        <f>VLOOKUP(B1623&amp;D1623,'Bill Assignment'!C:D,2,0)</f>
        <v>√</v>
      </c>
      <c r="F1623" s="16">
        <f>IF(COUNTIF(Dails!A:A,Data!$A1623)=1,1,"N")</f>
        <v>1</v>
      </c>
      <c r="G1623" s="16">
        <f>IF(COUNTIF(Dails!D:D,Data!$A1623)=1,2,"N")</f>
        <v>2</v>
      </c>
      <c r="H1623" s="16">
        <f>IF(COUNTIF(Dails!G:G,Data!$A1623)=1,3,"N")</f>
        <v>3</v>
      </c>
      <c r="I1623" s="16">
        <f t="shared" si="1"/>
        <v>2</v>
      </c>
    </row>
    <row r="1624" ht="14.25" customHeight="1">
      <c r="A1624" s="9" t="s">
        <v>1474</v>
      </c>
      <c r="B1624" s="110" t="s">
        <v>89</v>
      </c>
      <c r="C1624" s="119" t="s">
        <v>3115</v>
      </c>
      <c r="D1624" s="120" t="s">
        <v>1333</v>
      </c>
      <c r="E1624" s="16" t="str">
        <f>VLOOKUP(B1624&amp;D1624,'Bill Assignment'!C:D,2,0)</f>
        <v>√</v>
      </c>
      <c r="F1624" s="16" t="str">
        <f>IF(COUNTIF(Dails!A:A,Data!$A1624)=1,1,"N")</f>
        <v>N</v>
      </c>
      <c r="G1624" s="16">
        <f>IF(COUNTIF(Dails!D:D,Data!$A1624)=1,2,"N")</f>
        <v>2</v>
      </c>
      <c r="H1624" s="16">
        <f>IF(COUNTIF(Dails!G:G,Data!$A1624)=1,3,"N")</f>
        <v>3</v>
      </c>
      <c r="I1624" s="16">
        <f t="shared" si="1"/>
        <v>2</v>
      </c>
    </row>
    <row r="1625" ht="14.25" customHeight="1">
      <c r="A1625" s="9" t="s">
        <v>1480</v>
      </c>
      <c r="B1625" s="110" t="s">
        <v>89</v>
      </c>
      <c r="C1625" s="119" t="s">
        <v>3116</v>
      </c>
      <c r="D1625" s="120" t="s">
        <v>1333</v>
      </c>
      <c r="E1625" s="16" t="str">
        <f>VLOOKUP(B1625&amp;D1625,'Bill Assignment'!C:D,2,0)</f>
        <v>√</v>
      </c>
      <c r="F1625" s="16" t="str">
        <f>IF(COUNTIF(Dails!A:A,Data!$A1625)=1,1,"N")</f>
        <v>N</v>
      </c>
      <c r="G1625" s="16">
        <f>IF(COUNTIF(Dails!D:D,Data!$A1625)=1,2,"N")</f>
        <v>2</v>
      </c>
      <c r="H1625" s="16">
        <f>IF(COUNTIF(Dails!G:G,Data!$A1625)=1,3,"N")</f>
        <v>3</v>
      </c>
      <c r="I1625" s="16">
        <f t="shared" si="1"/>
        <v>2</v>
      </c>
    </row>
    <row r="1626" ht="14.25" customHeight="1">
      <c r="A1626" s="9" t="s">
        <v>1374</v>
      </c>
      <c r="B1626" s="110" t="s">
        <v>89</v>
      </c>
      <c r="C1626" s="119" t="s">
        <v>3117</v>
      </c>
      <c r="D1626" s="120" t="s">
        <v>1333</v>
      </c>
      <c r="E1626" s="16" t="str">
        <f>VLOOKUP(B1626&amp;D1626,'Bill Assignment'!C:D,2,0)</f>
        <v>√</v>
      </c>
      <c r="F1626" s="16">
        <f>IF(COUNTIF(Dails!A:A,Data!$A1626)=1,1,"N")</f>
        <v>1</v>
      </c>
      <c r="G1626" s="16">
        <f>IF(COUNTIF(Dails!D:D,Data!$A1626)=1,2,"N")</f>
        <v>2</v>
      </c>
      <c r="H1626" s="16">
        <f>IF(COUNTIF(Dails!G:G,Data!$A1626)=1,3,"N")</f>
        <v>3</v>
      </c>
      <c r="I1626" s="16">
        <f t="shared" si="1"/>
        <v>2</v>
      </c>
    </row>
    <row r="1627" ht="14.25" customHeight="1">
      <c r="A1627" s="9" t="s">
        <v>300</v>
      </c>
      <c r="B1627" s="110" t="s">
        <v>89</v>
      </c>
      <c r="C1627" s="119" t="s">
        <v>3118</v>
      </c>
      <c r="D1627" s="120" t="s">
        <v>1333</v>
      </c>
      <c r="E1627" s="16" t="str">
        <f>VLOOKUP(B1627&amp;D1627,'Bill Assignment'!C:D,2,0)</f>
        <v>√</v>
      </c>
      <c r="F1627" s="16">
        <f>IF(COUNTIF(Dails!A:A,Data!$A1627)=1,1,"N")</f>
        <v>1</v>
      </c>
      <c r="G1627" s="16">
        <f>IF(COUNTIF(Dails!D:D,Data!$A1627)=1,2,"N")</f>
        <v>2</v>
      </c>
      <c r="H1627" s="16" t="str">
        <f>IF(COUNTIF(Dails!G:G,Data!$A1627)=1,3,"N")</f>
        <v>N</v>
      </c>
      <c r="I1627" s="16">
        <f t="shared" si="1"/>
        <v>2</v>
      </c>
    </row>
    <row r="1628" ht="14.25" customHeight="1">
      <c r="A1628" s="9" t="s">
        <v>2518</v>
      </c>
      <c r="B1628" s="110" t="s">
        <v>89</v>
      </c>
      <c r="C1628" s="119" t="s">
        <v>3119</v>
      </c>
      <c r="D1628" s="120" t="s">
        <v>1333</v>
      </c>
      <c r="E1628" s="16" t="str">
        <f>VLOOKUP(B1628&amp;D1628,'Bill Assignment'!C:D,2,0)</f>
        <v>√</v>
      </c>
      <c r="F1628" s="16" t="str">
        <f>IF(COUNTIF(Dails!A:A,Data!$A1628)=1,1,"N")</f>
        <v>N</v>
      </c>
      <c r="G1628" s="16">
        <f>IF(COUNTIF(Dails!D:D,Data!$A1628)=1,2,"N")</f>
        <v>2</v>
      </c>
      <c r="H1628" s="16" t="str">
        <f>IF(COUNTIF(Dails!G:G,Data!$A1628)=1,3,"N")</f>
        <v>N</v>
      </c>
      <c r="I1628" s="16">
        <f t="shared" si="1"/>
        <v>2</v>
      </c>
    </row>
    <row r="1629" ht="14.25" customHeight="1">
      <c r="A1629" s="9" t="s">
        <v>1660</v>
      </c>
      <c r="B1629" s="110" t="s">
        <v>89</v>
      </c>
      <c r="C1629" s="119" t="s">
        <v>3120</v>
      </c>
      <c r="D1629" s="120" t="s">
        <v>1333</v>
      </c>
      <c r="E1629" s="16" t="str">
        <f>VLOOKUP(B1629&amp;D1629,'Bill Assignment'!C:D,2,0)</f>
        <v>√</v>
      </c>
      <c r="F1629" s="16" t="str">
        <f>IF(COUNTIF(Dails!A:A,Data!$A1629)=1,1,"N")</f>
        <v>N</v>
      </c>
      <c r="G1629" s="16">
        <f>IF(COUNTIF(Dails!D:D,Data!$A1629)=1,2,"N")</f>
        <v>2</v>
      </c>
      <c r="H1629" s="16" t="str">
        <f>IF(COUNTIF(Dails!G:G,Data!$A1629)=1,3,"N")</f>
        <v>N</v>
      </c>
      <c r="I1629" s="16">
        <f t="shared" si="1"/>
        <v>2</v>
      </c>
    </row>
    <row r="1630" ht="14.25" customHeight="1">
      <c r="A1630" s="9" t="s">
        <v>879</v>
      </c>
      <c r="B1630" s="110" t="s">
        <v>89</v>
      </c>
      <c r="C1630" s="119" t="s">
        <v>3121</v>
      </c>
      <c r="D1630" s="120" t="s">
        <v>1333</v>
      </c>
      <c r="E1630" s="16" t="str">
        <f>VLOOKUP(B1630&amp;D1630,'Bill Assignment'!C:D,2,0)</f>
        <v>√</v>
      </c>
      <c r="F1630" s="16">
        <f>IF(COUNTIF(Dails!A:A,Data!$A1630)=1,1,"N")</f>
        <v>1</v>
      </c>
      <c r="G1630" s="16">
        <f>IF(COUNTIF(Dails!D:D,Data!$A1630)=1,2,"N")</f>
        <v>2</v>
      </c>
      <c r="H1630" s="16">
        <f>IF(COUNTIF(Dails!G:G,Data!$A1630)=1,3,"N")</f>
        <v>3</v>
      </c>
      <c r="I1630" s="16">
        <f t="shared" si="1"/>
        <v>2</v>
      </c>
    </row>
    <row r="1631" ht="14.25" customHeight="1">
      <c r="A1631" s="9" t="s">
        <v>1821</v>
      </c>
      <c r="B1631" s="110" t="s">
        <v>89</v>
      </c>
      <c r="C1631" s="119" t="s">
        <v>3122</v>
      </c>
      <c r="D1631" s="120" t="s">
        <v>1333</v>
      </c>
      <c r="E1631" s="16" t="str">
        <f>VLOOKUP(B1631&amp;D1631,'Bill Assignment'!C:D,2,0)</f>
        <v>√</v>
      </c>
      <c r="F1631" s="16">
        <f>IF(COUNTIF(Dails!A:A,Data!$A1631)=1,1,"N")</f>
        <v>1</v>
      </c>
      <c r="G1631" s="16">
        <f>IF(COUNTIF(Dails!D:D,Data!$A1631)=1,2,"N")</f>
        <v>2</v>
      </c>
      <c r="H1631" s="16" t="str">
        <f>IF(COUNTIF(Dails!G:G,Data!$A1631)=1,3,"N")</f>
        <v>N</v>
      </c>
      <c r="I1631" s="16">
        <f t="shared" si="1"/>
        <v>2</v>
      </c>
    </row>
    <row r="1632" ht="14.25" customHeight="1">
      <c r="A1632" s="9" t="s">
        <v>1150</v>
      </c>
      <c r="B1632" s="110" t="s">
        <v>89</v>
      </c>
      <c r="C1632" s="119" t="s">
        <v>3123</v>
      </c>
      <c r="D1632" s="120" t="s">
        <v>1333</v>
      </c>
      <c r="E1632" s="16" t="str">
        <f>VLOOKUP(B1632&amp;D1632,'Bill Assignment'!C:D,2,0)</f>
        <v>√</v>
      </c>
      <c r="F1632" s="16">
        <f>IF(COUNTIF(Dails!A:A,Data!$A1632)=1,1,"N")</f>
        <v>1</v>
      </c>
      <c r="G1632" s="16">
        <f>IF(COUNTIF(Dails!D:D,Data!$A1632)=1,2,"N")</f>
        <v>2</v>
      </c>
      <c r="H1632" s="16">
        <f>IF(COUNTIF(Dails!G:G,Data!$A1632)=1,3,"N")</f>
        <v>3</v>
      </c>
      <c r="I1632" s="16">
        <f t="shared" si="1"/>
        <v>2</v>
      </c>
    </row>
    <row r="1633" ht="14.25" customHeight="1">
      <c r="A1633" s="9" t="s">
        <v>1390</v>
      </c>
      <c r="B1633" s="110" t="s">
        <v>89</v>
      </c>
      <c r="C1633" s="119" t="s">
        <v>3124</v>
      </c>
      <c r="D1633" s="120" t="s">
        <v>1333</v>
      </c>
      <c r="E1633" s="16" t="str">
        <f>VLOOKUP(B1633&amp;D1633,'Bill Assignment'!C:D,2,0)</f>
        <v>√</v>
      </c>
      <c r="F1633" s="16">
        <f>IF(COUNTIF(Dails!A:A,Data!$A1633)=1,1,"N")</f>
        <v>1</v>
      </c>
      <c r="G1633" s="16">
        <f>IF(COUNTIF(Dails!D:D,Data!$A1633)=1,2,"N")</f>
        <v>2</v>
      </c>
      <c r="H1633" s="16">
        <f>IF(COUNTIF(Dails!G:G,Data!$A1633)=1,3,"N")</f>
        <v>3</v>
      </c>
      <c r="I1633" s="16">
        <f t="shared" si="1"/>
        <v>2</v>
      </c>
    </row>
    <row r="1634" ht="14.25" customHeight="1">
      <c r="A1634" s="9" t="s">
        <v>387</v>
      </c>
      <c r="B1634" s="110" t="s">
        <v>89</v>
      </c>
      <c r="C1634" s="119" t="s">
        <v>3125</v>
      </c>
      <c r="D1634" s="120" t="s">
        <v>1333</v>
      </c>
      <c r="E1634" s="16" t="str">
        <f>VLOOKUP(B1634&amp;D1634,'Bill Assignment'!C:D,2,0)</f>
        <v>√</v>
      </c>
      <c r="F1634" s="16">
        <f>IF(COUNTIF(Dails!A:A,Data!$A1634)=1,1,"N")</f>
        <v>1</v>
      </c>
      <c r="G1634" s="16">
        <f>IF(COUNTIF(Dails!D:D,Data!$A1634)=1,2,"N")</f>
        <v>2</v>
      </c>
      <c r="H1634" s="16" t="str">
        <f>IF(COUNTIF(Dails!G:G,Data!$A1634)=1,3,"N")</f>
        <v>N</v>
      </c>
      <c r="I1634" s="16">
        <f t="shared" si="1"/>
        <v>2</v>
      </c>
    </row>
    <row r="1635" ht="14.25" customHeight="1">
      <c r="A1635" s="9" t="s">
        <v>110</v>
      </c>
      <c r="B1635" s="110" t="s">
        <v>89</v>
      </c>
      <c r="C1635" s="119" t="s">
        <v>3126</v>
      </c>
      <c r="D1635" s="120" t="s">
        <v>1333</v>
      </c>
      <c r="E1635" s="16" t="str">
        <f>VLOOKUP(B1635&amp;D1635,'Bill Assignment'!C:D,2,0)</f>
        <v>√</v>
      </c>
      <c r="F1635" s="16">
        <f>IF(COUNTIF(Dails!A:A,Data!$A1635)=1,1,"N")</f>
        <v>1</v>
      </c>
      <c r="G1635" s="16">
        <f>IF(COUNTIF(Dails!D:D,Data!$A1635)=1,2,"N")</f>
        <v>2</v>
      </c>
      <c r="H1635" s="16">
        <f>IF(COUNTIF(Dails!G:G,Data!$A1635)=1,3,"N")</f>
        <v>3</v>
      </c>
      <c r="I1635" s="16">
        <f t="shared" si="1"/>
        <v>2</v>
      </c>
    </row>
    <row r="1636" ht="14.25" customHeight="1">
      <c r="A1636" s="9" t="s">
        <v>909</v>
      </c>
      <c r="B1636" s="110" t="s">
        <v>89</v>
      </c>
      <c r="C1636" s="119" t="s">
        <v>3127</v>
      </c>
      <c r="D1636" s="120" t="s">
        <v>1333</v>
      </c>
      <c r="E1636" s="16" t="str">
        <f>VLOOKUP(B1636&amp;D1636,'Bill Assignment'!C:D,2,0)</f>
        <v>√</v>
      </c>
      <c r="F1636" s="16">
        <f>IF(COUNTIF(Dails!A:A,Data!$A1636)=1,1,"N")</f>
        <v>1</v>
      </c>
      <c r="G1636" s="16">
        <f>IF(COUNTIF(Dails!D:D,Data!$A1636)=1,2,"N")</f>
        <v>2</v>
      </c>
      <c r="H1636" s="16" t="str">
        <f>IF(COUNTIF(Dails!G:G,Data!$A1636)=1,3,"N")</f>
        <v>N</v>
      </c>
      <c r="I1636" s="16">
        <f t="shared" si="1"/>
        <v>2</v>
      </c>
    </row>
    <row r="1637" ht="14.25" customHeight="1">
      <c r="A1637" s="9" t="s">
        <v>1304</v>
      </c>
      <c r="B1637" s="110" t="s">
        <v>89</v>
      </c>
      <c r="C1637" s="119" t="s">
        <v>3128</v>
      </c>
      <c r="D1637" s="120" t="s">
        <v>1333</v>
      </c>
      <c r="E1637" s="16" t="str">
        <f>VLOOKUP(B1637&amp;D1637,'Bill Assignment'!C:D,2,0)</f>
        <v>√</v>
      </c>
      <c r="F1637" s="16" t="str">
        <f>IF(COUNTIF(Dails!A:A,Data!$A1637)=1,1,"N")</f>
        <v>N</v>
      </c>
      <c r="G1637" s="16">
        <f>IF(COUNTIF(Dails!D:D,Data!$A1637)=1,2,"N")</f>
        <v>2</v>
      </c>
      <c r="H1637" s="16">
        <f>IF(COUNTIF(Dails!G:G,Data!$A1637)=1,3,"N")</f>
        <v>3</v>
      </c>
      <c r="I1637" s="16">
        <f t="shared" si="1"/>
        <v>2</v>
      </c>
    </row>
    <row r="1638" ht="14.25" customHeight="1">
      <c r="A1638" s="9" t="s">
        <v>995</v>
      </c>
      <c r="B1638" s="110" t="s">
        <v>89</v>
      </c>
      <c r="C1638" s="119" t="s">
        <v>3129</v>
      </c>
      <c r="D1638" s="120" t="s">
        <v>1333</v>
      </c>
      <c r="E1638" s="16" t="str">
        <f>VLOOKUP(B1638&amp;D1638,'Bill Assignment'!C:D,2,0)</f>
        <v>√</v>
      </c>
      <c r="F1638" s="16">
        <f>IF(COUNTIF(Dails!A:A,Data!$A1638)=1,1,"N")</f>
        <v>1</v>
      </c>
      <c r="G1638" s="16">
        <f>IF(COUNTIF(Dails!D:D,Data!$A1638)=1,2,"N")</f>
        <v>2</v>
      </c>
      <c r="H1638" s="16" t="str">
        <f>IF(COUNTIF(Dails!G:G,Data!$A1638)=1,3,"N")</f>
        <v>N</v>
      </c>
      <c r="I1638" s="16">
        <f t="shared" si="1"/>
        <v>2</v>
      </c>
    </row>
    <row r="1639" ht="14.25" customHeight="1">
      <c r="A1639" s="9" t="s">
        <v>1585</v>
      </c>
      <c r="B1639" s="110" t="s">
        <v>89</v>
      </c>
      <c r="C1639" s="119" t="s">
        <v>3130</v>
      </c>
      <c r="D1639" s="120" t="s">
        <v>1333</v>
      </c>
      <c r="E1639" s="16" t="str">
        <f>VLOOKUP(B1639&amp;D1639,'Bill Assignment'!C:D,2,0)</f>
        <v>√</v>
      </c>
      <c r="F1639" s="16" t="str">
        <f>IF(COUNTIF(Dails!A:A,Data!$A1639)=1,1,"N")</f>
        <v>N</v>
      </c>
      <c r="G1639" s="16">
        <f>IF(COUNTIF(Dails!D:D,Data!$A1639)=1,2,"N")</f>
        <v>2</v>
      </c>
      <c r="H1639" s="16" t="str">
        <f>IF(COUNTIF(Dails!G:G,Data!$A1639)=1,3,"N")</f>
        <v>N</v>
      </c>
      <c r="I1639" s="16">
        <f t="shared" si="1"/>
        <v>2</v>
      </c>
    </row>
    <row r="1640" ht="14.25" customHeight="1">
      <c r="A1640" s="9" t="s">
        <v>1587</v>
      </c>
      <c r="B1640" s="110" t="s">
        <v>89</v>
      </c>
      <c r="C1640" s="119" t="s">
        <v>3131</v>
      </c>
      <c r="D1640" s="120" t="s">
        <v>1419</v>
      </c>
      <c r="E1640" s="16" t="str">
        <f>VLOOKUP(B1640&amp;D1640,'Bill Assignment'!C:D,2,0)</f>
        <v>×</v>
      </c>
      <c r="F1640" s="16" t="str">
        <f>IF(COUNTIF(Dails!A:A,Data!$A1640)=1,1,"N")</f>
        <v>N</v>
      </c>
      <c r="G1640" s="16">
        <f>IF(COUNTIF(Dails!D:D,Data!$A1640)=1,2,"N")</f>
        <v>2</v>
      </c>
      <c r="H1640" s="16" t="str">
        <f>IF(COUNTIF(Dails!G:G,Data!$A1640)=1,3,"N")</f>
        <v>N</v>
      </c>
      <c r="I1640" s="16">
        <f t="shared" si="1"/>
        <v>2</v>
      </c>
    </row>
    <row r="1641" ht="14.25" customHeight="1">
      <c r="A1641" s="9" t="s">
        <v>150</v>
      </c>
      <c r="B1641" s="110" t="s">
        <v>89</v>
      </c>
      <c r="C1641" s="119" t="s">
        <v>3132</v>
      </c>
      <c r="D1641" s="120" t="s">
        <v>1419</v>
      </c>
      <c r="E1641" s="16" t="str">
        <f>VLOOKUP(B1641&amp;D1641,'Bill Assignment'!C:D,2,0)</f>
        <v>×</v>
      </c>
      <c r="F1641" s="16">
        <f>IF(COUNTIF(Dails!A:A,Data!$A1641)=1,1,"N")</f>
        <v>1</v>
      </c>
      <c r="G1641" s="16">
        <f>IF(COUNTIF(Dails!D:D,Data!$A1641)=1,2,"N")</f>
        <v>2</v>
      </c>
      <c r="H1641" s="16">
        <f>IF(COUNTIF(Dails!G:G,Data!$A1641)=1,3,"N")</f>
        <v>3</v>
      </c>
      <c r="I1641" s="16">
        <f t="shared" si="1"/>
        <v>2</v>
      </c>
    </row>
    <row r="1642" ht="14.25" customHeight="1">
      <c r="A1642" s="9" t="s">
        <v>1593</v>
      </c>
      <c r="B1642" s="110" t="s">
        <v>89</v>
      </c>
      <c r="C1642" s="119" t="s">
        <v>3133</v>
      </c>
      <c r="D1642" s="120" t="s">
        <v>1419</v>
      </c>
      <c r="E1642" s="16" t="str">
        <f>VLOOKUP(B1642&amp;D1642,'Bill Assignment'!C:D,2,0)</f>
        <v>×</v>
      </c>
      <c r="F1642" s="16" t="str">
        <f>IF(COUNTIF(Dails!A:A,Data!$A1642)=1,1,"N")</f>
        <v>N</v>
      </c>
      <c r="G1642" s="16">
        <f>IF(COUNTIF(Dails!D:D,Data!$A1642)=1,2,"N")</f>
        <v>2</v>
      </c>
      <c r="H1642" s="16" t="str">
        <f>IF(COUNTIF(Dails!G:G,Data!$A1642)=1,3,"N")</f>
        <v>N</v>
      </c>
      <c r="I1642" s="16">
        <f t="shared" si="1"/>
        <v>2</v>
      </c>
    </row>
    <row r="1643" ht="14.25" customHeight="1">
      <c r="A1643" s="9" t="s">
        <v>294</v>
      </c>
      <c r="B1643" s="110" t="s">
        <v>89</v>
      </c>
      <c r="C1643" s="119" t="s">
        <v>3134</v>
      </c>
      <c r="D1643" s="120" t="s">
        <v>1419</v>
      </c>
      <c r="E1643" s="16" t="str">
        <f>VLOOKUP(B1643&amp;D1643,'Bill Assignment'!C:D,2,0)</f>
        <v>×</v>
      </c>
      <c r="F1643" s="16" t="str">
        <f>IF(COUNTIF(Dails!A:A,Data!$A1643)=1,1,"N")</f>
        <v>N</v>
      </c>
      <c r="G1643" s="16">
        <f>IF(COUNTIF(Dails!D:D,Data!$A1643)=1,2,"N")</f>
        <v>2</v>
      </c>
      <c r="H1643" s="16" t="str">
        <f>IF(COUNTIF(Dails!G:G,Data!$A1643)=1,3,"N")</f>
        <v>N</v>
      </c>
      <c r="I1643" s="16">
        <f t="shared" si="1"/>
        <v>2</v>
      </c>
    </row>
    <row r="1644" ht="14.25" customHeight="1">
      <c r="A1644" s="9" t="s">
        <v>1597</v>
      </c>
      <c r="B1644" s="110" t="s">
        <v>89</v>
      </c>
      <c r="C1644" s="119" t="s">
        <v>3135</v>
      </c>
      <c r="D1644" s="120" t="s">
        <v>1419</v>
      </c>
      <c r="E1644" s="16" t="str">
        <f>VLOOKUP(B1644&amp;D1644,'Bill Assignment'!C:D,2,0)</f>
        <v>×</v>
      </c>
      <c r="F1644" s="16" t="str">
        <f>IF(COUNTIF(Dails!A:A,Data!$A1644)=1,1,"N")</f>
        <v>N</v>
      </c>
      <c r="G1644" s="16">
        <f>IF(COUNTIF(Dails!D:D,Data!$A1644)=1,2,"N")</f>
        <v>2</v>
      </c>
      <c r="H1644" s="16" t="str">
        <f>IF(COUNTIF(Dails!G:G,Data!$A1644)=1,3,"N")</f>
        <v>N</v>
      </c>
      <c r="I1644" s="16">
        <f t="shared" si="1"/>
        <v>2</v>
      </c>
    </row>
    <row r="1645" ht="14.25" customHeight="1">
      <c r="A1645" s="9" t="s">
        <v>181</v>
      </c>
      <c r="B1645" s="110" t="s">
        <v>89</v>
      </c>
      <c r="C1645" s="119" t="s">
        <v>3136</v>
      </c>
      <c r="D1645" s="120" t="s">
        <v>1419</v>
      </c>
      <c r="E1645" s="16" t="str">
        <f>VLOOKUP(B1645&amp;D1645,'Bill Assignment'!C:D,2,0)</f>
        <v>×</v>
      </c>
      <c r="F1645" s="16">
        <f>IF(COUNTIF(Dails!A:A,Data!$A1645)=1,1,"N")</f>
        <v>1</v>
      </c>
      <c r="G1645" s="16">
        <f>IF(COUNTIF(Dails!D:D,Data!$A1645)=1,2,"N")</f>
        <v>2</v>
      </c>
      <c r="H1645" s="16" t="str">
        <f>IF(COUNTIF(Dails!G:G,Data!$A1645)=1,3,"N")</f>
        <v>N</v>
      </c>
      <c r="I1645" s="16">
        <f t="shared" si="1"/>
        <v>2</v>
      </c>
    </row>
    <row r="1646" ht="14.25" customHeight="1">
      <c r="A1646" s="9" t="s">
        <v>154</v>
      </c>
      <c r="B1646" s="110" t="s">
        <v>89</v>
      </c>
      <c r="C1646" s="119" t="s">
        <v>3137</v>
      </c>
      <c r="D1646" s="120" t="s">
        <v>1419</v>
      </c>
      <c r="E1646" s="16" t="str">
        <f>VLOOKUP(B1646&amp;D1646,'Bill Assignment'!C:D,2,0)</f>
        <v>×</v>
      </c>
      <c r="F1646" s="16">
        <f>IF(COUNTIF(Dails!A:A,Data!$A1646)=1,1,"N")</f>
        <v>1</v>
      </c>
      <c r="G1646" s="16">
        <f>IF(COUNTIF(Dails!D:D,Data!$A1646)=1,2,"N")</f>
        <v>2</v>
      </c>
      <c r="H1646" s="16" t="str">
        <f>IF(COUNTIF(Dails!G:G,Data!$A1646)=1,3,"N")</f>
        <v>N</v>
      </c>
      <c r="I1646" s="16">
        <f t="shared" si="1"/>
        <v>2</v>
      </c>
    </row>
    <row r="1647" ht="14.25" customHeight="1">
      <c r="A1647" s="9" t="s">
        <v>1223</v>
      </c>
      <c r="B1647" s="110" t="s">
        <v>89</v>
      </c>
      <c r="C1647" s="119" t="s">
        <v>3138</v>
      </c>
      <c r="D1647" s="120" t="s">
        <v>1419</v>
      </c>
      <c r="E1647" s="16" t="str">
        <f>VLOOKUP(B1647&amp;D1647,'Bill Assignment'!C:D,2,0)</f>
        <v>×</v>
      </c>
      <c r="F1647" s="16" t="str">
        <f>IF(COUNTIF(Dails!A:A,Data!$A1647)=1,1,"N")</f>
        <v>N</v>
      </c>
      <c r="G1647" s="16">
        <f>IF(COUNTIF(Dails!D:D,Data!$A1647)=1,2,"N")</f>
        <v>2</v>
      </c>
      <c r="H1647" s="16" t="str">
        <f>IF(COUNTIF(Dails!G:G,Data!$A1647)=1,3,"N")</f>
        <v>N</v>
      </c>
      <c r="I1647" s="16">
        <f t="shared" si="1"/>
        <v>2</v>
      </c>
    </row>
    <row r="1648" ht="14.25" customHeight="1">
      <c r="A1648" s="9" t="s">
        <v>2610</v>
      </c>
      <c r="B1648" s="110" t="s">
        <v>89</v>
      </c>
      <c r="C1648" s="119" t="s">
        <v>3139</v>
      </c>
      <c r="D1648" s="120" t="s">
        <v>1419</v>
      </c>
      <c r="E1648" s="16" t="str">
        <f>VLOOKUP(B1648&amp;D1648,'Bill Assignment'!C:D,2,0)</f>
        <v>×</v>
      </c>
      <c r="F1648" s="16" t="str">
        <f>IF(COUNTIF(Dails!A:A,Data!$A1648)=1,1,"N")</f>
        <v>N</v>
      </c>
      <c r="G1648" s="16">
        <f>IF(COUNTIF(Dails!D:D,Data!$A1648)=1,2,"N")</f>
        <v>2</v>
      </c>
      <c r="H1648" s="16" t="str">
        <f>IF(COUNTIF(Dails!G:G,Data!$A1648)=1,3,"N")</f>
        <v>N</v>
      </c>
      <c r="I1648" s="16">
        <f t="shared" si="1"/>
        <v>2</v>
      </c>
    </row>
    <row r="1649" ht="14.25" customHeight="1">
      <c r="A1649" s="9" t="s">
        <v>2542</v>
      </c>
      <c r="B1649" s="110" t="s">
        <v>89</v>
      </c>
      <c r="C1649" s="119" t="s">
        <v>3140</v>
      </c>
      <c r="D1649" s="120" t="s">
        <v>1419</v>
      </c>
      <c r="E1649" s="16" t="str">
        <f>VLOOKUP(B1649&amp;D1649,'Bill Assignment'!C:D,2,0)</f>
        <v>×</v>
      </c>
      <c r="F1649" s="16" t="str">
        <f>IF(COUNTIF(Dails!A:A,Data!$A1649)=1,1,"N")</f>
        <v>N</v>
      </c>
      <c r="G1649" s="16">
        <f>IF(COUNTIF(Dails!D:D,Data!$A1649)=1,2,"N")</f>
        <v>2</v>
      </c>
      <c r="H1649" s="16" t="str">
        <f>IF(COUNTIF(Dails!G:G,Data!$A1649)=1,3,"N")</f>
        <v>N</v>
      </c>
      <c r="I1649" s="16">
        <f t="shared" si="1"/>
        <v>2</v>
      </c>
    </row>
    <row r="1650" ht="14.25" customHeight="1">
      <c r="A1650" s="9" t="s">
        <v>1601</v>
      </c>
      <c r="B1650" s="110" t="s">
        <v>89</v>
      </c>
      <c r="C1650" s="119" t="s">
        <v>3141</v>
      </c>
      <c r="D1650" s="120" t="s">
        <v>1419</v>
      </c>
      <c r="E1650" s="16" t="str">
        <f>VLOOKUP(B1650&amp;D1650,'Bill Assignment'!C:D,2,0)</f>
        <v>×</v>
      </c>
      <c r="F1650" s="16" t="str">
        <f>IF(COUNTIF(Dails!A:A,Data!$A1650)=1,1,"N")</f>
        <v>N</v>
      </c>
      <c r="G1650" s="16">
        <f>IF(COUNTIF(Dails!D:D,Data!$A1650)=1,2,"N")</f>
        <v>2</v>
      </c>
      <c r="H1650" s="16" t="str">
        <f>IF(COUNTIF(Dails!G:G,Data!$A1650)=1,3,"N")</f>
        <v>N</v>
      </c>
      <c r="I1650" s="16">
        <f t="shared" si="1"/>
        <v>2</v>
      </c>
    </row>
    <row r="1651" ht="14.25" customHeight="1">
      <c r="A1651" s="9" t="s">
        <v>2545</v>
      </c>
      <c r="B1651" s="110" t="s">
        <v>89</v>
      </c>
      <c r="C1651" s="119" t="s">
        <v>3142</v>
      </c>
      <c r="D1651" s="120" t="s">
        <v>1419</v>
      </c>
      <c r="E1651" s="16" t="str">
        <f>VLOOKUP(B1651&amp;D1651,'Bill Assignment'!C:D,2,0)</f>
        <v>×</v>
      </c>
      <c r="F1651" s="16" t="str">
        <f>IF(COUNTIF(Dails!A:A,Data!$A1651)=1,1,"N")</f>
        <v>N</v>
      </c>
      <c r="G1651" s="16">
        <f>IF(COUNTIF(Dails!D:D,Data!$A1651)=1,2,"N")</f>
        <v>2</v>
      </c>
      <c r="H1651" s="16" t="str">
        <f>IF(COUNTIF(Dails!G:G,Data!$A1651)=1,3,"N")</f>
        <v>N</v>
      </c>
      <c r="I1651" s="16">
        <f t="shared" si="1"/>
        <v>2</v>
      </c>
    </row>
    <row r="1652" ht="14.25" customHeight="1">
      <c r="A1652" s="9" t="s">
        <v>1605</v>
      </c>
      <c r="B1652" s="110" t="s">
        <v>89</v>
      </c>
      <c r="C1652" s="119" t="s">
        <v>3143</v>
      </c>
      <c r="D1652" s="120" t="s">
        <v>1419</v>
      </c>
      <c r="E1652" s="16" t="str">
        <f>VLOOKUP(B1652&amp;D1652,'Bill Assignment'!C:D,2,0)</f>
        <v>×</v>
      </c>
      <c r="F1652" s="16" t="str">
        <f>IF(COUNTIF(Dails!A:A,Data!$A1652)=1,1,"N")</f>
        <v>N</v>
      </c>
      <c r="G1652" s="16">
        <f>IF(COUNTIF(Dails!D:D,Data!$A1652)=1,2,"N")</f>
        <v>2</v>
      </c>
      <c r="H1652" s="16" t="str">
        <f>IF(COUNTIF(Dails!G:G,Data!$A1652)=1,3,"N")</f>
        <v>N</v>
      </c>
      <c r="I1652" s="16">
        <f t="shared" si="1"/>
        <v>2</v>
      </c>
    </row>
    <row r="1653" ht="14.25" customHeight="1">
      <c r="A1653" s="9" t="s">
        <v>890</v>
      </c>
      <c r="B1653" s="110" t="s">
        <v>89</v>
      </c>
      <c r="C1653" s="119" t="s">
        <v>3144</v>
      </c>
      <c r="D1653" s="120" t="s">
        <v>1419</v>
      </c>
      <c r="E1653" s="16" t="str">
        <f>VLOOKUP(B1653&amp;D1653,'Bill Assignment'!C:D,2,0)</f>
        <v>×</v>
      </c>
      <c r="F1653" s="16">
        <f>IF(COUNTIF(Dails!A:A,Data!$A1653)=1,1,"N")</f>
        <v>1</v>
      </c>
      <c r="G1653" s="16">
        <f>IF(COUNTIF(Dails!D:D,Data!$A1653)=1,2,"N")</f>
        <v>2</v>
      </c>
      <c r="H1653" s="16" t="str">
        <f>IF(COUNTIF(Dails!G:G,Data!$A1653)=1,3,"N")</f>
        <v>N</v>
      </c>
      <c r="I1653" s="16">
        <f t="shared" si="1"/>
        <v>2</v>
      </c>
    </row>
    <row r="1654" ht="14.25" customHeight="1">
      <c r="A1654" s="9" t="s">
        <v>260</v>
      </c>
      <c r="B1654" s="110" t="s">
        <v>89</v>
      </c>
      <c r="C1654" s="119" t="s">
        <v>3145</v>
      </c>
      <c r="D1654" s="120" t="s">
        <v>1419</v>
      </c>
      <c r="E1654" s="16" t="str">
        <f>VLOOKUP(B1654&amp;D1654,'Bill Assignment'!C:D,2,0)</f>
        <v>×</v>
      </c>
      <c r="F1654" s="16">
        <f>IF(COUNTIF(Dails!A:A,Data!$A1654)=1,1,"N")</f>
        <v>1</v>
      </c>
      <c r="G1654" s="16">
        <f>IF(COUNTIF(Dails!D:D,Data!$A1654)=1,2,"N")</f>
        <v>2</v>
      </c>
      <c r="H1654" s="16" t="str">
        <f>IF(COUNTIF(Dails!G:G,Data!$A1654)=1,3,"N")</f>
        <v>N</v>
      </c>
      <c r="I1654" s="16">
        <f t="shared" si="1"/>
        <v>2</v>
      </c>
    </row>
    <row r="1655" ht="14.25" customHeight="1">
      <c r="A1655" s="9" t="s">
        <v>1609</v>
      </c>
      <c r="B1655" s="110" t="s">
        <v>89</v>
      </c>
      <c r="C1655" s="119" t="s">
        <v>3146</v>
      </c>
      <c r="D1655" s="120" t="s">
        <v>1419</v>
      </c>
      <c r="E1655" s="16" t="str">
        <f>VLOOKUP(B1655&amp;D1655,'Bill Assignment'!C:D,2,0)</f>
        <v>×</v>
      </c>
      <c r="F1655" s="16">
        <f>IF(COUNTIF(Dails!A:A,Data!$A1655)=1,1,"N")</f>
        <v>1</v>
      </c>
      <c r="G1655" s="16">
        <f>IF(COUNTIF(Dails!D:D,Data!$A1655)=1,2,"N")</f>
        <v>2</v>
      </c>
      <c r="H1655" s="16" t="str">
        <f>IF(COUNTIF(Dails!G:G,Data!$A1655)=1,3,"N")</f>
        <v>N</v>
      </c>
      <c r="I1655" s="16">
        <f t="shared" si="1"/>
        <v>2</v>
      </c>
    </row>
    <row r="1656" ht="14.25" customHeight="1">
      <c r="A1656" s="9" t="s">
        <v>2000</v>
      </c>
      <c r="B1656" s="110" t="s">
        <v>89</v>
      </c>
      <c r="C1656" s="119" t="s">
        <v>3147</v>
      </c>
      <c r="D1656" s="120" t="s">
        <v>1419</v>
      </c>
      <c r="E1656" s="16" t="str">
        <f>VLOOKUP(B1656&amp;D1656,'Bill Assignment'!C:D,2,0)</f>
        <v>×</v>
      </c>
      <c r="F1656" s="16">
        <f>IF(COUNTIF(Dails!A:A,Data!$A1656)=1,1,"N")</f>
        <v>1</v>
      </c>
      <c r="G1656" s="16">
        <f>IF(COUNTIF(Dails!D:D,Data!$A1656)=1,2,"N")</f>
        <v>2</v>
      </c>
      <c r="H1656" s="16">
        <f>IF(COUNTIF(Dails!G:G,Data!$A1656)=1,3,"N")</f>
        <v>3</v>
      </c>
      <c r="I1656" s="16">
        <f t="shared" si="1"/>
        <v>2</v>
      </c>
    </row>
    <row r="1657" ht="14.25" customHeight="1">
      <c r="A1657" s="9" t="s">
        <v>1354</v>
      </c>
      <c r="B1657" s="110" t="s">
        <v>89</v>
      </c>
      <c r="C1657" s="119" t="s">
        <v>3148</v>
      </c>
      <c r="D1657" s="120" t="s">
        <v>1419</v>
      </c>
      <c r="E1657" s="16" t="str">
        <f>VLOOKUP(B1657&amp;D1657,'Bill Assignment'!C:D,2,0)</f>
        <v>×</v>
      </c>
      <c r="F1657" s="16" t="str">
        <f>IF(COUNTIF(Dails!A:A,Data!$A1657)=1,1,"N")</f>
        <v>N</v>
      </c>
      <c r="G1657" s="16">
        <f>IF(COUNTIF(Dails!D:D,Data!$A1657)=1,2,"N")</f>
        <v>2</v>
      </c>
      <c r="H1657" s="16">
        <f>IF(COUNTIF(Dails!G:G,Data!$A1657)=1,3,"N")</f>
        <v>3</v>
      </c>
      <c r="I1657" s="16">
        <f t="shared" si="1"/>
        <v>2</v>
      </c>
    </row>
    <row r="1658" ht="14.25" customHeight="1">
      <c r="A1658" s="9" t="s">
        <v>1081</v>
      </c>
      <c r="B1658" s="110" t="s">
        <v>89</v>
      </c>
      <c r="C1658" s="119" t="s">
        <v>3149</v>
      </c>
      <c r="D1658" s="120" t="s">
        <v>1419</v>
      </c>
      <c r="E1658" s="16" t="str">
        <f>VLOOKUP(B1658&amp;D1658,'Bill Assignment'!C:D,2,0)</f>
        <v>×</v>
      </c>
      <c r="F1658" s="16">
        <f>IF(COUNTIF(Dails!A:A,Data!$A1658)=1,1,"N")</f>
        <v>1</v>
      </c>
      <c r="G1658" s="16">
        <f>IF(COUNTIF(Dails!D:D,Data!$A1658)=1,2,"N")</f>
        <v>2</v>
      </c>
      <c r="H1658" s="16" t="str">
        <f>IF(COUNTIF(Dails!G:G,Data!$A1658)=1,3,"N")</f>
        <v>N</v>
      </c>
      <c r="I1658" s="16">
        <f t="shared" si="1"/>
        <v>2</v>
      </c>
    </row>
    <row r="1659" ht="14.25" customHeight="1">
      <c r="A1659" s="9" t="s">
        <v>1614</v>
      </c>
      <c r="B1659" s="110" t="s">
        <v>89</v>
      </c>
      <c r="C1659" s="119" t="s">
        <v>3150</v>
      </c>
      <c r="D1659" s="120" t="s">
        <v>1419</v>
      </c>
      <c r="E1659" s="16" t="str">
        <f>VLOOKUP(B1659&amp;D1659,'Bill Assignment'!C:D,2,0)</f>
        <v>×</v>
      </c>
      <c r="F1659" s="16" t="str">
        <f>IF(COUNTIF(Dails!A:A,Data!$A1659)=1,1,"N")</f>
        <v>N</v>
      </c>
      <c r="G1659" s="16">
        <f>IF(COUNTIF(Dails!D:D,Data!$A1659)=1,2,"N")</f>
        <v>2</v>
      </c>
      <c r="H1659" s="16" t="str">
        <f>IF(COUNTIF(Dails!G:G,Data!$A1659)=1,3,"N")</f>
        <v>N</v>
      </c>
      <c r="I1659" s="16">
        <f t="shared" si="1"/>
        <v>2</v>
      </c>
    </row>
    <row r="1660" ht="14.25" customHeight="1">
      <c r="A1660" s="9" t="s">
        <v>1300</v>
      </c>
      <c r="B1660" s="110" t="s">
        <v>89</v>
      </c>
      <c r="C1660" s="119" t="s">
        <v>3151</v>
      </c>
      <c r="D1660" s="120" t="s">
        <v>1419</v>
      </c>
      <c r="E1660" s="16" t="str">
        <f>VLOOKUP(B1660&amp;D1660,'Bill Assignment'!C:D,2,0)</f>
        <v>×</v>
      </c>
      <c r="F1660" s="16">
        <f>IF(COUNTIF(Dails!A:A,Data!$A1660)=1,1,"N")</f>
        <v>1</v>
      </c>
      <c r="G1660" s="16">
        <f>IF(COUNTIF(Dails!D:D,Data!$A1660)=1,2,"N")</f>
        <v>2</v>
      </c>
      <c r="H1660" s="16" t="str">
        <f>IF(COUNTIF(Dails!G:G,Data!$A1660)=1,3,"N")</f>
        <v>N</v>
      </c>
      <c r="I1660" s="16">
        <f t="shared" si="1"/>
        <v>2</v>
      </c>
    </row>
    <row r="1661" ht="14.25" customHeight="1">
      <c r="A1661" s="9" t="s">
        <v>470</v>
      </c>
      <c r="B1661" s="110" t="s">
        <v>89</v>
      </c>
      <c r="C1661" s="119" t="s">
        <v>3152</v>
      </c>
      <c r="D1661" s="120" t="s">
        <v>1419</v>
      </c>
      <c r="E1661" s="16" t="str">
        <f>VLOOKUP(B1661&amp;D1661,'Bill Assignment'!C:D,2,0)</f>
        <v>×</v>
      </c>
      <c r="F1661" s="16">
        <f>IF(COUNTIF(Dails!A:A,Data!$A1661)=1,1,"N")</f>
        <v>1</v>
      </c>
      <c r="G1661" s="16">
        <f>IF(COUNTIF(Dails!D:D,Data!$A1661)=1,2,"N")</f>
        <v>2</v>
      </c>
      <c r="H1661" s="16">
        <f>IF(COUNTIF(Dails!G:G,Data!$A1661)=1,3,"N")</f>
        <v>3</v>
      </c>
      <c r="I1661" s="16">
        <f t="shared" si="1"/>
        <v>2</v>
      </c>
    </row>
    <row r="1662" ht="14.25" customHeight="1">
      <c r="A1662" s="9" t="s">
        <v>486</v>
      </c>
      <c r="B1662" s="110" t="s">
        <v>89</v>
      </c>
      <c r="C1662" s="119" t="s">
        <v>3153</v>
      </c>
      <c r="D1662" s="120" t="s">
        <v>1419</v>
      </c>
      <c r="E1662" s="16" t="str">
        <f>VLOOKUP(B1662&amp;D1662,'Bill Assignment'!C:D,2,0)</f>
        <v>×</v>
      </c>
      <c r="F1662" s="16">
        <f>IF(COUNTIF(Dails!A:A,Data!$A1662)=1,1,"N")</f>
        <v>1</v>
      </c>
      <c r="G1662" s="16">
        <f>IF(COUNTIF(Dails!D:D,Data!$A1662)=1,2,"N")</f>
        <v>2</v>
      </c>
      <c r="H1662" s="16" t="str">
        <f>IF(COUNTIF(Dails!G:G,Data!$A1662)=1,3,"N")</f>
        <v>N</v>
      </c>
      <c r="I1662" s="16">
        <f t="shared" si="1"/>
        <v>2</v>
      </c>
    </row>
    <row r="1663" ht="14.25" customHeight="1">
      <c r="A1663" s="9" t="s">
        <v>1153</v>
      </c>
      <c r="B1663" s="110" t="s">
        <v>89</v>
      </c>
      <c r="C1663" s="119" t="s">
        <v>3154</v>
      </c>
      <c r="D1663" s="120" t="s">
        <v>1419</v>
      </c>
      <c r="E1663" s="16" t="str">
        <f>VLOOKUP(B1663&amp;D1663,'Bill Assignment'!C:D,2,0)</f>
        <v>×</v>
      </c>
      <c r="F1663" s="16" t="str">
        <f>IF(COUNTIF(Dails!A:A,Data!$A1663)=1,1,"N")</f>
        <v>N</v>
      </c>
      <c r="G1663" s="16">
        <f>IF(COUNTIF(Dails!D:D,Data!$A1663)=1,2,"N")</f>
        <v>2</v>
      </c>
      <c r="H1663" s="16" t="str">
        <f>IF(COUNTIF(Dails!G:G,Data!$A1663)=1,3,"N")</f>
        <v>N</v>
      </c>
      <c r="I1663" s="16">
        <f t="shared" si="1"/>
        <v>2</v>
      </c>
    </row>
    <row r="1664" ht="14.25" customHeight="1">
      <c r="A1664" s="9" t="s">
        <v>1622</v>
      </c>
      <c r="B1664" s="110" t="s">
        <v>89</v>
      </c>
      <c r="C1664" s="119" t="s">
        <v>3155</v>
      </c>
      <c r="D1664" s="120" t="s">
        <v>1419</v>
      </c>
      <c r="E1664" s="16" t="str">
        <f>VLOOKUP(B1664&amp;D1664,'Bill Assignment'!C:D,2,0)</f>
        <v>×</v>
      </c>
      <c r="F1664" s="16" t="str">
        <f>IF(COUNTIF(Dails!A:A,Data!$A1664)=1,1,"N")</f>
        <v>N</v>
      </c>
      <c r="G1664" s="16">
        <f>IF(COUNTIF(Dails!D:D,Data!$A1664)=1,2,"N")</f>
        <v>2</v>
      </c>
      <c r="H1664" s="16" t="str">
        <f>IF(COUNTIF(Dails!G:G,Data!$A1664)=1,3,"N")</f>
        <v>N</v>
      </c>
      <c r="I1664" s="16">
        <f t="shared" si="1"/>
        <v>2</v>
      </c>
    </row>
    <row r="1665" ht="14.25" customHeight="1">
      <c r="A1665" s="9" t="s">
        <v>828</v>
      </c>
      <c r="B1665" s="110" t="s">
        <v>89</v>
      </c>
      <c r="C1665" s="119" t="s">
        <v>3156</v>
      </c>
      <c r="D1665" s="120" t="s">
        <v>1419</v>
      </c>
      <c r="E1665" s="16" t="str">
        <f>VLOOKUP(B1665&amp;D1665,'Bill Assignment'!C:D,2,0)</f>
        <v>×</v>
      </c>
      <c r="F1665" s="16">
        <f>IF(COUNTIF(Dails!A:A,Data!$A1665)=1,1,"N")</f>
        <v>1</v>
      </c>
      <c r="G1665" s="16">
        <f>IF(COUNTIF(Dails!D:D,Data!$A1665)=1,2,"N")</f>
        <v>2</v>
      </c>
      <c r="H1665" s="16" t="str">
        <f>IF(COUNTIF(Dails!G:G,Data!$A1665)=1,3,"N")</f>
        <v>N</v>
      </c>
      <c r="I1665" s="16">
        <f t="shared" si="1"/>
        <v>2</v>
      </c>
    </row>
    <row r="1666" ht="14.25" customHeight="1">
      <c r="A1666" s="9" t="s">
        <v>1629</v>
      </c>
      <c r="B1666" s="110" t="s">
        <v>89</v>
      </c>
      <c r="C1666" s="119" t="s">
        <v>3157</v>
      </c>
      <c r="D1666" s="120" t="s">
        <v>1419</v>
      </c>
      <c r="E1666" s="16" t="str">
        <f>VLOOKUP(B1666&amp;D1666,'Bill Assignment'!C:D,2,0)</f>
        <v>×</v>
      </c>
      <c r="F1666" s="16" t="str">
        <f>IF(COUNTIF(Dails!A:A,Data!$A1666)=1,1,"N")</f>
        <v>N</v>
      </c>
      <c r="G1666" s="16">
        <f>IF(COUNTIF(Dails!D:D,Data!$A1666)=1,2,"N")</f>
        <v>2</v>
      </c>
      <c r="H1666" s="16" t="str">
        <f>IF(COUNTIF(Dails!G:G,Data!$A1666)=1,3,"N")</f>
        <v>N</v>
      </c>
      <c r="I1666" s="16">
        <f t="shared" si="1"/>
        <v>2</v>
      </c>
    </row>
    <row r="1667" ht="14.25" customHeight="1">
      <c r="A1667" s="9" t="s">
        <v>1631</v>
      </c>
      <c r="B1667" s="110" t="s">
        <v>89</v>
      </c>
      <c r="C1667" s="119" t="s">
        <v>3158</v>
      </c>
      <c r="D1667" s="120" t="s">
        <v>1419</v>
      </c>
      <c r="E1667" s="16" t="str">
        <f>VLOOKUP(B1667&amp;D1667,'Bill Assignment'!C:D,2,0)</f>
        <v>×</v>
      </c>
      <c r="F1667" s="16" t="str">
        <f>IF(COUNTIF(Dails!A:A,Data!$A1667)=1,1,"N")</f>
        <v>N</v>
      </c>
      <c r="G1667" s="16">
        <f>IF(COUNTIF(Dails!D:D,Data!$A1667)=1,2,"N")</f>
        <v>2</v>
      </c>
      <c r="H1667" s="16" t="str">
        <f>IF(COUNTIF(Dails!G:G,Data!$A1667)=1,3,"N")</f>
        <v>N</v>
      </c>
      <c r="I1667" s="16">
        <f t="shared" si="1"/>
        <v>2</v>
      </c>
    </row>
    <row r="1668" ht="14.25" customHeight="1">
      <c r="A1668" s="9" t="s">
        <v>1297</v>
      </c>
      <c r="B1668" s="110" t="s">
        <v>89</v>
      </c>
      <c r="C1668" s="119" t="s">
        <v>3159</v>
      </c>
      <c r="D1668" s="120" t="s">
        <v>1419</v>
      </c>
      <c r="E1668" s="16" t="str">
        <f>VLOOKUP(B1668&amp;D1668,'Bill Assignment'!C:D,2,0)</f>
        <v>×</v>
      </c>
      <c r="F1668" s="16">
        <f>IF(COUNTIF(Dails!A:A,Data!$A1668)=1,1,"N")</f>
        <v>1</v>
      </c>
      <c r="G1668" s="16">
        <f>IF(COUNTIF(Dails!D:D,Data!$A1668)=1,2,"N")</f>
        <v>2</v>
      </c>
      <c r="H1668" s="16" t="str">
        <f>IF(COUNTIF(Dails!G:G,Data!$A1668)=1,3,"N")</f>
        <v>N</v>
      </c>
      <c r="I1668" s="16">
        <f t="shared" si="1"/>
        <v>2</v>
      </c>
    </row>
    <row r="1669" ht="14.25" customHeight="1">
      <c r="A1669" s="9" t="s">
        <v>1360</v>
      </c>
      <c r="B1669" s="110" t="s">
        <v>89</v>
      </c>
      <c r="C1669" s="119" t="s">
        <v>3160</v>
      </c>
      <c r="D1669" s="120" t="s">
        <v>1419</v>
      </c>
      <c r="E1669" s="16" t="str">
        <f>VLOOKUP(B1669&amp;D1669,'Bill Assignment'!C:D,2,0)</f>
        <v>×</v>
      </c>
      <c r="F1669" s="16" t="str">
        <f>IF(COUNTIF(Dails!A:A,Data!$A1669)=1,1,"N")</f>
        <v>N</v>
      </c>
      <c r="G1669" s="16">
        <f>IF(COUNTIF(Dails!D:D,Data!$A1669)=1,2,"N")</f>
        <v>2</v>
      </c>
      <c r="H1669" s="16">
        <f>IF(COUNTIF(Dails!G:G,Data!$A1669)=1,3,"N")</f>
        <v>3</v>
      </c>
      <c r="I1669" s="16">
        <f t="shared" si="1"/>
        <v>2</v>
      </c>
    </row>
    <row r="1670" ht="14.25" customHeight="1">
      <c r="A1670" s="9" t="s">
        <v>1635</v>
      </c>
      <c r="B1670" s="110" t="s">
        <v>89</v>
      </c>
      <c r="C1670" s="119" t="s">
        <v>3161</v>
      </c>
      <c r="D1670" s="120" t="s">
        <v>1419</v>
      </c>
      <c r="E1670" s="16" t="str">
        <f>VLOOKUP(B1670&amp;D1670,'Bill Assignment'!C:D,2,0)</f>
        <v>×</v>
      </c>
      <c r="F1670" s="16">
        <f>IF(COUNTIF(Dails!A:A,Data!$A1670)=1,1,"N")</f>
        <v>1</v>
      </c>
      <c r="G1670" s="16">
        <f>IF(COUNTIF(Dails!D:D,Data!$A1670)=1,2,"N")</f>
        <v>2</v>
      </c>
      <c r="H1670" s="16" t="str">
        <f>IF(COUNTIF(Dails!G:G,Data!$A1670)=1,3,"N")</f>
        <v>N</v>
      </c>
      <c r="I1670" s="16">
        <f t="shared" si="1"/>
        <v>2</v>
      </c>
    </row>
    <row r="1671" ht="14.25" customHeight="1">
      <c r="A1671" s="9" t="s">
        <v>1640</v>
      </c>
      <c r="B1671" s="110" t="s">
        <v>89</v>
      </c>
      <c r="C1671" s="119" t="s">
        <v>3162</v>
      </c>
      <c r="D1671" s="120" t="s">
        <v>1419</v>
      </c>
      <c r="E1671" s="16" t="str">
        <f>VLOOKUP(B1671&amp;D1671,'Bill Assignment'!C:D,2,0)</f>
        <v>×</v>
      </c>
      <c r="F1671" s="16" t="str">
        <f>IF(COUNTIF(Dails!A:A,Data!$A1671)=1,1,"N")</f>
        <v>N</v>
      </c>
      <c r="G1671" s="16">
        <f>IF(COUNTIF(Dails!D:D,Data!$A1671)=1,2,"N")</f>
        <v>2</v>
      </c>
      <c r="H1671" s="16" t="str">
        <f>IF(COUNTIF(Dails!G:G,Data!$A1671)=1,3,"N")</f>
        <v>N</v>
      </c>
      <c r="I1671" s="16">
        <f t="shared" si="1"/>
        <v>2</v>
      </c>
    </row>
    <row r="1672" ht="14.25" customHeight="1">
      <c r="A1672" s="9" t="s">
        <v>1647</v>
      </c>
      <c r="B1672" s="110" t="s">
        <v>89</v>
      </c>
      <c r="C1672" s="119" t="s">
        <v>3163</v>
      </c>
      <c r="D1672" s="120" t="s">
        <v>1419</v>
      </c>
      <c r="E1672" s="16" t="str">
        <f>VLOOKUP(B1672&amp;D1672,'Bill Assignment'!C:D,2,0)</f>
        <v>×</v>
      </c>
      <c r="F1672" s="16" t="str">
        <f>IF(COUNTIF(Dails!A:A,Data!$A1672)=1,1,"N")</f>
        <v>N</v>
      </c>
      <c r="G1672" s="16">
        <f>IF(COUNTIF(Dails!D:D,Data!$A1672)=1,2,"N")</f>
        <v>2</v>
      </c>
      <c r="H1672" s="16" t="str">
        <f>IF(COUNTIF(Dails!G:G,Data!$A1672)=1,3,"N")</f>
        <v>N</v>
      </c>
      <c r="I1672" s="16">
        <f t="shared" si="1"/>
        <v>2</v>
      </c>
    </row>
    <row r="1673" ht="14.25" customHeight="1">
      <c r="A1673" s="9" t="s">
        <v>789</v>
      </c>
      <c r="B1673" s="110" t="s">
        <v>89</v>
      </c>
      <c r="C1673" s="119" t="s">
        <v>3164</v>
      </c>
      <c r="D1673" s="120" t="s">
        <v>1419</v>
      </c>
      <c r="E1673" s="16" t="str">
        <f>VLOOKUP(B1673&amp;D1673,'Bill Assignment'!C:D,2,0)</f>
        <v>×</v>
      </c>
      <c r="F1673" s="16">
        <f>IF(COUNTIF(Dails!A:A,Data!$A1673)=1,1,"N")</f>
        <v>1</v>
      </c>
      <c r="G1673" s="16">
        <f>IF(COUNTIF(Dails!D:D,Data!$A1673)=1,2,"N")</f>
        <v>2</v>
      </c>
      <c r="H1673" s="16" t="str">
        <f>IF(COUNTIF(Dails!G:G,Data!$A1673)=1,3,"N")</f>
        <v>N</v>
      </c>
      <c r="I1673" s="16">
        <f t="shared" si="1"/>
        <v>2</v>
      </c>
    </row>
    <row r="1674" ht="14.25" customHeight="1">
      <c r="A1674" s="9" t="s">
        <v>864</v>
      </c>
      <c r="B1674" s="110" t="s">
        <v>89</v>
      </c>
      <c r="C1674" s="119" t="s">
        <v>3165</v>
      </c>
      <c r="D1674" s="120" t="s">
        <v>1419</v>
      </c>
      <c r="E1674" s="16" t="str">
        <f>VLOOKUP(B1674&amp;D1674,'Bill Assignment'!C:D,2,0)</f>
        <v>×</v>
      </c>
      <c r="F1674" s="16" t="str">
        <f>IF(COUNTIF(Dails!A:A,Data!$A1674)=1,1,"N")</f>
        <v>N</v>
      </c>
      <c r="G1674" s="16">
        <f>IF(COUNTIF(Dails!D:D,Data!$A1674)=1,2,"N")</f>
        <v>2</v>
      </c>
      <c r="H1674" s="16" t="str">
        <f>IF(COUNTIF(Dails!G:G,Data!$A1674)=1,3,"N")</f>
        <v>N</v>
      </c>
      <c r="I1674" s="16">
        <f t="shared" si="1"/>
        <v>2</v>
      </c>
    </row>
    <row r="1675" ht="14.25" customHeight="1">
      <c r="A1675" s="9" t="s">
        <v>1650</v>
      </c>
      <c r="B1675" s="110" t="s">
        <v>89</v>
      </c>
      <c r="C1675" s="119" t="s">
        <v>3166</v>
      </c>
      <c r="D1675" s="120" t="s">
        <v>1419</v>
      </c>
      <c r="E1675" s="16" t="str">
        <f>VLOOKUP(B1675&amp;D1675,'Bill Assignment'!C:D,2,0)</f>
        <v>×</v>
      </c>
      <c r="F1675" s="16" t="str">
        <f>IF(COUNTIF(Dails!A:A,Data!$A1675)=1,1,"N")</f>
        <v>N</v>
      </c>
      <c r="G1675" s="16">
        <f>IF(COUNTIF(Dails!D:D,Data!$A1675)=1,2,"N")</f>
        <v>2</v>
      </c>
      <c r="H1675" s="16" t="str">
        <f>IF(COUNTIF(Dails!G:G,Data!$A1675)=1,3,"N")</f>
        <v>N</v>
      </c>
      <c r="I1675" s="16">
        <f t="shared" si="1"/>
        <v>2</v>
      </c>
    </row>
    <row r="1676" ht="14.25" customHeight="1">
      <c r="A1676" s="9" t="s">
        <v>1368</v>
      </c>
      <c r="B1676" s="110" t="s">
        <v>89</v>
      </c>
      <c r="C1676" s="119" t="s">
        <v>3167</v>
      </c>
      <c r="D1676" s="120" t="s">
        <v>1419</v>
      </c>
      <c r="E1676" s="16" t="str">
        <f>VLOOKUP(B1676&amp;D1676,'Bill Assignment'!C:D,2,0)</f>
        <v>×</v>
      </c>
      <c r="F1676" s="16" t="str">
        <f>IF(COUNTIF(Dails!A:A,Data!$A1676)=1,1,"N")</f>
        <v>N</v>
      </c>
      <c r="G1676" s="16">
        <f>IF(COUNTIF(Dails!D:D,Data!$A1676)=1,2,"N")</f>
        <v>2</v>
      </c>
      <c r="H1676" s="16">
        <f>IF(COUNTIF(Dails!G:G,Data!$A1676)=1,3,"N")</f>
        <v>3</v>
      </c>
      <c r="I1676" s="16">
        <f t="shared" si="1"/>
        <v>2</v>
      </c>
    </row>
    <row r="1677" ht="14.25" customHeight="1">
      <c r="A1677" s="9" t="s">
        <v>547</v>
      </c>
      <c r="B1677" s="110" t="s">
        <v>89</v>
      </c>
      <c r="C1677" s="119" t="s">
        <v>3168</v>
      </c>
      <c r="D1677" s="120" t="s">
        <v>1419</v>
      </c>
      <c r="E1677" s="16" t="str">
        <f>VLOOKUP(B1677&amp;D1677,'Bill Assignment'!C:D,2,0)</f>
        <v>×</v>
      </c>
      <c r="F1677" s="16" t="str">
        <f>IF(COUNTIF(Dails!A:A,Data!$A1677)=1,1,"N")</f>
        <v>N</v>
      </c>
      <c r="G1677" s="16">
        <f>IF(COUNTIF(Dails!D:D,Data!$A1677)=1,2,"N")</f>
        <v>2</v>
      </c>
      <c r="H1677" s="16" t="str">
        <f>IF(COUNTIF(Dails!G:G,Data!$A1677)=1,3,"N")</f>
        <v>N</v>
      </c>
      <c r="I1677" s="16">
        <f t="shared" si="1"/>
        <v>2</v>
      </c>
    </row>
    <row r="1678" ht="14.25" customHeight="1">
      <c r="A1678" s="9" t="s">
        <v>1085</v>
      </c>
      <c r="B1678" s="110" t="s">
        <v>89</v>
      </c>
      <c r="C1678" s="119" t="s">
        <v>3169</v>
      </c>
      <c r="D1678" s="120" t="s">
        <v>1419</v>
      </c>
      <c r="E1678" s="16" t="str">
        <f>VLOOKUP(B1678&amp;D1678,'Bill Assignment'!C:D,2,0)</f>
        <v>×</v>
      </c>
      <c r="F1678" s="16">
        <f>IF(COUNTIF(Dails!A:A,Data!$A1678)=1,1,"N")</f>
        <v>1</v>
      </c>
      <c r="G1678" s="16">
        <f>IF(COUNTIF(Dails!D:D,Data!$A1678)=1,2,"N")</f>
        <v>2</v>
      </c>
      <c r="H1678" s="16" t="str">
        <f>IF(COUNTIF(Dails!G:G,Data!$A1678)=1,3,"N")</f>
        <v>N</v>
      </c>
      <c r="I1678" s="16">
        <f t="shared" si="1"/>
        <v>2</v>
      </c>
    </row>
    <row r="1679" ht="14.25" customHeight="1">
      <c r="A1679" s="9" t="s">
        <v>989</v>
      </c>
      <c r="B1679" s="110" t="s">
        <v>89</v>
      </c>
      <c r="C1679" s="119" t="s">
        <v>3170</v>
      </c>
      <c r="D1679" s="120" t="s">
        <v>1419</v>
      </c>
      <c r="E1679" s="16" t="str">
        <f>VLOOKUP(B1679&amp;D1679,'Bill Assignment'!C:D,2,0)</f>
        <v>×</v>
      </c>
      <c r="F1679" s="16" t="str">
        <f>IF(COUNTIF(Dails!A:A,Data!$A1679)=1,1,"N")</f>
        <v>N</v>
      </c>
      <c r="G1679" s="16">
        <f>IF(COUNTIF(Dails!D:D,Data!$A1679)=1,2,"N")</f>
        <v>2</v>
      </c>
      <c r="H1679" s="16" t="str">
        <f>IF(COUNTIF(Dails!G:G,Data!$A1679)=1,3,"N")</f>
        <v>N</v>
      </c>
      <c r="I1679" s="16">
        <f t="shared" si="1"/>
        <v>2</v>
      </c>
    </row>
    <row r="1680" ht="14.25" customHeight="1">
      <c r="A1680" s="9" t="s">
        <v>1657</v>
      </c>
      <c r="B1680" s="110" t="s">
        <v>89</v>
      </c>
      <c r="C1680" s="119" t="s">
        <v>3171</v>
      </c>
      <c r="D1680" s="120" t="s">
        <v>1419</v>
      </c>
      <c r="E1680" s="16" t="str">
        <f>VLOOKUP(B1680&amp;D1680,'Bill Assignment'!C:D,2,0)</f>
        <v>×</v>
      </c>
      <c r="F1680" s="16">
        <f>IF(COUNTIF(Dails!A:A,Data!$A1680)=1,1,"N")</f>
        <v>1</v>
      </c>
      <c r="G1680" s="16">
        <f>IF(COUNTIF(Dails!D:D,Data!$A1680)=1,2,"N")</f>
        <v>2</v>
      </c>
      <c r="H1680" s="16" t="str">
        <f>IF(COUNTIF(Dails!G:G,Data!$A1680)=1,3,"N")</f>
        <v>N</v>
      </c>
      <c r="I1680" s="16">
        <f t="shared" si="1"/>
        <v>2</v>
      </c>
    </row>
    <row r="1681" ht="14.25" customHeight="1">
      <c r="A1681" s="9" t="s">
        <v>188</v>
      </c>
      <c r="B1681" s="110" t="s">
        <v>89</v>
      </c>
      <c r="C1681" s="119" t="s">
        <v>3172</v>
      </c>
      <c r="D1681" s="120" t="s">
        <v>1419</v>
      </c>
      <c r="E1681" s="16" t="str">
        <f>VLOOKUP(B1681&amp;D1681,'Bill Assignment'!C:D,2,0)</f>
        <v>×</v>
      </c>
      <c r="F1681" s="16" t="str">
        <f>IF(COUNTIF(Dails!A:A,Data!$A1681)=1,1,"N")</f>
        <v>N</v>
      </c>
      <c r="G1681" s="16">
        <f>IF(COUNTIF(Dails!D:D,Data!$A1681)=1,2,"N")</f>
        <v>2</v>
      </c>
      <c r="H1681" s="16" t="str">
        <f>IF(COUNTIF(Dails!G:G,Data!$A1681)=1,3,"N")</f>
        <v>N</v>
      </c>
      <c r="I1681" s="16">
        <f t="shared" si="1"/>
        <v>2</v>
      </c>
    </row>
    <row r="1682" ht="14.25" customHeight="1">
      <c r="A1682" s="9" t="s">
        <v>725</v>
      </c>
      <c r="B1682" s="110" t="s">
        <v>89</v>
      </c>
      <c r="C1682" s="119" t="s">
        <v>3173</v>
      </c>
      <c r="D1682" s="120" t="s">
        <v>1419</v>
      </c>
      <c r="E1682" s="16" t="str">
        <f>VLOOKUP(B1682&amp;D1682,'Bill Assignment'!C:D,2,0)</f>
        <v>×</v>
      </c>
      <c r="F1682" s="16">
        <f>IF(COUNTIF(Dails!A:A,Data!$A1682)=1,1,"N")</f>
        <v>1</v>
      </c>
      <c r="G1682" s="16">
        <f>IF(COUNTIF(Dails!D:D,Data!$A1682)=1,2,"N")</f>
        <v>2</v>
      </c>
      <c r="H1682" s="16" t="str">
        <f>IF(COUNTIF(Dails!G:G,Data!$A1682)=1,3,"N")</f>
        <v>N</v>
      </c>
      <c r="I1682" s="16">
        <f t="shared" si="1"/>
        <v>2</v>
      </c>
    </row>
    <row r="1683" ht="14.25" customHeight="1">
      <c r="A1683" s="9" t="s">
        <v>1058</v>
      </c>
      <c r="B1683" s="110" t="s">
        <v>89</v>
      </c>
      <c r="C1683" s="119" t="s">
        <v>3174</v>
      </c>
      <c r="D1683" s="120" t="s">
        <v>1419</v>
      </c>
      <c r="E1683" s="16" t="str">
        <f>VLOOKUP(B1683&amp;D1683,'Bill Assignment'!C:D,2,0)</f>
        <v>×</v>
      </c>
      <c r="F1683" s="16" t="str">
        <f>IF(COUNTIF(Dails!A:A,Data!$A1683)=1,1,"N")</f>
        <v>N</v>
      </c>
      <c r="G1683" s="16">
        <f>IF(COUNTIF(Dails!D:D,Data!$A1683)=1,2,"N")</f>
        <v>2</v>
      </c>
      <c r="H1683" s="16" t="str">
        <f>IF(COUNTIF(Dails!G:G,Data!$A1683)=1,3,"N")</f>
        <v>N</v>
      </c>
      <c r="I1683" s="16">
        <f t="shared" si="1"/>
        <v>2</v>
      </c>
    </row>
    <row r="1684" ht="14.25" customHeight="1">
      <c r="A1684" s="9" t="s">
        <v>1742</v>
      </c>
      <c r="B1684" s="110" t="s">
        <v>89</v>
      </c>
      <c r="C1684" s="119" t="s">
        <v>3175</v>
      </c>
      <c r="D1684" s="120" t="s">
        <v>1419</v>
      </c>
      <c r="E1684" s="16" t="str">
        <f>VLOOKUP(B1684&amp;D1684,'Bill Assignment'!C:D,2,0)</f>
        <v>×</v>
      </c>
      <c r="F1684" s="16" t="str">
        <f>IF(COUNTIF(Dails!A:A,Data!$A1684)=1,1,"N")</f>
        <v>N</v>
      </c>
      <c r="G1684" s="16">
        <f>IF(COUNTIF(Dails!D:D,Data!$A1684)=1,2,"N")</f>
        <v>2</v>
      </c>
      <c r="H1684" s="16" t="str">
        <f>IF(COUNTIF(Dails!G:G,Data!$A1684)=1,3,"N")</f>
        <v>N</v>
      </c>
      <c r="I1684" s="16">
        <f t="shared" si="1"/>
        <v>2</v>
      </c>
    </row>
    <row r="1685" ht="14.25" customHeight="1">
      <c r="A1685" s="9" t="s">
        <v>1386</v>
      </c>
      <c r="B1685" s="110" t="s">
        <v>89</v>
      </c>
      <c r="C1685" s="119" t="s">
        <v>3176</v>
      </c>
      <c r="D1685" s="120" t="s">
        <v>1419</v>
      </c>
      <c r="E1685" s="16" t="str">
        <f>VLOOKUP(B1685&amp;D1685,'Bill Assignment'!C:D,2,0)</f>
        <v>×</v>
      </c>
      <c r="F1685" s="16" t="str">
        <f>IF(COUNTIF(Dails!A:A,Data!$A1685)=1,1,"N")</f>
        <v>N</v>
      </c>
      <c r="G1685" s="16">
        <f>IF(COUNTIF(Dails!D:D,Data!$A1685)=1,2,"N")</f>
        <v>2</v>
      </c>
      <c r="H1685" s="16">
        <f>IF(COUNTIF(Dails!G:G,Data!$A1685)=1,3,"N")</f>
        <v>3</v>
      </c>
      <c r="I1685" s="16">
        <f t="shared" si="1"/>
        <v>2</v>
      </c>
    </row>
    <row r="1686" ht="14.25" customHeight="1">
      <c r="A1686" s="9" t="s">
        <v>1977</v>
      </c>
      <c r="B1686" s="110" t="s">
        <v>89</v>
      </c>
      <c r="C1686" s="119" t="s">
        <v>3177</v>
      </c>
      <c r="D1686" s="120" t="s">
        <v>1419</v>
      </c>
      <c r="E1686" s="16" t="str">
        <f>VLOOKUP(B1686&amp;D1686,'Bill Assignment'!C:D,2,0)</f>
        <v>×</v>
      </c>
      <c r="F1686" s="16">
        <f>IF(COUNTIF(Dails!A:A,Data!$A1686)=1,1,"N")</f>
        <v>1</v>
      </c>
      <c r="G1686" s="16">
        <f>IF(COUNTIF(Dails!D:D,Data!$A1686)=1,2,"N")</f>
        <v>2</v>
      </c>
      <c r="H1686" s="16">
        <f>IF(COUNTIF(Dails!G:G,Data!$A1686)=1,3,"N")</f>
        <v>3</v>
      </c>
      <c r="I1686" s="16">
        <f t="shared" si="1"/>
        <v>2</v>
      </c>
    </row>
    <row r="1687" ht="14.25" customHeight="1">
      <c r="A1687" s="9" t="s">
        <v>939</v>
      </c>
      <c r="B1687" s="110" t="s">
        <v>89</v>
      </c>
      <c r="C1687" s="119" t="s">
        <v>3178</v>
      </c>
      <c r="D1687" s="120" t="s">
        <v>1419</v>
      </c>
      <c r="E1687" s="16" t="str">
        <f>VLOOKUP(B1687&amp;D1687,'Bill Assignment'!C:D,2,0)</f>
        <v>×</v>
      </c>
      <c r="F1687" s="16" t="str">
        <f>IF(COUNTIF(Dails!A:A,Data!$A1687)=1,1,"N")</f>
        <v>N</v>
      </c>
      <c r="G1687" s="16">
        <f>IF(COUNTIF(Dails!D:D,Data!$A1687)=1,2,"N")</f>
        <v>2</v>
      </c>
      <c r="H1687" s="16" t="str">
        <f>IF(COUNTIF(Dails!G:G,Data!$A1687)=1,3,"N")</f>
        <v>N</v>
      </c>
      <c r="I1687" s="16">
        <f t="shared" si="1"/>
        <v>2</v>
      </c>
    </row>
    <row r="1688" ht="14.25" customHeight="1">
      <c r="A1688" s="9" t="s">
        <v>964</v>
      </c>
      <c r="B1688" s="110" t="s">
        <v>89</v>
      </c>
      <c r="C1688" s="119" t="s">
        <v>3179</v>
      </c>
      <c r="D1688" s="120" t="s">
        <v>1419</v>
      </c>
      <c r="E1688" s="16" t="str">
        <f>VLOOKUP(B1688&amp;D1688,'Bill Assignment'!C:D,2,0)</f>
        <v>×</v>
      </c>
      <c r="F1688" s="16">
        <f>IF(COUNTIF(Dails!A:A,Data!$A1688)=1,1,"N")</f>
        <v>1</v>
      </c>
      <c r="G1688" s="16">
        <f>IF(COUNTIF(Dails!D:D,Data!$A1688)=1,2,"N")</f>
        <v>2</v>
      </c>
      <c r="H1688" s="16" t="str">
        <f>IF(COUNTIF(Dails!G:G,Data!$A1688)=1,3,"N")</f>
        <v>N</v>
      </c>
      <c r="I1688" s="16">
        <f t="shared" si="1"/>
        <v>2</v>
      </c>
    </row>
    <row r="1689" ht="14.25" customHeight="1">
      <c r="A1689" s="9" t="s">
        <v>3180</v>
      </c>
      <c r="B1689" s="110" t="s">
        <v>89</v>
      </c>
      <c r="C1689" s="119" t="s">
        <v>3181</v>
      </c>
      <c r="D1689" s="120" t="s">
        <v>1419</v>
      </c>
      <c r="E1689" s="16" t="str">
        <f>VLOOKUP(B1689&amp;D1689,'Bill Assignment'!C:D,2,0)</f>
        <v>×</v>
      </c>
      <c r="F1689" s="16" t="str">
        <f>IF(COUNTIF(Dails!A:A,Data!$A1689)=1,1,"N")</f>
        <v>N</v>
      </c>
      <c r="G1689" s="16">
        <f>IF(COUNTIF(Dails!D:D,Data!$A1689)=1,2,"N")</f>
        <v>2</v>
      </c>
      <c r="H1689" s="16" t="str">
        <f>IF(COUNTIF(Dails!G:G,Data!$A1689)=1,3,"N")</f>
        <v>N</v>
      </c>
      <c r="I1689" s="16">
        <f t="shared" si="1"/>
        <v>2</v>
      </c>
    </row>
    <row r="1690" ht="14.25" customHeight="1">
      <c r="A1690" s="9" t="s">
        <v>954</v>
      </c>
      <c r="B1690" s="110" t="s">
        <v>89</v>
      </c>
      <c r="C1690" s="119" t="s">
        <v>3182</v>
      </c>
      <c r="D1690" s="120" t="s">
        <v>1419</v>
      </c>
      <c r="E1690" s="16" t="str">
        <f>VLOOKUP(B1690&amp;D1690,'Bill Assignment'!C:D,2,0)</f>
        <v>×</v>
      </c>
      <c r="F1690" s="16">
        <f>IF(COUNTIF(Dails!A:A,Data!$A1690)=1,1,"N")</f>
        <v>1</v>
      </c>
      <c r="G1690" s="16">
        <f>IF(COUNTIF(Dails!D:D,Data!$A1690)=1,2,"N")</f>
        <v>2</v>
      </c>
      <c r="H1690" s="16">
        <f>IF(COUNTIF(Dails!G:G,Data!$A1690)=1,3,"N")</f>
        <v>3</v>
      </c>
      <c r="I1690" s="16">
        <f t="shared" si="1"/>
        <v>2</v>
      </c>
    </row>
    <row r="1691" ht="14.25" customHeight="1">
      <c r="A1691" s="9" t="s">
        <v>1398</v>
      </c>
      <c r="B1691" s="110" t="s">
        <v>89</v>
      </c>
      <c r="C1691" s="119" t="s">
        <v>3183</v>
      </c>
      <c r="D1691" s="120" t="s">
        <v>1419</v>
      </c>
      <c r="E1691" s="16" t="str">
        <f>VLOOKUP(B1691&amp;D1691,'Bill Assignment'!C:D,2,0)</f>
        <v>×</v>
      </c>
      <c r="F1691" s="16">
        <f>IF(COUNTIF(Dails!A:A,Data!$A1691)=1,1,"N")</f>
        <v>1</v>
      </c>
      <c r="G1691" s="16">
        <f>IF(COUNTIF(Dails!D:D,Data!$A1691)=1,2,"N")</f>
        <v>2</v>
      </c>
      <c r="H1691" s="16">
        <f>IF(COUNTIF(Dails!G:G,Data!$A1691)=1,3,"N")</f>
        <v>3</v>
      </c>
      <c r="I1691" s="16">
        <f t="shared" si="1"/>
        <v>2</v>
      </c>
    </row>
    <row r="1692" ht="14.25" customHeight="1">
      <c r="A1692" s="9" t="s">
        <v>1182</v>
      </c>
      <c r="B1692" s="110" t="s">
        <v>89</v>
      </c>
      <c r="C1692" s="119" t="s">
        <v>3184</v>
      </c>
      <c r="D1692" s="120" t="s">
        <v>1419</v>
      </c>
      <c r="E1692" s="16" t="str">
        <f>VLOOKUP(B1692&amp;D1692,'Bill Assignment'!C:D,2,0)</f>
        <v>×</v>
      </c>
      <c r="F1692" s="16" t="str">
        <f>IF(COUNTIF(Dails!A:A,Data!$A1692)=1,1,"N")</f>
        <v>N</v>
      </c>
      <c r="G1692" s="16">
        <f>IF(COUNTIF(Dails!D:D,Data!$A1692)=1,2,"N")</f>
        <v>2</v>
      </c>
      <c r="H1692" s="16">
        <f>IF(COUNTIF(Dails!G:G,Data!$A1692)=1,3,"N")</f>
        <v>3</v>
      </c>
      <c r="I1692" s="16">
        <f t="shared" si="1"/>
        <v>2</v>
      </c>
    </row>
    <row r="1693" ht="14.25" customHeight="1">
      <c r="A1693" s="9" t="s">
        <v>25</v>
      </c>
      <c r="B1693" s="110" t="s">
        <v>89</v>
      </c>
      <c r="C1693" s="119" t="s">
        <v>3185</v>
      </c>
      <c r="D1693" s="120" t="s">
        <v>1419</v>
      </c>
      <c r="E1693" s="16" t="str">
        <f>VLOOKUP(B1693&amp;D1693,'Bill Assignment'!C:D,2,0)</f>
        <v>×</v>
      </c>
      <c r="F1693" s="16">
        <f>IF(COUNTIF(Dails!A:A,Data!$A1693)=1,1,"N")</f>
        <v>1</v>
      </c>
      <c r="G1693" s="16">
        <f>IF(COUNTIF(Dails!D:D,Data!$A1693)=1,2,"N")</f>
        <v>2</v>
      </c>
      <c r="H1693" s="16" t="str">
        <f>IF(COUNTIF(Dails!G:G,Data!$A1693)=1,3,"N")</f>
        <v>N</v>
      </c>
      <c r="I1693" s="16">
        <f t="shared" si="1"/>
        <v>2</v>
      </c>
    </row>
    <row r="1694" ht="14.25" customHeight="1">
      <c r="A1694" s="9" t="s">
        <v>1054</v>
      </c>
      <c r="B1694" s="110" t="s">
        <v>89</v>
      </c>
      <c r="C1694" s="119" t="s">
        <v>3186</v>
      </c>
      <c r="D1694" s="120" t="s">
        <v>1419</v>
      </c>
      <c r="E1694" s="16" t="str">
        <f>VLOOKUP(B1694&amp;D1694,'Bill Assignment'!C:D,2,0)</f>
        <v>×</v>
      </c>
      <c r="F1694" s="16">
        <f>IF(COUNTIF(Dails!A:A,Data!$A1694)=1,1,"N")</f>
        <v>1</v>
      </c>
      <c r="G1694" s="16">
        <f>IF(COUNTIF(Dails!D:D,Data!$A1694)=1,2,"N")</f>
        <v>2</v>
      </c>
      <c r="H1694" s="16">
        <f>IF(COUNTIF(Dails!G:G,Data!$A1694)=1,3,"N")</f>
        <v>3</v>
      </c>
      <c r="I1694" s="16">
        <f t="shared" si="1"/>
        <v>2</v>
      </c>
    </row>
    <row r="1695" ht="14.25" customHeight="1">
      <c r="A1695" s="9" t="s">
        <v>1686</v>
      </c>
      <c r="B1695" s="110" t="s">
        <v>89</v>
      </c>
      <c r="C1695" s="119" t="s">
        <v>3187</v>
      </c>
      <c r="D1695" s="120" t="s">
        <v>1419</v>
      </c>
      <c r="E1695" s="16" t="str">
        <f>VLOOKUP(B1695&amp;D1695,'Bill Assignment'!C:D,2,0)</f>
        <v>×</v>
      </c>
      <c r="F1695" s="16">
        <f>IF(COUNTIF(Dails!A:A,Data!$A1695)=1,1,"N")</f>
        <v>1</v>
      </c>
      <c r="G1695" s="16">
        <f>IF(COUNTIF(Dails!D:D,Data!$A1695)=1,2,"N")</f>
        <v>2</v>
      </c>
      <c r="H1695" s="16" t="str">
        <f>IF(COUNTIF(Dails!G:G,Data!$A1695)=1,3,"N")</f>
        <v>N</v>
      </c>
      <c r="I1695" s="16">
        <f t="shared" si="1"/>
        <v>2</v>
      </c>
    </row>
    <row r="1696" ht="14.25" customHeight="1">
      <c r="A1696" s="9" t="s">
        <v>3090</v>
      </c>
      <c r="B1696" s="110" t="s">
        <v>89</v>
      </c>
      <c r="C1696" s="119" t="s">
        <v>3188</v>
      </c>
      <c r="D1696" s="120" t="s">
        <v>1419</v>
      </c>
      <c r="E1696" s="16" t="str">
        <f>VLOOKUP(B1696&amp;D1696,'Bill Assignment'!C:D,2,0)</f>
        <v>×</v>
      </c>
      <c r="F1696" s="16" t="str">
        <f>IF(COUNTIF(Dails!A:A,Data!$A1696)=1,1,"N")</f>
        <v>N</v>
      </c>
      <c r="G1696" s="16">
        <f>IF(COUNTIF(Dails!D:D,Data!$A1696)=1,2,"N")</f>
        <v>2</v>
      </c>
      <c r="H1696" s="16" t="str">
        <f>IF(COUNTIF(Dails!G:G,Data!$A1696)=1,3,"N")</f>
        <v>N</v>
      </c>
      <c r="I1696" s="16">
        <f t="shared" si="1"/>
        <v>2</v>
      </c>
    </row>
    <row r="1697" ht="14.25" customHeight="1">
      <c r="A1697" s="9" t="s">
        <v>1248</v>
      </c>
      <c r="B1697" s="110" t="s">
        <v>89</v>
      </c>
      <c r="C1697" s="119" t="s">
        <v>3189</v>
      </c>
      <c r="D1697" s="120" t="s">
        <v>1419</v>
      </c>
      <c r="E1697" s="16" t="str">
        <f>VLOOKUP(B1697&amp;D1697,'Bill Assignment'!C:D,2,0)</f>
        <v>×</v>
      </c>
      <c r="F1697" s="16">
        <f>IF(COUNTIF(Dails!A:A,Data!$A1697)=1,1,"N")</f>
        <v>1</v>
      </c>
      <c r="G1697" s="16">
        <f>IF(COUNTIF(Dails!D:D,Data!$A1697)=1,2,"N")</f>
        <v>2</v>
      </c>
      <c r="H1697" s="16" t="str">
        <f>IF(COUNTIF(Dails!G:G,Data!$A1697)=1,3,"N")</f>
        <v>N</v>
      </c>
      <c r="I1697" s="16">
        <f t="shared" si="1"/>
        <v>2</v>
      </c>
    </row>
    <row r="1698" ht="14.25" customHeight="1">
      <c r="A1698" s="9" t="s">
        <v>2594</v>
      </c>
      <c r="B1698" s="110" t="s">
        <v>89</v>
      </c>
      <c r="C1698" s="119" t="s">
        <v>3190</v>
      </c>
      <c r="D1698" s="120" t="s">
        <v>1419</v>
      </c>
      <c r="E1698" s="16" t="str">
        <f>VLOOKUP(B1698&amp;D1698,'Bill Assignment'!C:D,2,0)</f>
        <v>×</v>
      </c>
      <c r="F1698" s="16" t="str">
        <f>IF(COUNTIF(Dails!A:A,Data!$A1698)=1,1,"N")</f>
        <v>N</v>
      </c>
      <c r="G1698" s="16">
        <f>IF(COUNTIF(Dails!D:D,Data!$A1698)=1,2,"N")</f>
        <v>2</v>
      </c>
      <c r="H1698" s="16" t="str">
        <f>IF(COUNTIF(Dails!G:G,Data!$A1698)=1,3,"N")</f>
        <v>N</v>
      </c>
      <c r="I1698" s="16">
        <f t="shared" si="1"/>
        <v>2</v>
      </c>
    </row>
    <row r="1699" ht="14.25" customHeight="1">
      <c r="A1699" s="9" t="s">
        <v>877</v>
      </c>
      <c r="B1699" s="110" t="s">
        <v>89</v>
      </c>
      <c r="C1699" s="119" t="s">
        <v>3191</v>
      </c>
      <c r="D1699" s="120" t="s">
        <v>1419</v>
      </c>
      <c r="E1699" s="16" t="str">
        <f>VLOOKUP(B1699&amp;D1699,'Bill Assignment'!C:D,2,0)</f>
        <v>×</v>
      </c>
      <c r="F1699" s="16" t="str">
        <f>IF(COUNTIF(Dails!A:A,Data!$A1699)=1,1,"N")</f>
        <v>N</v>
      </c>
      <c r="G1699" s="16">
        <f>IF(COUNTIF(Dails!D:D,Data!$A1699)=1,2,"N")</f>
        <v>2</v>
      </c>
      <c r="H1699" s="16">
        <f>IF(COUNTIF(Dails!G:G,Data!$A1699)=1,3,"N")</f>
        <v>3</v>
      </c>
      <c r="I1699" s="16">
        <f t="shared" si="1"/>
        <v>2</v>
      </c>
    </row>
    <row r="1700" ht="14.25" customHeight="1">
      <c r="A1700" s="9" t="s">
        <v>198</v>
      </c>
      <c r="B1700" s="110" t="s">
        <v>89</v>
      </c>
      <c r="C1700" s="119" t="s">
        <v>3192</v>
      </c>
      <c r="D1700" s="120" t="s">
        <v>1419</v>
      </c>
      <c r="E1700" s="16" t="str">
        <f>VLOOKUP(B1700&amp;D1700,'Bill Assignment'!C:D,2,0)</f>
        <v>×</v>
      </c>
      <c r="F1700" s="16">
        <f>IF(COUNTIF(Dails!A:A,Data!$A1700)=1,1,"N")</f>
        <v>1</v>
      </c>
      <c r="G1700" s="16">
        <f>IF(COUNTIF(Dails!D:D,Data!$A1700)=1,2,"N")</f>
        <v>2</v>
      </c>
      <c r="H1700" s="16">
        <f>IF(COUNTIF(Dails!G:G,Data!$A1700)=1,3,"N")</f>
        <v>3</v>
      </c>
      <c r="I1700" s="16">
        <f t="shared" si="1"/>
        <v>2</v>
      </c>
    </row>
    <row r="1701" ht="14.25" customHeight="1">
      <c r="A1701" s="9" t="s">
        <v>1692</v>
      </c>
      <c r="B1701" s="110" t="s">
        <v>89</v>
      </c>
      <c r="C1701" s="119" t="s">
        <v>3193</v>
      </c>
      <c r="D1701" s="120" t="s">
        <v>1419</v>
      </c>
      <c r="E1701" s="16" t="str">
        <f>VLOOKUP(B1701&amp;D1701,'Bill Assignment'!C:D,2,0)</f>
        <v>×</v>
      </c>
      <c r="F1701" s="16" t="str">
        <f>IF(COUNTIF(Dails!A:A,Data!$A1701)=1,1,"N")</f>
        <v>N</v>
      </c>
      <c r="G1701" s="16">
        <f>IF(COUNTIF(Dails!D:D,Data!$A1701)=1,2,"N")</f>
        <v>2</v>
      </c>
      <c r="H1701" s="16" t="str">
        <f>IF(COUNTIF(Dails!G:G,Data!$A1701)=1,3,"N")</f>
        <v>N</v>
      </c>
      <c r="I1701" s="16">
        <f t="shared" si="1"/>
        <v>2</v>
      </c>
    </row>
    <row r="1702" ht="14.25" customHeight="1">
      <c r="A1702" s="9" t="s">
        <v>2600</v>
      </c>
      <c r="B1702" s="110" t="s">
        <v>89</v>
      </c>
      <c r="C1702" s="119" t="s">
        <v>3194</v>
      </c>
      <c r="D1702" s="120" t="s">
        <v>1419</v>
      </c>
      <c r="E1702" s="16" t="str">
        <f>VLOOKUP(B1702&amp;D1702,'Bill Assignment'!C:D,2,0)</f>
        <v>×</v>
      </c>
      <c r="F1702" s="16" t="str">
        <f>IF(COUNTIF(Dails!A:A,Data!$A1702)=1,1,"N")</f>
        <v>N</v>
      </c>
      <c r="G1702" s="16">
        <f>IF(COUNTIF(Dails!D:D,Data!$A1702)=1,2,"N")</f>
        <v>2</v>
      </c>
      <c r="H1702" s="16">
        <f>IF(COUNTIF(Dails!G:G,Data!$A1702)=1,3,"N")</f>
        <v>3</v>
      </c>
      <c r="I1702" s="16">
        <f t="shared" si="1"/>
        <v>2</v>
      </c>
    </row>
    <row r="1703" ht="14.25" customHeight="1">
      <c r="A1703" s="9" t="s">
        <v>1415</v>
      </c>
      <c r="B1703" s="110" t="s">
        <v>89</v>
      </c>
      <c r="C1703" s="119" t="s">
        <v>3195</v>
      </c>
      <c r="D1703" s="120" t="s">
        <v>1419</v>
      </c>
      <c r="E1703" s="16" t="str">
        <f>VLOOKUP(B1703&amp;D1703,'Bill Assignment'!C:D,2,0)</f>
        <v>×</v>
      </c>
      <c r="F1703" s="16" t="str">
        <f>IF(COUNTIF(Dails!A:A,Data!$A1703)=1,1,"N")</f>
        <v>N</v>
      </c>
      <c r="G1703" s="16">
        <f>IF(COUNTIF(Dails!D:D,Data!$A1703)=1,2,"N")</f>
        <v>2</v>
      </c>
      <c r="H1703" s="16">
        <f>IF(COUNTIF(Dails!G:G,Data!$A1703)=1,3,"N")</f>
        <v>3</v>
      </c>
      <c r="I1703" s="16">
        <f t="shared" si="1"/>
        <v>2</v>
      </c>
    </row>
    <row r="1704" ht="14.25" customHeight="1">
      <c r="A1704" s="9" t="s">
        <v>1698</v>
      </c>
      <c r="B1704" s="110" t="s">
        <v>89</v>
      </c>
      <c r="C1704" s="119" t="s">
        <v>3196</v>
      </c>
      <c r="D1704" s="120" t="s">
        <v>1419</v>
      </c>
      <c r="E1704" s="16" t="str">
        <f>VLOOKUP(B1704&amp;D1704,'Bill Assignment'!C:D,2,0)</f>
        <v>×</v>
      </c>
      <c r="F1704" s="16" t="str">
        <f>IF(COUNTIF(Dails!A:A,Data!$A1704)=1,1,"N")</f>
        <v>N</v>
      </c>
      <c r="G1704" s="16">
        <f>IF(COUNTIF(Dails!D:D,Data!$A1704)=1,2,"N")</f>
        <v>2</v>
      </c>
      <c r="H1704" s="16" t="str">
        <f>IF(COUNTIF(Dails!G:G,Data!$A1704)=1,3,"N")</f>
        <v>N</v>
      </c>
      <c r="I1704" s="16">
        <f t="shared" si="1"/>
        <v>2</v>
      </c>
    </row>
    <row r="1705" ht="14.25" customHeight="1">
      <c r="A1705" s="9" t="s">
        <v>1538</v>
      </c>
      <c r="B1705" s="111" t="s">
        <v>90</v>
      </c>
      <c r="C1705" s="119" t="s">
        <v>3197</v>
      </c>
      <c r="D1705" s="120" t="s">
        <v>1333</v>
      </c>
      <c r="E1705" s="16" t="str">
        <f>VLOOKUP(B1705&amp;D1705,'Bill Assignment'!C:D,2,0)</f>
        <v>√</v>
      </c>
      <c r="F1705" s="16">
        <f>IF(COUNTIF(Dails!A:A,Data!$A1705)=1,1,"N")</f>
        <v>1</v>
      </c>
      <c r="G1705" s="16">
        <f>IF(COUNTIF(Dails!D:D,Data!$A1705)=1,2,"N")</f>
        <v>2</v>
      </c>
      <c r="H1705" s="16" t="str">
        <f>IF(COUNTIF(Dails!G:G,Data!$A1705)=1,3,"N")</f>
        <v>N</v>
      </c>
      <c r="I1705" s="16">
        <f t="shared" si="1"/>
        <v>2</v>
      </c>
    </row>
    <row r="1706" ht="14.25" customHeight="1">
      <c r="A1706" s="9" t="s">
        <v>745</v>
      </c>
      <c r="B1706" s="111" t="s">
        <v>90</v>
      </c>
      <c r="C1706" s="119" t="s">
        <v>3198</v>
      </c>
      <c r="D1706" s="120" t="s">
        <v>1333</v>
      </c>
      <c r="E1706" s="16" t="str">
        <f>VLOOKUP(B1706&amp;D1706,'Bill Assignment'!C:D,2,0)</f>
        <v>√</v>
      </c>
      <c r="F1706" s="16">
        <f>IF(COUNTIF(Dails!A:A,Data!$A1706)=1,1,"N")</f>
        <v>1</v>
      </c>
      <c r="G1706" s="16">
        <f>IF(COUNTIF(Dails!D:D,Data!$A1706)=1,2,"N")</f>
        <v>2</v>
      </c>
      <c r="H1706" s="16" t="str">
        <f>IF(COUNTIF(Dails!G:G,Data!$A1706)=1,3,"N")</f>
        <v>N</v>
      </c>
      <c r="I1706" s="16">
        <f t="shared" si="1"/>
        <v>2</v>
      </c>
    </row>
    <row r="1707" ht="14.25" customHeight="1">
      <c r="A1707" s="9" t="s">
        <v>1339</v>
      </c>
      <c r="B1707" s="111" t="s">
        <v>90</v>
      </c>
      <c r="C1707" s="119" t="s">
        <v>3199</v>
      </c>
      <c r="D1707" s="120" t="s">
        <v>1333</v>
      </c>
      <c r="E1707" s="16" t="str">
        <f>VLOOKUP(B1707&amp;D1707,'Bill Assignment'!C:D,2,0)</f>
        <v>√</v>
      </c>
      <c r="F1707" s="16">
        <f>IF(COUNTIF(Dails!A:A,Data!$A1707)=1,1,"N")</f>
        <v>1</v>
      </c>
      <c r="G1707" s="16">
        <f>IF(COUNTIF(Dails!D:D,Data!$A1707)=1,2,"N")</f>
        <v>2</v>
      </c>
      <c r="H1707" s="16">
        <f>IF(COUNTIF(Dails!G:G,Data!$A1707)=1,3,"N")</f>
        <v>3</v>
      </c>
      <c r="I1707" s="16">
        <f t="shared" si="1"/>
        <v>2</v>
      </c>
    </row>
    <row r="1708" ht="14.25" customHeight="1">
      <c r="A1708" s="9" t="s">
        <v>970</v>
      </c>
      <c r="B1708" s="111" t="s">
        <v>90</v>
      </c>
      <c r="C1708" s="119" t="s">
        <v>3200</v>
      </c>
      <c r="D1708" s="120" t="s">
        <v>1333</v>
      </c>
      <c r="E1708" s="16" t="str">
        <f>VLOOKUP(B1708&amp;D1708,'Bill Assignment'!C:D,2,0)</f>
        <v>√</v>
      </c>
      <c r="F1708" s="16">
        <f>IF(COUNTIF(Dails!A:A,Data!$A1708)=1,1,"N")</f>
        <v>1</v>
      </c>
      <c r="G1708" s="16">
        <f>IF(COUNTIF(Dails!D:D,Data!$A1708)=1,2,"N")</f>
        <v>2</v>
      </c>
      <c r="H1708" s="16" t="str">
        <f>IF(COUNTIF(Dails!G:G,Data!$A1708)=1,3,"N")</f>
        <v>N</v>
      </c>
      <c r="I1708" s="16">
        <f t="shared" si="1"/>
        <v>2</v>
      </c>
    </row>
    <row r="1709" ht="14.25" customHeight="1">
      <c r="A1709" s="9" t="s">
        <v>2493</v>
      </c>
      <c r="B1709" s="111" t="s">
        <v>90</v>
      </c>
      <c r="C1709" s="119" t="s">
        <v>3201</v>
      </c>
      <c r="D1709" s="120" t="s">
        <v>1333</v>
      </c>
      <c r="E1709" s="16" t="str">
        <f>VLOOKUP(B1709&amp;D1709,'Bill Assignment'!C:D,2,0)</f>
        <v>√</v>
      </c>
      <c r="F1709" s="16" t="str">
        <f>IF(COUNTIF(Dails!A:A,Data!$A1709)=1,1,"N")</f>
        <v>N</v>
      </c>
      <c r="G1709" s="16">
        <f>IF(COUNTIF(Dails!D:D,Data!$A1709)=1,2,"N")</f>
        <v>2</v>
      </c>
      <c r="H1709" s="16" t="str">
        <f>IF(COUNTIF(Dails!G:G,Data!$A1709)=1,3,"N")</f>
        <v>N</v>
      </c>
      <c r="I1709" s="16">
        <f t="shared" si="1"/>
        <v>2</v>
      </c>
    </row>
    <row r="1710" ht="14.25" customHeight="1">
      <c r="A1710" s="9" t="s">
        <v>1779</v>
      </c>
      <c r="B1710" s="111" t="s">
        <v>90</v>
      </c>
      <c r="C1710" s="119" t="s">
        <v>3202</v>
      </c>
      <c r="D1710" s="120" t="s">
        <v>1333</v>
      </c>
      <c r="E1710" s="16" t="str">
        <f>VLOOKUP(B1710&amp;D1710,'Bill Assignment'!C:D,2,0)</f>
        <v>√</v>
      </c>
      <c r="F1710" s="16">
        <f>IF(COUNTIF(Dails!A:A,Data!$A1710)=1,1,"N")</f>
        <v>1</v>
      </c>
      <c r="G1710" s="16">
        <f>IF(COUNTIF(Dails!D:D,Data!$A1710)=1,2,"N")</f>
        <v>2</v>
      </c>
      <c r="H1710" s="16" t="str">
        <f>IF(COUNTIF(Dails!G:G,Data!$A1710)=1,3,"N")</f>
        <v>N</v>
      </c>
      <c r="I1710" s="16">
        <f t="shared" si="1"/>
        <v>2</v>
      </c>
    </row>
    <row r="1711" ht="14.25" customHeight="1">
      <c r="A1711" s="9" t="s">
        <v>896</v>
      </c>
      <c r="B1711" s="111" t="s">
        <v>90</v>
      </c>
      <c r="C1711" s="119" t="s">
        <v>3203</v>
      </c>
      <c r="D1711" s="120" t="s">
        <v>1333</v>
      </c>
      <c r="E1711" s="16" t="str">
        <f>VLOOKUP(B1711&amp;D1711,'Bill Assignment'!C:D,2,0)</f>
        <v>√</v>
      </c>
      <c r="F1711" s="16">
        <f>IF(COUNTIF(Dails!A:A,Data!$A1711)=1,1,"N")</f>
        <v>1</v>
      </c>
      <c r="G1711" s="16">
        <f>IF(COUNTIF(Dails!D:D,Data!$A1711)=1,2,"N")</f>
        <v>2</v>
      </c>
      <c r="H1711" s="16" t="str">
        <f>IF(COUNTIF(Dails!G:G,Data!$A1711)=1,3,"N")</f>
        <v>N</v>
      </c>
      <c r="I1711" s="16">
        <f t="shared" si="1"/>
        <v>2</v>
      </c>
    </row>
    <row r="1712" ht="14.25" customHeight="1">
      <c r="A1712" s="9" t="s">
        <v>2551</v>
      </c>
      <c r="B1712" s="111" t="s">
        <v>90</v>
      </c>
      <c r="C1712" s="119" t="s">
        <v>3204</v>
      </c>
      <c r="D1712" s="120" t="s">
        <v>1333</v>
      </c>
      <c r="E1712" s="16" t="str">
        <f>VLOOKUP(B1712&amp;D1712,'Bill Assignment'!C:D,2,0)</f>
        <v>√</v>
      </c>
      <c r="F1712" s="16" t="str">
        <f>IF(COUNTIF(Dails!A:A,Data!$A1712)=1,1,"N")</f>
        <v>N</v>
      </c>
      <c r="G1712" s="16">
        <f>IF(COUNTIF(Dails!D:D,Data!$A1712)=1,2,"N")</f>
        <v>2</v>
      </c>
      <c r="H1712" s="16" t="str">
        <f>IF(COUNTIF(Dails!G:G,Data!$A1712)=1,3,"N")</f>
        <v>N</v>
      </c>
      <c r="I1712" s="16">
        <f t="shared" si="1"/>
        <v>2</v>
      </c>
    </row>
    <row r="1713" ht="14.25" customHeight="1">
      <c r="A1713" s="9" t="s">
        <v>1784</v>
      </c>
      <c r="B1713" s="111" t="s">
        <v>90</v>
      </c>
      <c r="C1713" s="119" t="s">
        <v>3205</v>
      </c>
      <c r="D1713" s="120" t="s">
        <v>1333</v>
      </c>
      <c r="E1713" s="16" t="str">
        <f>VLOOKUP(B1713&amp;D1713,'Bill Assignment'!C:D,2,0)</f>
        <v>√</v>
      </c>
      <c r="F1713" s="16" t="str">
        <f>IF(COUNTIF(Dails!A:A,Data!$A1713)=1,1,"N")</f>
        <v>N</v>
      </c>
      <c r="G1713" s="16">
        <f>IF(COUNTIF(Dails!D:D,Data!$A1713)=1,2,"N")</f>
        <v>2</v>
      </c>
      <c r="H1713" s="16" t="str">
        <f>IF(COUNTIF(Dails!G:G,Data!$A1713)=1,3,"N")</f>
        <v>N</v>
      </c>
      <c r="I1713" s="16">
        <f t="shared" si="1"/>
        <v>2</v>
      </c>
    </row>
    <row r="1714" ht="14.25" customHeight="1">
      <c r="A1714" s="9" t="s">
        <v>1549</v>
      </c>
      <c r="B1714" s="111" t="s">
        <v>90</v>
      </c>
      <c r="C1714" s="119" t="s">
        <v>3206</v>
      </c>
      <c r="D1714" s="120" t="s">
        <v>1333</v>
      </c>
      <c r="E1714" s="16" t="str">
        <f>VLOOKUP(B1714&amp;D1714,'Bill Assignment'!C:D,2,0)</f>
        <v>√</v>
      </c>
      <c r="F1714" s="16">
        <f>IF(COUNTIF(Dails!A:A,Data!$A1714)=1,1,"N")</f>
        <v>1</v>
      </c>
      <c r="G1714" s="16">
        <f>IF(COUNTIF(Dails!D:D,Data!$A1714)=1,2,"N")</f>
        <v>2</v>
      </c>
      <c r="H1714" s="16">
        <f>IF(COUNTIF(Dails!G:G,Data!$A1714)=1,3,"N")</f>
        <v>3</v>
      </c>
      <c r="I1714" s="16">
        <f t="shared" si="1"/>
        <v>2</v>
      </c>
    </row>
    <row r="1715" ht="14.25" customHeight="1">
      <c r="A1715" s="9" t="s">
        <v>1254</v>
      </c>
      <c r="B1715" s="111" t="s">
        <v>90</v>
      </c>
      <c r="C1715" s="119" t="s">
        <v>3207</v>
      </c>
      <c r="D1715" s="120" t="s">
        <v>1333</v>
      </c>
      <c r="E1715" s="16" t="str">
        <f>VLOOKUP(B1715&amp;D1715,'Bill Assignment'!C:D,2,0)</f>
        <v>√</v>
      </c>
      <c r="F1715" s="16">
        <f>IF(COUNTIF(Dails!A:A,Data!$A1715)=1,1,"N")</f>
        <v>1</v>
      </c>
      <c r="G1715" s="16">
        <f>IF(COUNTIF(Dails!D:D,Data!$A1715)=1,2,"N")</f>
        <v>2</v>
      </c>
      <c r="H1715" s="16" t="str">
        <f>IF(COUNTIF(Dails!G:G,Data!$A1715)=1,3,"N")</f>
        <v>N</v>
      </c>
      <c r="I1715" s="16">
        <f t="shared" si="1"/>
        <v>2</v>
      </c>
    </row>
    <row r="1716" ht="14.25" customHeight="1">
      <c r="A1716" s="9" t="s">
        <v>1363</v>
      </c>
      <c r="B1716" s="111" t="s">
        <v>90</v>
      </c>
      <c r="C1716" s="119" t="s">
        <v>3208</v>
      </c>
      <c r="D1716" s="120" t="s">
        <v>1333</v>
      </c>
      <c r="E1716" s="16" t="str">
        <f>VLOOKUP(B1716&amp;D1716,'Bill Assignment'!C:D,2,0)</f>
        <v>√</v>
      </c>
      <c r="F1716" s="16" t="str">
        <f>IF(COUNTIF(Dails!A:A,Data!$A1716)=1,1,"N")</f>
        <v>N</v>
      </c>
      <c r="G1716" s="16">
        <f>IF(COUNTIF(Dails!D:D,Data!$A1716)=1,2,"N")</f>
        <v>2</v>
      </c>
      <c r="H1716" s="16">
        <f>IF(COUNTIF(Dails!G:G,Data!$A1716)=1,3,"N")</f>
        <v>3</v>
      </c>
      <c r="I1716" s="16">
        <f t="shared" si="1"/>
        <v>2</v>
      </c>
    </row>
    <row r="1717" ht="14.25" customHeight="1">
      <c r="A1717" s="9" t="s">
        <v>1642</v>
      </c>
      <c r="B1717" s="111" t="s">
        <v>90</v>
      </c>
      <c r="C1717" s="119" t="s">
        <v>3209</v>
      </c>
      <c r="D1717" s="120" t="s">
        <v>1333</v>
      </c>
      <c r="E1717" s="16" t="str">
        <f>VLOOKUP(B1717&amp;D1717,'Bill Assignment'!C:D,2,0)</f>
        <v>√</v>
      </c>
      <c r="F1717" s="16" t="str">
        <f>IF(COUNTIF(Dails!A:A,Data!$A1717)=1,1,"N")</f>
        <v>N</v>
      </c>
      <c r="G1717" s="16">
        <f>IF(COUNTIF(Dails!D:D,Data!$A1717)=1,2,"N")</f>
        <v>2</v>
      </c>
      <c r="H1717" s="16" t="str">
        <f>IF(COUNTIF(Dails!G:G,Data!$A1717)=1,3,"N")</f>
        <v>N</v>
      </c>
      <c r="I1717" s="16">
        <f t="shared" si="1"/>
        <v>2</v>
      </c>
    </row>
    <row r="1718" ht="14.25" customHeight="1">
      <c r="A1718" s="9" t="s">
        <v>1474</v>
      </c>
      <c r="B1718" s="111" t="s">
        <v>90</v>
      </c>
      <c r="C1718" s="119" t="s">
        <v>3210</v>
      </c>
      <c r="D1718" s="120" t="s">
        <v>1333</v>
      </c>
      <c r="E1718" s="16" t="str">
        <f>VLOOKUP(B1718&amp;D1718,'Bill Assignment'!C:D,2,0)</f>
        <v>√</v>
      </c>
      <c r="F1718" s="16" t="str">
        <f>IF(COUNTIF(Dails!A:A,Data!$A1718)=1,1,"N")</f>
        <v>N</v>
      </c>
      <c r="G1718" s="16">
        <f>IF(COUNTIF(Dails!D:D,Data!$A1718)=1,2,"N")</f>
        <v>2</v>
      </c>
      <c r="H1718" s="16">
        <f>IF(COUNTIF(Dails!G:G,Data!$A1718)=1,3,"N")</f>
        <v>3</v>
      </c>
      <c r="I1718" s="16">
        <f t="shared" si="1"/>
        <v>2</v>
      </c>
    </row>
    <row r="1719" ht="14.25" customHeight="1">
      <c r="A1719" s="9" t="s">
        <v>1480</v>
      </c>
      <c r="B1719" s="111" t="s">
        <v>90</v>
      </c>
      <c r="C1719" s="119" t="s">
        <v>3211</v>
      </c>
      <c r="D1719" s="120" t="s">
        <v>1333</v>
      </c>
      <c r="E1719" s="16" t="str">
        <f>VLOOKUP(B1719&amp;D1719,'Bill Assignment'!C:D,2,0)</f>
        <v>√</v>
      </c>
      <c r="F1719" s="16" t="str">
        <f>IF(COUNTIF(Dails!A:A,Data!$A1719)=1,1,"N")</f>
        <v>N</v>
      </c>
      <c r="G1719" s="16">
        <f>IF(COUNTIF(Dails!D:D,Data!$A1719)=1,2,"N")</f>
        <v>2</v>
      </c>
      <c r="H1719" s="16">
        <f>IF(COUNTIF(Dails!G:G,Data!$A1719)=1,3,"N")</f>
        <v>3</v>
      </c>
      <c r="I1719" s="16">
        <f t="shared" si="1"/>
        <v>2</v>
      </c>
    </row>
    <row r="1720" ht="14.25" customHeight="1">
      <c r="A1720" s="9" t="s">
        <v>1374</v>
      </c>
      <c r="B1720" s="111" t="s">
        <v>90</v>
      </c>
      <c r="C1720" s="119" t="s">
        <v>3212</v>
      </c>
      <c r="D1720" s="120" t="s">
        <v>1333</v>
      </c>
      <c r="E1720" s="16" t="str">
        <f>VLOOKUP(B1720&amp;D1720,'Bill Assignment'!C:D,2,0)</f>
        <v>√</v>
      </c>
      <c r="F1720" s="16">
        <f>IF(COUNTIF(Dails!A:A,Data!$A1720)=1,1,"N")</f>
        <v>1</v>
      </c>
      <c r="G1720" s="16">
        <f>IF(COUNTIF(Dails!D:D,Data!$A1720)=1,2,"N")</f>
        <v>2</v>
      </c>
      <c r="H1720" s="16">
        <f>IF(COUNTIF(Dails!G:G,Data!$A1720)=1,3,"N")</f>
        <v>3</v>
      </c>
      <c r="I1720" s="16">
        <f t="shared" si="1"/>
        <v>2</v>
      </c>
    </row>
    <row r="1721" ht="14.25" customHeight="1">
      <c r="A1721" s="9" t="s">
        <v>1660</v>
      </c>
      <c r="B1721" s="111" t="s">
        <v>90</v>
      </c>
      <c r="C1721" s="119" t="s">
        <v>3213</v>
      </c>
      <c r="D1721" s="120" t="s">
        <v>1333</v>
      </c>
      <c r="E1721" s="16" t="str">
        <f>VLOOKUP(B1721&amp;D1721,'Bill Assignment'!C:D,2,0)</f>
        <v>√</v>
      </c>
      <c r="F1721" s="16" t="str">
        <f>IF(COUNTIF(Dails!A:A,Data!$A1721)=1,1,"N")</f>
        <v>N</v>
      </c>
      <c r="G1721" s="16">
        <f>IF(COUNTIF(Dails!D:D,Data!$A1721)=1,2,"N")</f>
        <v>2</v>
      </c>
      <c r="H1721" s="16" t="str">
        <f>IF(COUNTIF(Dails!G:G,Data!$A1721)=1,3,"N")</f>
        <v>N</v>
      </c>
      <c r="I1721" s="16">
        <f t="shared" si="1"/>
        <v>2</v>
      </c>
    </row>
    <row r="1722" ht="14.25" customHeight="1">
      <c r="A1722" s="9" t="s">
        <v>1821</v>
      </c>
      <c r="B1722" s="111" t="s">
        <v>90</v>
      </c>
      <c r="C1722" s="119" t="s">
        <v>3214</v>
      </c>
      <c r="D1722" s="120" t="s">
        <v>1333</v>
      </c>
      <c r="E1722" s="16" t="str">
        <f>VLOOKUP(B1722&amp;D1722,'Bill Assignment'!C:D,2,0)</f>
        <v>√</v>
      </c>
      <c r="F1722" s="16">
        <f>IF(COUNTIF(Dails!A:A,Data!$A1722)=1,1,"N")</f>
        <v>1</v>
      </c>
      <c r="G1722" s="16">
        <f>IF(COUNTIF(Dails!D:D,Data!$A1722)=1,2,"N")</f>
        <v>2</v>
      </c>
      <c r="H1722" s="16" t="str">
        <f>IF(COUNTIF(Dails!G:G,Data!$A1722)=1,3,"N")</f>
        <v>N</v>
      </c>
      <c r="I1722" s="16">
        <f t="shared" si="1"/>
        <v>2</v>
      </c>
    </row>
    <row r="1723" ht="14.25" customHeight="1">
      <c r="A1723" s="9" t="s">
        <v>1388</v>
      </c>
      <c r="B1723" s="111" t="s">
        <v>90</v>
      </c>
      <c r="C1723" s="119" t="s">
        <v>3215</v>
      </c>
      <c r="D1723" s="120" t="s">
        <v>1333</v>
      </c>
      <c r="E1723" s="16" t="str">
        <f>VLOOKUP(B1723&amp;D1723,'Bill Assignment'!C:D,2,0)</f>
        <v>√</v>
      </c>
      <c r="F1723" s="16">
        <f>IF(COUNTIF(Dails!A:A,Data!$A1723)=1,1,"N")</f>
        <v>1</v>
      </c>
      <c r="G1723" s="16">
        <f>IF(COUNTIF(Dails!D:D,Data!$A1723)=1,2,"N")</f>
        <v>2</v>
      </c>
      <c r="H1723" s="16">
        <f>IF(COUNTIF(Dails!G:G,Data!$A1723)=1,3,"N")</f>
        <v>3</v>
      </c>
      <c r="I1723" s="16">
        <f t="shared" si="1"/>
        <v>2</v>
      </c>
    </row>
    <row r="1724" ht="14.25" customHeight="1">
      <c r="A1724" s="9" t="s">
        <v>1571</v>
      </c>
      <c r="B1724" s="111" t="s">
        <v>90</v>
      </c>
      <c r="C1724" s="119" t="s">
        <v>3216</v>
      </c>
      <c r="D1724" s="120" t="s">
        <v>1333</v>
      </c>
      <c r="E1724" s="16" t="str">
        <f>VLOOKUP(B1724&amp;D1724,'Bill Assignment'!C:D,2,0)</f>
        <v>√</v>
      </c>
      <c r="F1724" s="16">
        <f>IF(COUNTIF(Dails!A:A,Data!$A1724)=1,1,"N")</f>
        <v>1</v>
      </c>
      <c r="G1724" s="16">
        <f>IF(COUNTIF(Dails!D:D,Data!$A1724)=1,2,"N")</f>
        <v>2</v>
      </c>
      <c r="H1724" s="16">
        <f>IF(COUNTIF(Dails!G:G,Data!$A1724)=1,3,"N")</f>
        <v>3</v>
      </c>
      <c r="I1724" s="16">
        <f t="shared" si="1"/>
        <v>2</v>
      </c>
    </row>
    <row r="1725" ht="14.25" customHeight="1">
      <c r="A1725" s="9" t="s">
        <v>1502</v>
      </c>
      <c r="B1725" s="111" t="s">
        <v>90</v>
      </c>
      <c r="C1725" s="119" t="s">
        <v>3217</v>
      </c>
      <c r="D1725" s="120" t="s">
        <v>1333</v>
      </c>
      <c r="E1725" s="16" t="str">
        <f>VLOOKUP(B1725&amp;D1725,'Bill Assignment'!C:D,2,0)</f>
        <v>√</v>
      </c>
      <c r="F1725" s="16">
        <f>IF(COUNTIF(Dails!A:A,Data!$A1725)=1,1,"N")</f>
        <v>1</v>
      </c>
      <c r="G1725" s="16">
        <f>IF(COUNTIF(Dails!D:D,Data!$A1725)=1,2,"N")</f>
        <v>2</v>
      </c>
      <c r="H1725" s="16">
        <f>IF(COUNTIF(Dails!G:G,Data!$A1725)=1,3,"N")</f>
        <v>3</v>
      </c>
      <c r="I1725" s="16">
        <f t="shared" si="1"/>
        <v>2</v>
      </c>
    </row>
    <row r="1726" ht="14.25" customHeight="1">
      <c r="A1726" s="9" t="s">
        <v>1390</v>
      </c>
      <c r="B1726" s="111" t="s">
        <v>90</v>
      </c>
      <c r="C1726" s="119" t="s">
        <v>3218</v>
      </c>
      <c r="D1726" s="120" t="s">
        <v>1333</v>
      </c>
      <c r="E1726" s="16" t="str">
        <f>VLOOKUP(B1726&amp;D1726,'Bill Assignment'!C:D,2,0)</f>
        <v>√</v>
      </c>
      <c r="F1726" s="16">
        <f>IF(COUNTIF(Dails!A:A,Data!$A1726)=1,1,"N")</f>
        <v>1</v>
      </c>
      <c r="G1726" s="16">
        <f>IF(COUNTIF(Dails!D:D,Data!$A1726)=1,2,"N")</f>
        <v>2</v>
      </c>
      <c r="H1726" s="16">
        <f>IF(COUNTIF(Dails!G:G,Data!$A1726)=1,3,"N")</f>
        <v>3</v>
      </c>
      <c r="I1726" s="16">
        <f t="shared" si="1"/>
        <v>2</v>
      </c>
    </row>
    <row r="1727" ht="14.25" customHeight="1">
      <c r="A1727" s="9" t="s">
        <v>110</v>
      </c>
      <c r="B1727" s="111" t="s">
        <v>90</v>
      </c>
      <c r="C1727" s="119" t="s">
        <v>3219</v>
      </c>
      <c r="D1727" s="120" t="s">
        <v>1333</v>
      </c>
      <c r="E1727" s="16" t="str">
        <f>VLOOKUP(B1727&amp;D1727,'Bill Assignment'!C:D,2,0)</f>
        <v>√</v>
      </c>
      <c r="F1727" s="16">
        <f>IF(COUNTIF(Dails!A:A,Data!$A1727)=1,1,"N")</f>
        <v>1</v>
      </c>
      <c r="G1727" s="16">
        <f>IF(COUNTIF(Dails!D:D,Data!$A1727)=1,2,"N")</f>
        <v>2</v>
      </c>
      <c r="H1727" s="16">
        <f>IF(COUNTIF(Dails!G:G,Data!$A1727)=1,3,"N")</f>
        <v>3</v>
      </c>
      <c r="I1727" s="16">
        <f t="shared" si="1"/>
        <v>2</v>
      </c>
    </row>
    <row r="1728" ht="14.25" customHeight="1">
      <c r="A1728" s="9" t="s">
        <v>909</v>
      </c>
      <c r="B1728" s="111" t="s">
        <v>90</v>
      </c>
      <c r="C1728" s="119" t="s">
        <v>3220</v>
      </c>
      <c r="D1728" s="120" t="s">
        <v>1333</v>
      </c>
      <c r="E1728" s="16" t="str">
        <f>VLOOKUP(B1728&amp;D1728,'Bill Assignment'!C:D,2,0)</f>
        <v>√</v>
      </c>
      <c r="F1728" s="16">
        <f>IF(COUNTIF(Dails!A:A,Data!$A1728)=1,1,"N")</f>
        <v>1</v>
      </c>
      <c r="G1728" s="16">
        <f>IF(COUNTIF(Dails!D:D,Data!$A1728)=1,2,"N")</f>
        <v>2</v>
      </c>
      <c r="H1728" s="16" t="str">
        <f>IF(COUNTIF(Dails!G:G,Data!$A1728)=1,3,"N")</f>
        <v>N</v>
      </c>
      <c r="I1728" s="16">
        <f t="shared" si="1"/>
        <v>2</v>
      </c>
    </row>
    <row r="1729" ht="14.25" customHeight="1">
      <c r="A1729" s="9" t="s">
        <v>995</v>
      </c>
      <c r="B1729" s="111" t="s">
        <v>90</v>
      </c>
      <c r="C1729" s="119" t="s">
        <v>3221</v>
      </c>
      <c r="D1729" s="120" t="s">
        <v>1333</v>
      </c>
      <c r="E1729" s="16" t="str">
        <f>VLOOKUP(B1729&amp;D1729,'Bill Assignment'!C:D,2,0)</f>
        <v>√</v>
      </c>
      <c r="F1729" s="16">
        <f>IF(COUNTIF(Dails!A:A,Data!$A1729)=1,1,"N")</f>
        <v>1</v>
      </c>
      <c r="G1729" s="16">
        <f>IF(COUNTIF(Dails!D:D,Data!$A1729)=1,2,"N")</f>
        <v>2</v>
      </c>
      <c r="H1729" s="16" t="str">
        <f>IF(COUNTIF(Dails!G:G,Data!$A1729)=1,3,"N")</f>
        <v>N</v>
      </c>
      <c r="I1729" s="16">
        <f t="shared" si="1"/>
        <v>2</v>
      </c>
    </row>
    <row r="1730" ht="14.25" customHeight="1">
      <c r="A1730" s="9" t="s">
        <v>1587</v>
      </c>
      <c r="B1730" s="111" t="s">
        <v>90</v>
      </c>
      <c r="C1730" s="119" t="s">
        <v>3222</v>
      </c>
      <c r="D1730" s="120" t="s">
        <v>1419</v>
      </c>
      <c r="E1730" s="16" t="str">
        <f>VLOOKUP(B1730&amp;D1730,'Bill Assignment'!C:D,2,0)</f>
        <v>×</v>
      </c>
      <c r="F1730" s="16" t="str">
        <f>IF(COUNTIF(Dails!A:A,Data!$A1730)=1,1,"N")</f>
        <v>N</v>
      </c>
      <c r="G1730" s="16">
        <f>IF(COUNTIF(Dails!D:D,Data!$A1730)=1,2,"N")</f>
        <v>2</v>
      </c>
      <c r="H1730" s="16" t="str">
        <f>IF(COUNTIF(Dails!G:G,Data!$A1730)=1,3,"N")</f>
        <v>N</v>
      </c>
      <c r="I1730" s="16">
        <f t="shared" si="1"/>
        <v>2</v>
      </c>
    </row>
    <row r="1731" ht="14.25" customHeight="1">
      <c r="A1731" s="9" t="s">
        <v>1593</v>
      </c>
      <c r="B1731" s="111" t="s">
        <v>90</v>
      </c>
      <c r="C1731" s="119" t="s">
        <v>3223</v>
      </c>
      <c r="D1731" s="120" t="s">
        <v>1419</v>
      </c>
      <c r="E1731" s="16" t="str">
        <f>VLOOKUP(B1731&amp;D1731,'Bill Assignment'!C:D,2,0)</f>
        <v>×</v>
      </c>
      <c r="F1731" s="16" t="str">
        <f>IF(COUNTIF(Dails!A:A,Data!$A1731)=1,1,"N")</f>
        <v>N</v>
      </c>
      <c r="G1731" s="16">
        <f>IF(COUNTIF(Dails!D:D,Data!$A1731)=1,2,"N")</f>
        <v>2</v>
      </c>
      <c r="H1731" s="16" t="str">
        <f>IF(COUNTIF(Dails!G:G,Data!$A1731)=1,3,"N")</f>
        <v>N</v>
      </c>
      <c r="I1731" s="16">
        <f t="shared" si="1"/>
        <v>2</v>
      </c>
    </row>
    <row r="1732" ht="14.25" customHeight="1">
      <c r="A1732" s="9" t="s">
        <v>294</v>
      </c>
      <c r="B1732" s="111" t="s">
        <v>90</v>
      </c>
      <c r="C1732" s="119" t="s">
        <v>3224</v>
      </c>
      <c r="D1732" s="120" t="s">
        <v>1419</v>
      </c>
      <c r="E1732" s="16" t="str">
        <f>VLOOKUP(B1732&amp;D1732,'Bill Assignment'!C:D,2,0)</f>
        <v>×</v>
      </c>
      <c r="F1732" s="16" t="str">
        <f>IF(COUNTIF(Dails!A:A,Data!$A1732)=1,1,"N")</f>
        <v>N</v>
      </c>
      <c r="G1732" s="16">
        <f>IF(COUNTIF(Dails!D:D,Data!$A1732)=1,2,"N")</f>
        <v>2</v>
      </c>
      <c r="H1732" s="16" t="str">
        <f>IF(COUNTIF(Dails!G:G,Data!$A1732)=1,3,"N")</f>
        <v>N</v>
      </c>
      <c r="I1732" s="16">
        <f t="shared" si="1"/>
        <v>2</v>
      </c>
    </row>
    <row r="1733" ht="14.25" customHeight="1">
      <c r="A1733" s="9" t="s">
        <v>603</v>
      </c>
      <c r="B1733" s="111" t="s">
        <v>90</v>
      </c>
      <c r="C1733" s="119" t="s">
        <v>3225</v>
      </c>
      <c r="D1733" s="120" t="s">
        <v>1419</v>
      </c>
      <c r="E1733" s="16" t="str">
        <f>VLOOKUP(B1733&amp;D1733,'Bill Assignment'!C:D,2,0)</f>
        <v>×</v>
      </c>
      <c r="F1733" s="16">
        <f>IF(COUNTIF(Dails!A:A,Data!$A1733)=1,1,"N")</f>
        <v>1</v>
      </c>
      <c r="G1733" s="16">
        <f>IF(COUNTIF(Dails!D:D,Data!$A1733)=1,2,"N")</f>
        <v>2</v>
      </c>
      <c r="H1733" s="16" t="str">
        <f>IF(COUNTIF(Dails!G:G,Data!$A1733)=1,3,"N")</f>
        <v>N</v>
      </c>
      <c r="I1733" s="16">
        <f t="shared" si="1"/>
        <v>2</v>
      </c>
    </row>
    <row r="1734" ht="14.25" customHeight="1">
      <c r="A1734" s="9" t="s">
        <v>1597</v>
      </c>
      <c r="B1734" s="111" t="s">
        <v>90</v>
      </c>
      <c r="C1734" s="119" t="s">
        <v>3226</v>
      </c>
      <c r="D1734" s="120" t="s">
        <v>1419</v>
      </c>
      <c r="E1734" s="16" t="str">
        <f>VLOOKUP(B1734&amp;D1734,'Bill Assignment'!C:D,2,0)</f>
        <v>×</v>
      </c>
      <c r="F1734" s="16" t="str">
        <f>IF(COUNTIF(Dails!A:A,Data!$A1734)=1,1,"N")</f>
        <v>N</v>
      </c>
      <c r="G1734" s="16">
        <f>IF(COUNTIF(Dails!D:D,Data!$A1734)=1,2,"N")</f>
        <v>2</v>
      </c>
      <c r="H1734" s="16" t="str">
        <f>IF(COUNTIF(Dails!G:G,Data!$A1734)=1,3,"N")</f>
        <v>N</v>
      </c>
      <c r="I1734" s="16">
        <f t="shared" si="1"/>
        <v>2</v>
      </c>
    </row>
    <row r="1735" ht="14.25" customHeight="1">
      <c r="A1735" s="9" t="s">
        <v>154</v>
      </c>
      <c r="B1735" s="111" t="s">
        <v>90</v>
      </c>
      <c r="C1735" s="119" t="s">
        <v>3227</v>
      </c>
      <c r="D1735" s="120" t="s">
        <v>1419</v>
      </c>
      <c r="E1735" s="16" t="str">
        <f>VLOOKUP(B1735&amp;D1735,'Bill Assignment'!C:D,2,0)</f>
        <v>×</v>
      </c>
      <c r="F1735" s="16">
        <f>IF(COUNTIF(Dails!A:A,Data!$A1735)=1,1,"N")</f>
        <v>1</v>
      </c>
      <c r="G1735" s="16">
        <f>IF(COUNTIF(Dails!D:D,Data!$A1735)=1,2,"N")</f>
        <v>2</v>
      </c>
      <c r="H1735" s="16" t="str">
        <f>IF(COUNTIF(Dails!G:G,Data!$A1735)=1,3,"N")</f>
        <v>N</v>
      </c>
      <c r="I1735" s="16">
        <f t="shared" si="1"/>
        <v>2</v>
      </c>
    </row>
    <row r="1736" ht="14.25" customHeight="1">
      <c r="A1736" s="9" t="s">
        <v>1223</v>
      </c>
      <c r="B1736" s="111" t="s">
        <v>90</v>
      </c>
      <c r="C1736" s="119" t="s">
        <v>3228</v>
      </c>
      <c r="D1736" s="120" t="s">
        <v>1419</v>
      </c>
      <c r="E1736" s="16" t="str">
        <f>VLOOKUP(B1736&amp;D1736,'Bill Assignment'!C:D,2,0)</f>
        <v>×</v>
      </c>
      <c r="F1736" s="16" t="str">
        <f>IF(COUNTIF(Dails!A:A,Data!$A1736)=1,1,"N")</f>
        <v>N</v>
      </c>
      <c r="G1736" s="16">
        <f>IF(COUNTIF(Dails!D:D,Data!$A1736)=1,2,"N")</f>
        <v>2</v>
      </c>
      <c r="H1736" s="16" t="str">
        <f>IF(COUNTIF(Dails!G:G,Data!$A1736)=1,3,"N")</f>
        <v>N</v>
      </c>
      <c r="I1736" s="16">
        <f t="shared" si="1"/>
        <v>2</v>
      </c>
    </row>
    <row r="1737" ht="14.25" customHeight="1">
      <c r="A1737" s="9" t="s">
        <v>2610</v>
      </c>
      <c r="B1737" s="111" t="s">
        <v>90</v>
      </c>
      <c r="C1737" s="119" t="s">
        <v>3229</v>
      </c>
      <c r="D1737" s="120" t="s">
        <v>1419</v>
      </c>
      <c r="E1737" s="16" t="str">
        <f>VLOOKUP(B1737&amp;D1737,'Bill Assignment'!C:D,2,0)</f>
        <v>×</v>
      </c>
      <c r="F1737" s="16" t="str">
        <f>IF(COUNTIF(Dails!A:A,Data!$A1737)=1,1,"N")</f>
        <v>N</v>
      </c>
      <c r="G1737" s="16">
        <f>IF(COUNTIF(Dails!D:D,Data!$A1737)=1,2,"N")</f>
        <v>2</v>
      </c>
      <c r="H1737" s="16" t="str">
        <f>IF(COUNTIF(Dails!G:G,Data!$A1737)=1,3,"N")</f>
        <v>N</v>
      </c>
      <c r="I1737" s="16">
        <f t="shared" si="1"/>
        <v>2</v>
      </c>
    </row>
    <row r="1738" ht="14.25" customHeight="1">
      <c r="A1738" s="9" t="s">
        <v>1603</v>
      </c>
      <c r="B1738" s="111" t="s">
        <v>90</v>
      </c>
      <c r="C1738" s="119" t="s">
        <v>3230</v>
      </c>
      <c r="D1738" s="120" t="s">
        <v>1419</v>
      </c>
      <c r="E1738" s="16" t="str">
        <f>VLOOKUP(B1738&amp;D1738,'Bill Assignment'!C:D,2,0)</f>
        <v>×</v>
      </c>
      <c r="F1738" s="16" t="str">
        <f>IF(COUNTIF(Dails!A:A,Data!$A1738)=1,1,"N")</f>
        <v>N</v>
      </c>
      <c r="G1738" s="16">
        <f>IF(COUNTIF(Dails!D:D,Data!$A1738)=1,2,"N")</f>
        <v>2</v>
      </c>
      <c r="H1738" s="16" t="str">
        <f>IF(COUNTIF(Dails!G:G,Data!$A1738)=1,3,"N")</f>
        <v>N</v>
      </c>
      <c r="I1738" s="16">
        <f t="shared" si="1"/>
        <v>2</v>
      </c>
    </row>
    <row r="1739" ht="14.25" customHeight="1">
      <c r="A1739" s="9" t="s">
        <v>890</v>
      </c>
      <c r="B1739" s="111" t="s">
        <v>90</v>
      </c>
      <c r="C1739" s="119" t="s">
        <v>3231</v>
      </c>
      <c r="D1739" s="120" t="s">
        <v>1419</v>
      </c>
      <c r="E1739" s="16" t="str">
        <f>VLOOKUP(B1739&amp;D1739,'Bill Assignment'!C:D,2,0)</f>
        <v>×</v>
      </c>
      <c r="F1739" s="16">
        <f>IF(COUNTIF(Dails!A:A,Data!$A1739)=1,1,"N")</f>
        <v>1</v>
      </c>
      <c r="G1739" s="16">
        <f>IF(COUNTIF(Dails!D:D,Data!$A1739)=1,2,"N")</f>
        <v>2</v>
      </c>
      <c r="H1739" s="16" t="str">
        <f>IF(COUNTIF(Dails!G:G,Data!$A1739)=1,3,"N")</f>
        <v>N</v>
      </c>
      <c r="I1739" s="16">
        <f t="shared" si="1"/>
        <v>2</v>
      </c>
    </row>
    <row r="1740" ht="14.25" customHeight="1">
      <c r="A1740" s="9" t="s">
        <v>409</v>
      </c>
      <c r="B1740" s="111" t="s">
        <v>90</v>
      </c>
      <c r="C1740" s="119" t="s">
        <v>3232</v>
      </c>
      <c r="D1740" s="120" t="s">
        <v>1419</v>
      </c>
      <c r="E1740" s="16" t="str">
        <f>VLOOKUP(B1740&amp;D1740,'Bill Assignment'!C:D,2,0)</f>
        <v>×</v>
      </c>
      <c r="F1740" s="16" t="str">
        <f>IF(COUNTIF(Dails!A:A,Data!$A1740)=1,1,"N")</f>
        <v>N</v>
      </c>
      <c r="G1740" s="16">
        <f>IF(COUNTIF(Dails!D:D,Data!$A1740)=1,2,"N")</f>
        <v>2</v>
      </c>
      <c r="H1740" s="16">
        <f>IF(COUNTIF(Dails!G:G,Data!$A1740)=1,3,"N")</f>
        <v>3</v>
      </c>
      <c r="I1740" s="16">
        <f t="shared" si="1"/>
        <v>2</v>
      </c>
    </row>
    <row r="1741" ht="14.25" customHeight="1">
      <c r="A1741" s="9" t="s">
        <v>290</v>
      </c>
      <c r="B1741" s="111" t="s">
        <v>90</v>
      </c>
      <c r="C1741" s="119" t="s">
        <v>3233</v>
      </c>
      <c r="D1741" s="120" t="s">
        <v>1419</v>
      </c>
      <c r="E1741" s="16" t="str">
        <f>VLOOKUP(B1741&amp;D1741,'Bill Assignment'!C:D,2,0)</f>
        <v>×</v>
      </c>
      <c r="F1741" s="16">
        <f>IF(COUNTIF(Dails!A:A,Data!$A1741)=1,1,"N")</f>
        <v>1</v>
      </c>
      <c r="G1741" s="16">
        <f>IF(COUNTIF(Dails!D:D,Data!$A1741)=1,2,"N")</f>
        <v>2</v>
      </c>
      <c r="H1741" s="16">
        <f>IF(COUNTIF(Dails!G:G,Data!$A1741)=1,3,"N")</f>
        <v>3</v>
      </c>
      <c r="I1741" s="16">
        <f t="shared" si="1"/>
        <v>2</v>
      </c>
    </row>
    <row r="1742" ht="14.25" customHeight="1">
      <c r="A1742" s="9" t="s">
        <v>260</v>
      </c>
      <c r="B1742" s="111" t="s">
        <v>90</v>
      </c>
      <c r="C1742" s="119" t="s">
        <v>3234</v>
      </c>
      <c r="D1742" s="120" t="s">
        <v>1419</v>
      </c>
      <c r="E1742" s="16" t="str">
        <f>VLOOKUP(B1742&amp;D1742,'Bill Assignment'!C:D,2,0)</f>
        <v>×</v>
      </c>
      <c r="F1742" s="16">
        <f>IF(COUNTIF(Dails!A:A,Data!$A1742)=1,1,"N")</f>
        <v>1</v>
      </c>
      <c r="G1742" s="16">
        <f>IF(COUNTIF(Dails!D:D,Data!$A1742)=1,2,"N")</f>
        <v>2</v>
      </c>
      <c r="H1742" s="16" t="str">
        <f>IF(COUNTIF(Dails!G:G,Data!$A1742)=1,3,"N")</f>
        <v>N</v>
      </c>
      <c r="I1742" s="16">
        <f t="shared" si="1"/>
        <v>2</v>
      </c>
    </row>
    <row r="1743" ht="14.25" customHeight="1">
      <c r="A1743" s="9" t="s">
        <v>1609</v>
      </c>
      <c r="B1743" s="111" t="s">
        <v>90</v>
      </c>
      <c r="C1743" s="119" t="s">
        <v>3235</v>
      </c>
      <c r="D1743" s="120" t="s">
        <v>1419</v>
      </c>
      <c r="E1743" s="16" t="str">
        <f>VLOOKUP(B1743&amp;D1743,'Bill Assignment'!C:D,2,0)</f>
        <v>×</v>
      </c>
      <c r="F1743" s="16">
        <f>IF(COUNTIF(Dails!A:A,Data!$A1743)=1,1,"N")</f>
        <v>1</v>
      </c>
      <c r="G1743" s="16">
        <f>IF(COUNTIF(Dails!D:D,Data!$A1743)=1,2,"N")</f>
        <v>2</v>
      </c>
      <c r="H1743" s="16" t="str">
        <f>IF(COUNTIF(Dails!G:G,Data!$A1743)=1,3,"N")</f>
        <v>N</v>
      </c>
      <c r="I1743" s="16">
        <f t="shared" si="1"/>
        <v>2</v>
      </c>
    </row>
    <row r="1744" ht="14.25" customHeight="1">
      <c r="A1744" s="9" t="s">
        <v>2000</v>
      </c>
      <c r="B1744" s="111" t="s">
        <v>90</v>
      </c>
      <c r="C1744" s="119" t="s">
        <v>3236</v>
      </c>
      <c r="D1744" s="120" t="s">
        <v>1419</v>
      </c>
      <c r="E1744" s="16" t="str">
        <f>VLOOKUP(B1744&amp;D1744,'Bill Assignment'!C:D,2,0)</f>
        <v>×</v>
      </c>
      <c r="F1744" s="16">
        <f>IF(COUNTIF(Dails!A:A,Data!$A1744)=1,1,"N")</f>
        <v>1</v>
      </c>
      <c r="G1744" s="16">
        <f>IF(COUNTIF(Dails!D:D,Data!$A1744)=1,2,"N")</f>
        <v>2</v>
      </c>
      <c r="H1744" s="16">
        <f>IF(COUNTIF(Dails!G:G,Data!$A1744)=1,3,"N")</f>
        <v>3</v>
      </c>
      <c r="I1744" s="16">
        <f t="shared" si="1"/>
        <v>2</v>
      </c>
    </row>
    <row r="1745" ht="14.25" customHeight="1">
      <c r="A1745" s="9" t="s">
        <v>1354</v>
      </c>
      <c r="B1745" s="111" t="s">
        <v>90</v>
      </c>
      <c r="C1745" s="119" t="s">
        <v>3237</v>
      </c>
      <c r="D1745" s="120" t="s">
        <v>1419</v>
      </c>
      <c r="E1745" s="16" t="str">
        <f>VLOOKUP(B1745&amp;D1745,'Bill Assignment'!C:D,2,0)</f>
        <v>×</v>
      </c>
      <c r="F1745" s="16" t="str">
        <f>IF(COUNTIF(Dails!A:A,Data!$A1745)=1,1,"N")</f>
        <v>N</v>
      </c>
      <c r="G1745" s="16">
        <f>IF(COUNTIF(Dails!D:D,Data!$A1745)=1,2,"N")</f>
        <v>2</v>
      </c>
      <c r="H1745" s="16">
        <f>IF(COUNTIF(Dails!G:G,Data!$A1745)=1,3,"N")</f>
        <v>3</v>
      </c>
      <c r="I1745" s="16">
        <f t="shared" si="1"/>
        <v>2</v>
      </c>
    </row>
    <row r="1746" ht="14.25" customHeight="1">
      <c r="A1746" s="9" t="s">
        <v>32</v>
      </c>
      <c r="B1746" s="111" t="s">
        <v>90</v>
      </c>
      <c r="C1746" s="119" t="s">
        <v>3238</v>
      </c>
      <c r="D1746" s="120" t="s">
        <v>1419</v>
      </c>
      <c r="E1746" s="16" t="str">
        <f>VLOOKUP(B1746&amp;D1746,'Bill Assignment'!C:D,2,0)</f>
        <v>×</v>
      </c>
      <c r="F1746" s="16">
        <f>IF(COUNTIF(Dails!A:A,Data!$A1746)=1,1,"N")</f>
        <v>1</v>
      </c>
      <c r="G1746" s="16">
        <f>IF(COUNTIF(Dails!D:D,Data!$A1746)=1,2,"N")</f>
        <v>2</v>
      </c>
      <c r="H1746" s="16" t="str">
        <f>IF(COUNTIF(Dails!G:G,Data!$A1746)=1,3,"N")</f>
        <v>N</v>
      </c>
      <c r="I1746" s="16">
        <f t="shared" si="1"/>
        <v>2</v>
      </c>
    </row>
    <row r="1747" ht="14.25" customHeight="1">
      <c r="A1747" s="9" t="s">
        <v>1614</v>
      </c>
      <c r="B1747" s="111" t="s">
        <v>90</v>
      </c>
      <c r="C1747" s="119" t="s">
        <v>3239</v>
      </c>
      <c r="D1747" s="120" t="s">
        <v>1419</v>
      </c>
      <c r="E1747" s="16" t="str">
        <f>VLOOKUP(B1747&amp;D1747,'Bill Assignment'!C:D,2,0)</f>
        <v>×</v>
      </c>
      <c r="F1747" s="16" t="str">
        <f>IF(COUNTIF(Dails!A:A,Data!$A1747)=1,1,"N")</f>
        <v>N</v>
      </c>
      <c r="G1747" s="16">
        <f>IF(COUNTIF(Dails!D:D,Data!$A1747)=1,2,"N")</f>
        <v>2</v>
      </c>
      <c r="H1747" s="16" t="str">
        <f>IF(COUNTIF(Dails!G:G,Data!$A1747)=1,3,"N")</f>
        <v>N</v>
      </c>
      <c r="I1747" s="16">
        <f t="shared" si="1"/>
        <v>2</v>
      </c>
    </row>
    <row r="1748" ht="14.25" customHeight="1">
      <c r="A1748" s="9" t="s">
        <v>1300</v>
      </c>
      <c r="B1748" s="111" t="s">
        <v>90</v>
      </c>
      <c r="C1748" s="119" t="s">
        <v>3240</v>
      </c>
      <c r="D1748" s="120" t="s">
        <v>1419</v>
      </c>
      <c r="E1748" s="16" t="str">
        <f>VLOOKUP(B1748&amp;D1748,'Bill Assignment'!C:D,2,0)</f>
        <v>×</v>
      </c>
      <c r="F1748" s="16">
        <f>IF(COUNTIF(Dails!A:A,Data!$A1748)=1,1,"N")</f>
        <v>1</v>
      </c>
      <c r="G1748" s="16">
        <f>IF(COUNTIF(Dails!D:D,Data!$A1748)=1,2,"N")</f>
        <v>2</v>
      </c>
      <c r="H1748" s="16" t="str">
        <f>IF(COUNTIF(Dails!G:G,Data!$A1748)=1,3,"N")</f>
        <v>N</v>
      </c>
      <c r="I1748" s="16">
        <f t="shared" si="1"/>
        <v>2</v>
      </c>
    </row>
    <row r="1749" ht="14.25" customHeight="1">
      <c r="A1749" s="9" t="s">
        <v>470</v>
      </c>
      <c r="B1749" s="111" t="s">
        <v>90</v>
      </c>
      <c r="C1749" s="119" t="s">
        <v>3241</v>
      </c>
      <c r="D1749" s="120" t="s">
        <v>1419</v>
      </c>
      <c r="E1749" s="16" t="str">
        <f>VLOOKUP(B1749&amp;D1749,'Bill Assignment'!C:D,2,0)</f>
        <v>×</v>
      </c>
      <c r="F1749" s="16">
        <f>IF(COUNTIF(Dails!A:A,Data!$A1749)=1,1,"N")</f>
        <v>1</v>
      </c>
      <c r="G1749" s="16">
        <f>IF(COUNTIF(Dails!D:D,Data!$A1749)=1,2,"N")</f>
        <v>2</v>
      </c>
      <c r="H1749" s="16">
        <f>IF(COUNTIF(Dails!G:G,Data!$A1749)=1,3,"N")</f>
        <v>3</v>
      </c>
      <c r="I1749" s="16">
        <f t="shared" si="1"/>
        <v>2</v>
      </c>
    </row>
    <row r="1750" ht="14.25" customHeight="1">
      <c r="A1750" s="9" t="s">
        <v>1102</v>
      </c>
      <c r="B1750" s="111" t="s">
        <v>90</v>
      </c>
      <c r="C1750" s="119" t="s">
        <v>3242</v>
      </c>
      <c r="D1750" s="120" t="s">
        <v>1419</v>
      </c>
      <c r="E1750" s="16" t="str">
        <f>VLOOKUP(B1750&amp;D1750,'Bill Assignment'!C:D,2,0)</f>
        <v>×</v>
      </c>
      <c r="F1750" s="16">
        <f>IF(COUNTIF(Dails!A:A,Data!$A1750)=1,1,"N")</f>
        <v>1</v>
      </c>
      <c r="G1750" s="16">
        <f>IF(COUNTIF(Dails!D:D,Data!$A1750)=1,2,"N")</f>
        <v>2</v>
      </c>
      <c r="H1750" s="16">
        <f>IF(COUNTIF(Dails!G:G,Data!$A1750)=1,3,"N")</f>
        <v>3</v>
      </c>
      <c r="I1750" s="16">
        <f t="shared" si="1"/>
        <v>2</v>
      </c>
    </row>
    <row r="1751" ht="14.25" customHeight="1">
      <c r="A1751" s="9" t="s">
        <v>486</v>
      </c>
      <c r="B1751" s="111" t="s">
        <v>90</v>
      </c>
      <c r="C1751" s="119" t="s">
        <v>3243</v>
      </c>
      <c r="D1751" s="120" t="s">
        <v>1419</v>
      </c>
      <c r="E1751" s="16" t="str">
        <f>VLOOKUP(B1751&amp;D1751,'Bill Assignment'!C:D,2,0)</f>
        <v>×</v>
      </c>
      <c r="F1751" s="16">
        <f>IF(COUNTIF(Dails!A:A,Data!$A1751)=1,1,"N")</f>
        <v>1</v>
      </c>
      <c r="G1751" s="16">
        <f>IF(COUNTIF(Dails!D:D,Data!$A1751)=1,2,"N")</f>
        <v>2</v>
      </c>
      <c r="H1751" s="16" t="str">
        <f>IF(COUNTIF(Dails!G:G,Data!$A1751)=1,3,"N")</f>
        <v>N</v>
      </c>
      <c r="I1751" s="16">
        <f t="shared" si="1"/>
        <v>2</v>
      </c>
    </row>
    <row r="1752" ht="14.25" customHeight="1">
      <c r="A1752" s="9" t="s">
        <v>1153</v>
      </c>
      <c r="B1752" s="111" t="s">
        <v>90</v>
      </c>
      <c r="C1752" s="119" t="s">
        <v>3244</v>
      </c>
      <c r="D1752" s="120" t="s">
        <v>1419</v>
      </c>
      <c r="E1752" s="16" t="str">
        <f>VLOOKUP(B1752&amp;D1752,'Bill Assignment'!C:D,2,0)</f>
        <v>×</v>
      </c>
      <c r="F1752" s="16" t="str">
        <f>IF(COUNTIF(Dails!A:A,Data!$A1752)=1,1,"N")</f>
        <v>N</v>
      </c>
      <c r="G1752" s="16">
        <f>IF(COUNTIF(Dails!D:D,Data!$A1752)=1,2,"N")</f>
        <v>2</v>
      </c>
      <c r="H1752" s="16" t="str">
        <f>IF(COUNTIF(Dails!G:G,Data!$A1752)=1,3,"N")</f>
        <v>N</v>
      </c>
      <c r="I1752" s="16">
        <f t="shared" si="1"/>
        <v>2</v>
      </c>
    </row>
    <row r="1753" ht="14.25" customHeight="1">
      <c r="A1753" s="9" t="s">
        <v>1620</v>
      </c>
      <c r="B1753" s="111" t="s">
        <v>90</v>
      </c>
      <c r="C1753" s="119" t="s">
        <v>3245</v>
      </c>
      <c r="D1753" s="120" t="s">
        <v>1419</v>
      </c>
      <c r="E1753" s="16" t="str">
        <f>VLOOKUP(B1753&amp;D1753,'Bill Assignment'!C:D,2,0)</f>
        <v>×</v>
      </c>
      <c r="F1753" s="16" t="str">
        <f>IF(COUNTIF(Dails!A:A,Data!$A1753)=1,1,"N")</f>
        <v>N</v>
      </c>
      <c r="G1753" s="16">
        <f>IF(COUNTIF(Dails!D:D,Data!$A1753)=1,2,"N")</f>
        <v>2</v>
      </c>
      <c r="H1753" s="16" t="str">
        <f>IF(COUNTIF(Dails!G:G,Data!$A1753)=1,3,"N")</f>
        <v>N</v>
      </c>
      <c r="I1753" s="16">
        <f t="shared" si="1"/>
        <v>2</v>
      </c>
    </row>
    <row r="1754" ht="14.25" customHeight="1">
      <c r="A1754" s="9" t="s">
        <v>1790</v>
      </c>
      <c r="B1754" s="111" t="s">
        <v>90</v>
      </c>
      <c r="C1754" s="119" t="s">
        <v>3246</v>
      </c>
      <c r="D1754" s="120" t="s">
        <v>1419</v>
      </c>
      <c r="E1754" s="16" t="str">
        <f>VLOOKUP(B1754&amp;D1754,'Bill Assignment'!C:D,2,0)</f>
        <v>×</v>
      </c>
      <c r="F1754" s="16">
        <f>IF(COUNTIF(Dails!A:A,Data!$A1754)=1,1,"N")</f>
        <v>1</v>
      </c>
      <c r="G1754" s="16">
        <f>IF(COUNTIF(Dails!D:D,Data!$A1754)=1,2,"N")</f>
        <v>2</v>
      </c>
      <c r="H1754" s="16" t="str">
        <f>IF(COUNTIF(Dails!G:G,Data!$A1754)=1,3,"N")</f>
        <v>N</v>
      </c>
      <c r="I1754" s="16">
        <f t="shared" si="1"/>
        <v>2</v>
      </c>
    </row>
    <row r="1755" ht="14.25" customHeight="1">
      <c r="A1755" s="9" t="s">
        <v>1051</v>
      </c>
      <c r="B1755" s="111" t="s">
        <v>90</v>
      </c>
      <c r="C1755" s="119" t="s">
        <v>3247</v>
      </c>
      <c r="D1755" s="120" t="s">
        <v>1419</v>
      </c>
      <c r="E1755" s="16" t="str">
        <f>VLOOKUP(B1755&amp;D1755,'Bill Assignment'!C:D,2,0)</f>
        <v>×</v>
      </c>
      <c r="F1755" s="16">
        <f>IF(COUNTIF(Dails!A:A,Data!$A1755)=1,1,"N")</f>
        <v>1</v>
      </c>
      <c r="G1755" s="16">
        <f>IF(COUNTIF(Dails!D:D,Data!$A1755)=1,2,"N")</f>
        <v>2</v>
      </c>
      <c r="H1755" s="16" t="str">
        <f>IF(COUNTIF(Dails!G:G,Data!$A1755)=1,3,"N")</f>
        <v>N</v>
      </c>
      <c r="I1755" s="16">
        <f t="shared" si="1"/>
        <v>2</v>
      </c>
    </row>
    <row r="1756" ht="14.25" customHeight="1">
      <c r="A1756" s="9" t="s">
        <v>1629</v>
      </c>
      <c r="B1756" s="111" t="s">
        <v>90</v>
      </c>
      <c r="C1756" s="119" t="s">
        <v>3248</v>
      </c>
      <c r="D1756" s="120" t="s">
        <v>1419</v>
      </c>
      <c r="E1756" s="16" t="str">
        <f>VLOOKUP(B1756&amp;D1756,'Bill Assignment'!C:D,2,0)</f>
        <v>×</v>
      </c>
      <c r="F1756" s="16" t="str">
        <f>IF(COUNTIF(Dails!A:A,Data!$A1756)=1,1,"N")</f>
        <v>N</v>
      </c>
      <c r="G1756" s="16">
        <f>IF(COUNTIF(Dails!D:D,Data!$A1756)=1,2,"N")</f>
        <v>2</v>
      </c>
      <c r="H1756" s="16" t="str">
        <f>IF(COUNTIF(Dails!G:G,Data!$A1756)=1,3,"N")</f>
        <v>N</v>
      </c>
      <c r="I1756" s="16">
        <f t="shared" si="1"/>
        <v>2</v>
      </c>
    </row>
    <row r="1757" ht="14.25" customHeight="1">
      <c r="A1757" s="9" t="s">
        <v>1631</v>
      </c>
      <c r="B1757" s="111" t="s">
        <v>90</v>
      </c>
      <c r="C1757" s="119" t="s">
        <v>3249</v>
      </c>
      <c r="D1757" s="120" t="s">
        <v>1419</v>
      </c>
      <c r="E1757" s="16" t="str">
        <f>VLOOKUP(B1757&amp;D1757,'Bill Assignment'!C:D,2,0)</f>
        <v>×</v>
      </c>
      <c r="F1757" s="16" t="str">
        <f>IF(COUNTIF(Dails!A:A,Data!$A1757)=1,1,"N")</f>
        <v>N</v>
      </c>
      <c r="G1757" s="16">
        <f>IF(COUNTIF(Dails!D:D,Data!$A1757)=1,2,"N")</f>
        <v>2</v>
      </c>
      <c r="H1757" s="16" t="str">
        <f>IF(COUNTIF(Dails!G:G,Data!$A1757)=1,3,"N")</f>
        <v>N</v>
      </c>
      <c r="I1757" s="16">
        <f t="shared" si="1"/>
        <v>2</v>
      </c>
    </row>
    <row r="1758" ht="14.25" customHeight="1">
      <c r="A1758" s="9" t="s">
        <v>1297</v>
      </c>
      <c r="B1758" s="111" t="s">
        <v>90</v>
      </c>
      <c r="C1758" s="119" t="s">
        <v>3250</v>
      </c>
      <c r="D1758" s="120" t="s">
        <v>1419</v>
      </c>
      <c r="E1758" s="16" t="str">
        <f>VLOOKUP(B1758&amp;D1758,'Bill Assignment'!C:D,2,0)</f>
        <v>×</v>
      </c>
      <c r="F1758" s="16">
        <f>IF(COUNTIF(Dails!A:A,Data!$A1758)=1,1,"N")</f>
        <v>1</v>
      </c>
      <c r="G1758" s="16">
        <f>IF(COUNTIF(Dails!D:D,Data!$A1758)=1,2,"N")</f>
        <v>2</v>
      </c>
      <c r="H1758" s="16" t="str">
        <f>IF(COUNTIF(Dails!G:G,Data!$A1758)=1,3,"N")</f>
        <v>N</v>
      </c>
      <c r="I1758" s="16">
        <f t="shared" si="1"/>
        <v>2</v>
      </c>
    </row>
    <row r="1759" ht="14.25" customHeight="1">
      <c r="A1759" s="9" t="s">
        <v>96</v>
      </c>
      <c r="B1759" s="111" t="s">
        <v>90</v>
      </c>
      <c r="C1759" s="119" t="s">
        <v>3251</v>
      </c>
      <c r="D1759" s="120" t="s">
        <v>1419</v>
      </c>
      <c r="E1759" s="16" t="str">
        <f>VLOOKUP(B1759&amp;D1759,'Bill Assignment'!C:D,2,0)</f>
        <v>×</v>
      </c>
      <c r="F1759" s="16">
        <f>IF(COUNTIF(Dails!A:A,Data!$A1759)=1,1,"N")</f>
        <v>1</v>
      </c>
      <c r="G1759" s="16">
        <f>IF(COUNTIF(Dails!D:D,Data!$A1759)=1,2,"N")</f>
        <v>2</v>
      </c>
      <c r="H1759" s="16" t="str">
        <f>IF(COUNTIF(Dails!G:G,Data!$A1759)=1,3,"N")</f>
        <v>N</v>
      </c>
      <c r="I1759" s="16">
        <f t="shared" si="1"/>
        <v>2</v>
      </c>
    </row>
    <row r="1760" ht="14.25" customHeight="1">
      <c r="A1760" s="9" t="s">
        <v>1640</v>
      </c>
      <c r="B1760" s="111" t="s">
        <v>90</v>
      </c>
      <c r="C1760" s="119" t="s">
        <v>3252</v>
      </c>
      <c r="D1760" s="120" t="s">
        <v>1419</v>
      </c>
      <c r="E1760" s="16" t="str">
        <f>VLOOKUP(B1760&amp;D1760,'Bill Assignment'!C:D,2,0)</f>
        <v>×</v>
      </c>
      <c r="F1760" s="16" t="str">
        <f>IF(COUNTIF(Dails!A:A,Data!$A1760)=1,1,"N")</f>
        <v>N</v>
      </c>
      <c r="G1760" s="16">
        <f>IF(COUNTIF(Dails!D:D,Data!$A1760)=1,2,"N")</f>
        <v>2</v>
      </c>
      <c r="H1760" s="16" t="str">
        <f>IF(COUNTIF(Dails!G:G,Data!$A1760)=1,3,"N")</f>
        <v>N</v>
      </c>
      <c r="I1760" s="16">
        <f t="shared" si="1"/>
        <v>2</v>
      </c>
    </row>
    <row r="1761" ht="14.25" customHeight="1">
      <c r="A1761" s="9" t="s">
        <v>1263</v>
      </c>
      <c r="B1761" s="111" t="s">
        <v>90</v>
      </c>
      <c r="C1761" s="119" t="s">
        <v>3253</v>
      </c>
      <c r="D1761" s="120" t="s">
        <v>1419</v>
      </c>
      <c r="E1761" s="16" t="str">
        <f>VLOOKUP(B1761&amp;D1761,'Bill Assignment'!C:D,2,0)</f>
        <v>×</v>
      </c>
      <c r="F1761" s="16">
        <f>IF(COUNTIF(Dails!A:A,Data!$A1761)=1,1,"N")</f>
        <v>1</v>
      </c>
      <c r="G1761" s="16">
        <f>IF(COUNTIF(Dails!D:D,Data!$A1761)=1,2,"N")</f>
        <v>2</v>
      </c>
      <c r="H1761" s="16">
        <f>IF(COUNTIF(Dails!G:G,Data!$A1761)=1,3,"N")</f>
        <v>3</v>
      </c>
      <c r="I1761" s="16">
        <f t="shared" si="1"/>
        <v>2</v>
      </c>
    </row>
    <row r="1762" ht="14.25" customHeight="1">
      <c r="A1762" s="9" t="s">
        <v>1647</v>
      </c>
      <c r="B1762" s="111" t="s">
        <v>90</v>
      </c>
      <c r="C1762" s="119" t="s">
        <v>3254</v>
      </c>
      <c r="D1762" s="120" t="s">
        <v>1419</v>
      </c>
      <c r="E1762" s="16" t="str">
        <f>VLOOKUP(B1762&amp;D1762,'Bill Assignment'!C:D,2,0)</f>
        <v>×</v>
      </c>
      <c r="F1762" s="16" t="str">
        <f>IF(COUNTIF(Dails!A:A,Data!$A1762)=1,1,"N")</f>
        <v>N</v>
      </c>
      <c r="G1762" s="16">
        <f>IF(COUNTIF(Dails!D:D,Data!$A1762)=1,2,"N")</f>
        <v>2</v>
      </c>
      <c r="H1762" s="16" t="str">
        <f>IF(COUNTIF(Dails!G:G,Data!$A1762)=1,3,"N")</f>
        <v>N</v>
      </c>
      <c r="I1762" s="16">
        <f t="shared" si="1"/>
        <v>2</v>
      </c>
    </row>
    <row r="1763" ht="14.25" customHeight="1">
      <c r="A1763" s="9" t="s">
        <v>789</v>
      </c>
      <c r="B1763" s="111" t="s">
        <v>90</v>
      </c>
      <c r="C1763" s="119" t="s">
        <v>3255</v>
      </c>
      <c r="D1763" s="120" t="s">
        <v>1419</v>
      </c>
      <c r="E1763" s="16" t="str">
        <f>VLOOKUP(B1763&amp;D1763,'Bill Assignment'!C:D,2,0)</f>
        <v>×</v>
      </c>
      <c r="F1763" s="16">
        <f>IF(COUNTIF(Dails!A:A,Data!$A1763)=1,1,"N")</f>
        <v>1</v>
      </c>
      <c r="G1763" s="16">
        <f>IF(COUNTIF(Dails!D:D,Data!$A1763)=1,2,"N")</f>
        <v>2</v>
      </c>
      <c r="H1763" s="16" t="str">
        <f>IF(COUNTIF(Dails!G:G,Data!$A1763)=1,3,"N")</f>
        <v>N</v>
      </c>
      <c r="I1763" s="16">
        <f t="shared" si="1"/>
        <v>2</v>
      </c>
    </row>
    <row r="1764" ht="14.25" customHeight="1">
      <c r="A1764" s="9" t="s">
        <v>864</v>
      </c>
      <c r="B1764" s="111" t="s">
        <v>90</v>
      </c>
      <c r="C1764" s="119" t="s">
        <v>3256</v>
      </c>
      <c r="D1764" s="120" t="s">
        <v>1419</v>
      </c>
      <c r="E1764" s="16" t="str">
        <f>VLOOKUP(B1764&amp;D1764,'Bill Assignment'!C:D,2,0)</f>
        <v>×</v>
      </c>
      <c r="F1764" s="16" t="str">
        <f>IF(COUNTIF(Dails!A:A,Data!$A1764)=1,1,"N")</f>
        <v>N</v>
      </c>
      <c r="G1764" s="16">
        <f>IF(COUNTIF(Dails!D:D,Data!$A1764)=1,2,"N")</f>
        <v>2</v>
      </c>
      <c r="H1764" s="16" t="str">
        <f>IF(COUNTIF(Dails!G:G,Data!$A1764)=1,3,"N")</f>
        <v>N</v>
      </c>
      <c r="I1764" s="16">
        <f t="shared" si="1"/>
        <v>2</v>
      </c>
    </row>
    <row r="1765" ht="14.25" customHeight="1">
      <c r="A1765" s="9" t="s">
        <v>1368</v>
      </c>
      <c r="B1765" s="111" t="s">
        <v>90</v>
      </c>
      <c r="C1765" s="119" t="s">
        <v>3257</v>
      </c>
      <c r="D1765" s="120" t="s">
        <v>1419</v>
      </c>
      <c r="E1765" s="16" t="str">
        <f>VLOOKUP(B1765&amp;D1765,'Bill Assignment'!C:D,2,0)</f>
        <v>×</v>
      </c>
      <c r="F1765" s="16" t="str">
        <f>IF(COUNTIF(Dails!A:A,Data!$A1765)=1,1,"N")</f>
        <v>N</v>
      </c>
      <c r="G1765" s="16">
        <f>IF(COUNTIF(Dails!D:D,Data!$A1765)=1,2,"N")</f>
        <v>2</v>
      </c>
      <c r="H1765" s="16">
        <f>IF(COUNTIF(Dails!G:G,Data!$A1765)=1,3,"N")</f>
        <v>3</v>
      </c>
      <c r="I1765" s="16">
        <f t="shared" si="1"/>
        <v>2</v>
      </c>
    </row>
    <row r="1766" ht="14.25" customHeight="1">
      <c r="A1766" s="9" t="s">
        <v>547</v>
      </c>
      <c r="B1766" s="111" t="s">
        <v>90</v>
      </c>
      <c r="C1766" s="119" t="s">
        <v>3258</v>
      </c>
      <c r="D1766" s="120" t="s">
        <v>1419</v>
      </c>
      <c r="E1766" s="16" t="str">
        <f>VLOOKUP(B1766&amp;D1766,'Bill Assignment'!C:D,2,0)</f>
        <v>×</v>
      </c>
      <c r="F1766" s="16" t="str">
        <f>IF(COUNTIF(Dails!A:A,Data!$A1766)=1,1,"N")</f>
        <v>N</v>
      </c>
      <c r="G1766" s="16">
        <f>IF(COUNTIF(Dails!D:D,Data!$A1766)=1,2,"N")</f>
        <v>2</v>
      </c>
      <c r="H1766" s="16" t="str">
        <f>IF(COUNTIF(Dails!G:G,Data!$A1766)=1,3,"N")</f>
        <v>N</v>
      </c>
      <c r="I1766" s="16">
        <f t="shared" si="1"/>
        <v>2</v>
      </c>
    </row>
    <row r="1767" ht="14.25" customHeight="1">
      <c r="A1767" s="9" t="s">
        <v>1085</v>
      </c>
      <c r="B1767" s="111" t="s">
        <v>90</v>
      </c>
      <c r="C1767" s="119" t="s">
        <v>3259</v>
      </c>
      <c r="D1767" s="120" t="s">
        <v>1419</v>
      </c>
      <c r="E1767" s="16" t="str">
        <f>VLOOKUP(B1767&amp;D1767,'Bill Assignment'!C:D,2,0)</f>
        <v>×</v>
      </c>
      <c r="F1767" s="16">
        <f>IF(COUNTIF(Dails!A:A,Data!$A1767)=1,1,"N")</f>
        <v>1</v>
      </c>
      <c r="G1767" s="16">
        <f>IF(COUNTIF(Dails!D:D,Data!$A1767)=1,2,"N")</f>
        <v>2</v>
      </c>
      <c r="H1767" s="16" t="str">
        <f>IF(COUNTIF(Dails!G:G,Data!$A1767)=1,3,"N")</f>
        <v>N</v>
      </c>
      <c r="I1767" s="16">
        <f t="shared" si="1"/>
        <v>2</v>
      </c>
    </row>
    <row r="1768" ht="14.25" customHeight="1">
      <c r="A1768" s="9" t="s">
        <v>1372</v>
      </c>
      <c r="B1768" s="111" t="s">
        <v>90</v>
      </c>
      <c r="C1768" s="119" t="s">
        <v>3260</v>
      </c>
      <c r="D1768" s="120" t="s">
        <v>1419</v>
      </c>
      <c r="E1768" s="16" t="str">
        <f>VLOOKUP(B1768&amp;D1768,'Bill Assignment'!C:D,2,0)</f>
        <v>×</v>
      </c>
      <c r="F1768" s="16" t="str">
        <f>IF(COUNTIF(Dails!A:A,Data!$A1768)=1,1,"N")</f>
        <v>N</v>
      </c>
      <c r="G1768" s="16">
        <f>IF(COUNTIF(Dails!D:D,Data!$A1768)=1,2,"N")</f>
        <v>2</v>
      </c>
      <c r="H1768" s="16">
        <f>IF(COUNTIF(Dails!G:G,Data!$A1768)=1,3,"N")</f>
        <v>3</v>
      </c>
      <c r="I1768" s="16">
        <f t="shared" si="1"/>
        <v>2</v>
      </c>
    </row>
    <row r="1769" ht="14.25" customHeight="1">
      <c r="A1769" s="9" t="s">
        <v>1215</v>
      </c>
      <c r="B1769" s="111" t="s">
        <v>90</v>
      </c>
      <c r="C1769" s="119" t="s">
        <v>3261</v>
      </c>
      <c r="D1769" s="120" t="s">
        <v>1419</v>
      </c>
      <c r="E1769" s="16" t="str">
        <f>VLOOKUP(B1769&amp;D1769,'Bill Assignment'!C:D,2,0)</f>
        <v>×</v>
      </c>
      <c r="F1769" s="16">
        <f>IF(COUNTIF(Dails!A:A,Data!$A1769)=1,1,"N")</f>
        <v>1</v>
      </c>
      <c r="G1769" s="16">
        <f>IF(COUNTIF(Dails!D:D,Data!$A1769)=1,2,"N")</f>
        <v>2</v>
      </c>
      <c r="H1769" s="16" t="str">
        <f>IF(COUNTIF(Dails!G:G,Data!$A1769)=1,3,"N")</f>
        <v>N</v>
      </c>
      <c r="I1769" s="16">
        <f t="shared" si="1"/>
        <v>2</v>
      </c>
    </row>
    <row r="1770" ht="14.25" customHeight="1">
      <c r="A1770" s="9" t="s">
        <v>1657</v>
      </c>
      <c r="B1770" s="111" t="s">
        <v>90</v>
      </c>
      <c r="C1770" s="119" t="s">
        <v>3262</v>
      </c>
      <c r="D1770" s="120" t="s">
        <v>1419</v>
      </c>
      <c r="E1770" s="16" t="str">
        <f>VLOOKUP(B1770&amp;D1770,'Bill Assignment'!C:D,2,0)</f>
        <v>×</v>
      </c>
      <c r="F1770" s="16">
        <f>IF(COUNTIF(Dails!A:A,Data!$A1770)=1,1,"N")</f>
        <v>1</v>
      </c>
      <c r="G1770" s="16">
        <f>IF(COUNTIF(Dails!D:D,Data!$A1770)=1,2,"N")</f>
        <v>2</v>
      </c>
      <c r="H1770" s="16" t="str">
        <f>IF(COUNTIF(Dails!G:G,Data!$A1770)=1,3,"N")</f>
        <v>N</v>
      </c>
      <c r="I1770" s="16">
        <f t="shared" si="1"/>
        <v>2</v>
      </c>
    </row>
    <row r="1771" ht="14.25" customHeight="1">
      <c r="A1771" s="9" t="s">
        <v>188</v>
      </c>
      <c r="B1771" s="111" t="s">
        <v>90</v>
      </c>
      <c r="C1771" s="119" t="s">
        <v>3263</v>
      </c>
      <c r="D1771" s="120" t="s">
        <v>1419</v>
      </c>
      <c r="E1771" s="16" t="str">
        <f>VLOOKUP(B1771&amp;D1771,'Bill Assignment'!C:D,2,0)</f>
        <v>×</v>
      </c>
      <c r="F1771" s="16" t="str">
        <f>IF(COUNTIF(Dails!A:A,Data!$A1771)=1,1,"N")</f>
        <v>N</v>
      </c>
      <c r="G1771" s="16">
        <f>IF(COUNTIF(Dails!D:D,Data!$A1771)=1,2,"N")</f>
        <v>2</v>
      </c>
      <c r="H1771" s="16" t="str">
        <f>IF(COUNTIF(Dails!G:G,Data!$A1771)=1,3,"N")</f>
        <v>N</v>
      </c>
      <c r="I1771" s="16">
        <f t="shared" si="1"/>
        <v>2</v>
      </c>
    </row>
    <row r="1772" ht="14.25" customHeight="1">
      <c r="A1772" s="9" t="s">
        <v>725</v>
      </c>
      <c r="B1772" s="111" t="s">
        <v>90</v>
      </c>
      <c r="C1772" s="119" t="s">
        <v>3264</v>
      </c>
      <c r="D1772" s="120" t="s">
        <v>1419</v>
      </c>
      <c r="E1772" s="16" t="str">
        <f>VLOOKUP(B1772&amp;D1772,'Bill Assignment'!C:D,2,0)</f>
        <v>×</v>
      </c>
      <c r="F1772" s="16">
        <f>IF(COUNTIF(Dails!A:A,Data!$A1772)=1,1,"N")</f>
        <v>1</v>
      </c>
      <c r="G1772" s="16">
        <f>IF(COUNTIF(Dails!D:D,Data!$A1772)=1,2,"N")</f>
        <v>2</v>
      </c>
      <c r="H1772" s="16" t="str">
        <f>IF(COUNTIF(Dails!G:G,Data!$A1772)=1,3,"N")</f>
        <v>N</v>
      </c>
      <c r="I1772" s="16">
        <f t="shared" si="1"/>
        <v>2</v>
      </c>
    </row>
    <row r="1773" ht="14.25" customHeight="1">
      <c r="A1773" s="9" t="s">
        <v>1058</v>
      </c>
      <c r="B1773" s="111" t="s">
        <v>90</v>
      </c>
      <c r="C1773" s="119" t="s">
        <v>3265</v>
      </c>
      <c r="D1773" s="120" t="s">
        <v>1419</v>
      </c>
      <c r="E1773" s="16" t="str">
        <f>VLOOKUP(B1773&amp;D1773,'Bill Assignment'!C:D,2,0)</f>
        <v>×</v>
      </c>
      <c r="F1773" s="16" t="str">
        <f>IF(COUNTIF(Dails!A:A,Data!$A1773)=1,1,"N")</f>
        <v>N</v>
      </c>
      <c r="G1773" s="16">
        <f>IF(COUNTIF(Dails!D:D,Data!$A1773)=1,2,"N")</f>
        <v>2</v>
      </c>
      <c r="H1773" s="16" t="str">
        <f>IF(COUNTIF(Dails!G:G,Data!$A1773)=1,3,"N")</f>
        <v>N</v>
      </c>
      <c r="I1773" s="16">
        <f t="shared" si="1"/>
        <v>2</v>
      </c>
    </row>
    <row r="1774" ht="14.25" customHeight="1">
      <c r="A1774" s="9" t="s">
        <v>643</v>
      </c>
      <c r="B1774" s="111" t="s">
        <v>90</v>
      </c>
      <c r="C1774" s="119" t="s">
        <v>3266</v>
      </c>
      <c r="D1774" s="120" t="s">
        <v>1419</v>
      </c>
      <c r="E1774" s="16" t="str">
        <f>VLOOKUP(B1774&amp;D1774,'Bill Assignment'!C:D,2,0)</f>
        <v>×</v>
      </c>
      <c r="F1774" s="16">
        <f>IF(COUNTIF(Dails!A:A,Data!$A1774)=1,1,"N")</f>
        <v>1</v>
      </c>
      <c r="G1774" s="16">
        <f>IF(COUNTIF(Dails!D:D,Data!$A1774)=1,2,"N")</f>
        <v>2</v>
      </c>
      <c r="H1774" s="16" t="str">
        <f>IF(COUNTIF(Dails!G:G,Data!$A1774)=1,3,"N")</f>
        <v>N</v>
      </c>
      <c r="I1774" s="16">
        <f t="shared" si="1"/>
        <v>2</v>
      </c>
    </row>
    <row r="1775" ht="14.25" customHeight="1">
      <c r="A1775" s="9" t="s">
        <v>1150</v>
      </c>
      <c r="B1775" s="111" t="s">
        <v>90</v>
      </c>
      <c r="C1775" s="119" t="s">
        <v>3267</v>
      </c>
      <c r="D1775" s="120" t="s">
        <v>1419</v>
      </c>
      <c r="E1775" s="16" t="str">
        <f>VLOOKUP(B1775&amp;D1775,'Bill Assignment'!C:D,2,0)</f>
        <v>×</v>
      </c>
      <c r="F1775" s="16">
        <f>IF(COUNTIF(Dails!A:A,Data!$A1775)=1,1,"N")</f>
        <v>1</v>
      </c>
      <c r="G1775" s="16">
        <f>IF(COUNTIF(Dails!D:D,Data!$A1775)=1,2,"N")</f>
        <v>2</v>
      </c>
      <c r="H1775" s="16">
        <f>IF(COUNTIF(Dails!G:G,Data!$A1775)=1,3,"N")</f>
        <v>3</v>
      </c>
      <c r="I1775" s="16">
        <f t="shared" si="1"/>
        <v>2</v>
      </c>
    </row>
    <row r="1776" ht="14.25" customHeight="1">
      <c r="A1776" s="9" t="s">
        <v>1668</v>
      </c>
      <c r="B1776" s="111" t="s">
        <v>90</v>
      </c>
      <c r="C1776" s="119" t="s">
        <v>3268</v>
      </c>
      <c r="D1776" s="120" t="s">
        <v>1419</v>
      </c>
      <c r="E1776" s="16" t="str">
        <f>VLOOKUP(B1776&amp;D1776,'Bill Assignment'!C:D,2,0)</f>
        <v>×</v>
      </c>
      <c r="F1776" s="16" t="str">
        <f>IF(COUNTIF(Dails!A:A,Data!$A1776)=1,1,"N")</f>
        <v>N</v>
      </c>
      <c r="G1776" s="16">
        <f>IF(COUNTIF(Dails!D:D,Data!$A1776)=1,2,"N")</f>
        <v>2</v>
      </c>
      <c r="H1776" s="16" t="str">
        <f>IF(COUNTIF(Dails!G:G,Data!$A1776)=1,3,"N")</f>
        <v>N</v>
      </c>
      <c r="I1776" s="16">
        <f t="shared" si="1"/>
        <v>2</v>
      </c>
    </row>
    <row r="1777" ht="14.25" customHeight="1">
      <c r="A1777" s="9" t="s">
        <v>964</v>
      </c>
      <c r="B1777" s="111" t="s">
        <v>90</v>
      </c>
      <c r="C1777" s="119" t="s">
        <v>3269</v>
      </c>
      <c r="D1777" s="120" t="s">
        <v>1419</v>
      </c>
      <c r="E1777" s="16" t="str">
        <f>VLOOKUP(B1777&amp;D1777,'Bill Assignment'!C:D,2,0)</f>
        <v>×</v>
      </c>
      <c r="F1777" s="16">
        <f>IF(COUNTIF(Dails!A:A,Data!$A1777)=1,1,"N")</f>
        <v>1</v>
      </c>
      <c r="G1777" s="16">
        <f>IF(COUNTIF(Dails!D:D,Data!$A1777)=1,2,"N")</f>
        <v>2</v>
      </c>
      <c r="H1777" s="16" t="str">
        <f>IF(COUNTIF(Dails!G:G,Data!$A1777)=1,3,"N")</f>
        <v>N</v>
      </c>
      <c r="I1777" s="16">
        <f t="shared" si="1"/>
        <v>2</v>
      </c>
    </row>
    <row r="1778" ht="14.25" customHeight="1">
      <c r="A1778" s="9" t="s">
        <v>1021</v>
      </c>
      <c r="B1778" s="111" t="s">
        <v>90</v>
      </c>
      <c r="C1778" s="119" t="s">
        <v>3270</v>
      </c>
      <c r="D1778" s="120" t="s">
        <v>1419</v>
      </c>
      <c r="E1778" s="16" t="str">
        <f>VLOOKUP(B1778&amp;D1778,'Bill Assignment'!C:D,2,0)</f>
        <v>×</v>
      </c>
      <c r="F1778" s="16">
        <f>IF(COUNTIF(Dails!A:A,Data!$A1778)=1,1,"N")</f>
        <v>1</v>
      </c>
      <c r="G1778" s="16">
        <f>IF(COUNTIF(Dails!D:D,Data!$A1778)=1,2,"N")</f>
        <v>2</v>
      </c>
      <c r="H1778" s="16">
        <f>IF(COUNTIF(Dails!G:G,Data!$A1778)=1,3,"N")</f>
        <v>3</v>
      </c>
      <c r="I1778" s="16">
        <f t="shared" si="1"/>
        <v>2</v>
      </c>
    </row>
    <row r="1779" ht="14.25" customHeight="1">
      <c r="A1779" s="9" t="s">
        <v>3180</v>
      </c>
      <c r="B1779" s="111" t="s">
        <v>90</v>
      </c>
      <c r="C1779" s="119" t="s">
        <v>3271</v>
      </c>
      <c r="D1779" s="120" t="s">
        <v>1419</v>
      </c>
      <c r="E1779" s="16" t="str">
        <f>VLOOKUP(B1779&amp;D1779,'Bill Assignment'!C:D,2,0)</f>
        <v>×</v>
      </c>
      <c r="F1779" s="16" t="str">
        <f>IF(COUNTIF(Dails!A:A,Data!$A1779)=1,1,"N")</f>
        <v>N</v>
      </c>
      <c r="G1779" s="16">
        <f>IF(COUNTIF(Dails!D:D,Data!$A1779)=1,2,"N")</f>
        <v>2</v>
      </c>
      <c r="H1779" s="16" t="str">
        <f>IF(COUNTIF(Dails!G:G,Data!$A1779)=1,3,"N")</f>
        <v>N</v>
      </c>
      <c r="I1779" s="16">
        <f t="shared" si="1"/>
        <v>2</v>
      </c>
    </row>
    <row r="1780" ht="14.25" customHeight="1">
      <c r="A1780" s="9" t="s">
        <v>3272</v>
      </c>
      <c r="B1780" s="111" t="s">
        <v>90</v>
      </c>
      <c r="C1780" s="119" t="s">
        <v>3273</v>
      </c>
      <c r="D1780" s="120" t="s">
        <v>1419</v>
      </c>
      <c r="E1780" s="16" t="str">
        <f>VLOOKUP(B1780&amp;D1780,'Bill Assignment'!C:D,2,0)</f>
        <v>×</v>
      </c>
      <c r="F1780" s="16" t="str">
        <f>IF(COUNTIF(Dails!A:A,Data!$A1780)=1,1,"N")</f>
        <v>N</v>
      </c>
      <c r="G1780" s="16">
        <f>IF(COUNTIF(Dails!D:D,Data!$A1780)=1,2,"N")</f>
        <v>2</v>
      </c>
      <c r="H1780" s="16" t="str">
        <f>IF(COUNTIF(Dails!G:G,Data!$A1780)=1,3,"N")</f>
        <v>N</v>
      </c>
      <c r="I1780" s="16">
        <f t="shared" si="1"/>
        <v>2</v>
      </c>
    </row>
    <row r="1781" ht="14.25" customHeight="1">
      <c r="A1781" s="9" t="s">
        <v>1398</v>
      </c>
      <c r="B1781" s="111" t="s">
        <v>90</v>
      </c>
      <c r="C1781" s="119" t="s">
        <v>3274</v>
      </c>
      <c r="D1781" s="120" t="s">
        <v>1419</v>
      </c>
      <c r="E1781" s="16" t="str">
        <f>VLOOKUP(B1781&amp;D1781,'Bill Assignment'!C:D,2,0)</f>
        <v>×</v>
      </c>
      <c r="F1781" s="16">
        <f>IF(COUNTIF(Dails!A:A,Data!$A1781)=1,1,"N")</f>
        <v>1</v>
      </c>
      <c r="G1781" s="16">
        <f>IF(COUNTIF(Dails!D:D,Data!$A1781)=1,2,"N")</f>
        <v>2</v>
      </c>
      <c r="H1781" s="16">
        <f>IF(COUNTIF(Dails!G:G,Data!$A1781)=1,3,"N")</f>
        <v>3</v>
      </c>
      <c r="I1781" s="16">
        <f t="shared" si="1"/>
        <v>2</v>
      </c>
    </row>
    <row r="1782" ht="14.25" customHeight="1">
      <c r="A1782" s="9" t="s">
        <v>1182</v>
      </c>
      <c r="B1782" s="111" t="s">
        <v>90</v>
      </c>
      <c r="C1782" s="119" t="s">
        <v>3275</v>
      </c>
      <c r="D1782" s="120" t="s">
        <v>1419</v>
      </c>
      <c r="E1782" s="16" t="str">
        <f>VLOOKUP(B1782&amp;D1782,'Bill Assignment'!C:D,2,0)</f>
        <v>×</v>
      </c>
      <c r="F1782" s="16" t="str">
        <f>IF(COUNTIF(Dails!A:A,Data!$A1782)=1,1,"N")</f>
        <v>N</v>
      </c>
      <c r="G1782" s="16">
        <f>IF(COUNTIF(Dails!D:D,Data!$A1782)=1,2,"N")</f>
        <v>2</v>
      </c>
      <c r="H1782" s="16">
        <f>IF(COUNTIF(Dails!G:G,Data!$A1782)=1,3,"N")</f>
        <v>3</v>
      </c>
      <c r="I1782" s="16">
        <f t="shared" si="1"/>
        <v>2</v>
      </c>
    </row>
    <row r="1783" ht="14.25" customHeight="1">
      <c r="A1783" s="9" t="s">
        <v>1682</v>
      </c>
      <c r="B1783" s="111" t="s">
        <v>90</v>
      </c>
      <c r="C1783" s="119" t="s">
        <v>3276</v>
      </c>
      <c r="D1783" s="120" t="s">
        <v>1419</v>
      </c>
      <c r="E1783" s="16" t="str">
        <f>VLOOKUP(B1783&amp;D1783,'Bill Assignment'!C:D,2,0)</f>
        <v>×</v>
      </c>
      <c r="F1783" s="16" t="str">
        <f>IF(COUNTIF(Dails!A:A,Data!$A1783)=1,1,"N")</f>
        <v>N</v>
      </c>
      <c r="G1783" s="16">
        <f>IF(COUNTIF(Dails!D:D,Data!$A1783)=1,2,"N")</f>
        <v>2</v>
      </c>
      <c r="H1783" s="16">
        <f>IF(COUNTIF(Dails!G:G,Data!$A1783)=1,3,"N")</f>
        <v>3</v>
      </c>
      <c r="I1783" s="16">
        <f t="shared" si="1"/>
        <v>2</v>
      </c>
    </row>
    <row r="1784" ht="14.25" customHeight="1">
      <c r="A1784" s="9" t="s">
        <v>1686</v>
      </c>
      <c r="B1784" s="111" t="s">
        <v>90</v>
      </c>
      <c r="C1784" s="119" t="s">
        <v>3277</v>
      </c>
      <c r="D1784" s="120" t="s">
        <v>1419</v>
      </c>
      <c r="E1784" s="16" t="str">
        <f>VLOOKUP(B1784&amp;D1784,'Bill Assignment'!C:D,2,0)</f>
        <v>×</v>
      </c>
      <c r="F1784" s="16">
        <f>IF(COUNTIF(Dails!A:A,Data!$A1784)=1,1,"N")</f>
        <v>1</v>
      </c>
      <c r="G1784" s="16">
        <f>IF(COUNTIF(Dails!D:D,Data!$A1784)=1,2,"N")</f>
        <v>2</v>
      </c>
      <c r="H1784" s="16" t="str">
        <f>IF(COUNTIF(Dails!G:G,Data!$A1784)=1,3,"N")</f>
        <v>N</v>
      </c>
      <c r="I1784" s="16">
        <f t="shared" si="1"/>
        <v>2</v>
      </c>
    </row>
    <row r="1785" ht="14.25" customHeight="1">
      <c r="A1785" s="9" t="s">
        <v>3090</v>
      </c>
      <c r="B1785" s="111" t="s">
        <v>90</v>
      </c>
      <c r="C1785" s="119" t="s">
        <v>3278</v>
      </c>
      <c r="D1785" s="120" t="s">
        <v>1419</v>
      </c>
      <c r="E1785" s="16" t="str">
        <f>VLOOKUP(B1785&amp;D1785,'Bill Assignment'!C:D,2,0)</f>
        <v>×</v>
      </c>
      <c r="F1785" s="16" t="str">
        <f>IF(COUNTIF(Dails!A:A,Data!$A1785)=1,1,"N")</f>
        <v>N</v>
      </c>
      <c r="G1785" s="16">
        <f>IF(COUNTIF(Dails!D:D,Data!$A1785)=1,2,"N")</f>
        <v>2</v>
      </c>
      <c r="H1785" s="16" t="str">
        <f>IF(COUNTIF(Dails!G:G,Data!$A1785)=1,3,"N")</f>
        <v>N</v>
      </c>
      <c r="I1785" s="16">
        <f t="shared" si="1"/>
        <v>2</v>
      </c>
    </row>
    <row r="1786" ht="14.25" customHeight="1">
      <c r="A1786" s="9" t="s">
        <v>877</v>
      </c>
      <c r="B1786" s="111" t="s">
        <v>90</v>
      </c>
      <c r="C1786" s="119" t="s">
        <v>3279</v>
      </c>
      <c r="D1786" s="120" t="s">
        <v>1419</v>
      </c>
      <c r="E1786" s="16" t="str">
        <f>VLOOKUP(B1786&amp;D1786,'Bill Assignment'!C:D,2,0)</f>
        <v>×</v>
      </c>
      <c r="F1786" s="16" t="str">
        <f>IF(COUNTIF(Dails!A:A,Data!$A1786)=1,1,"N")</f>
        <v>N</v>
      </c>
      <c r="G1786" s="16">
        <f>IF(COUNTIF(Dails!D:D,Data!$A1786)=1,2,"N")</f>
        <v>2</v>
      </c>
      <c r="H1786" s="16">
        <f>IF(COUNTIF(Dails!G:G,Data!$A1786)=1,3,"N")</f>
        <v>3</v>
      </c>
      <c r="I1786" s="16">
        <f t="shared" si="1"/>
        <v>2</v>
      </c>
    </row>
    <row r="1787" ht="14.25" customHeight="1">
      <c r="A1787" s="9" t="s">
        <v>198</v>
      </c>
      <c r="B1787" s="111" t="s">
        <v>90</v>
      </c>
      <c r="C1787" s="119" t="s">
        <v>3280</v>
      </c>
      <c r="D1787" s="120" t="s">
        <v>1419</v>
      </c>
      <c r="E1787" s="16" t="str">
        <f>VLOOKUP(B1787&amp;D1787,'Bill Assignment'!C:D,2,0)</f>
        <v>×</v>
      </c>
      <c r="F1787" s="16">
        <f>IF(COUNTIF(Dails!A:A,Data!$A1787)=1,1,"N")</f>
        <v>1</v>
      </c>
      <c r="G1787" s="16">
        <f>IF(COUNTIF(Dails!D:D,Data!$A1787)=1,2,"N")</f>
        <v>2</v>
      </c>
      <c r="H1787" s="16">
        <f>IF(COUNTIF(Dails!G:G,Data!$A1787)=1,3,"N")</f>
        <v>3</v>
      </c>
      <c r="I1787" s="16">
        <f t="shared" si="1"/>
        <v>2</v>
      </c>
    </row>
    <row r="1788" ht="14.25" customHeight="1">
      <c r="A1788" s="9" t="s">
        <v>2600</v>
      </c>
      <c r="B1788" s="111" t="s">
        <v>90</v>
      </c>
      <c r="C1788" s="119" t="s">
        <v>3281</v>
      </c>
      <c r="D1788" s="120" t="s">
        <v>1419</v>
      </c>
      <c r="E1788" s="16" t="str">
        <f>VLOOKUP(B1788&amp;D1788,'Bill Assignment'!C:D,2,0)</f>
        <v>×</v>
      </c>
      <c r="F1788" s="16" t="str">
        <f>IF(COUNTIF(Dails!A:A,Data!$A1788)=1,1,"N")</f>
        <v>N</v>
      </c>
      <c r="G1788" s="16">
        <f>IF(COUNTIF(Dails!D:D,Data!$A1788)=1,2,"N")</f>
        <v>2</v>
      </c>
      <c r="H1788" s="16">
        <f>IF(COUNTIF(Dails!G:G,Data!$A1788)=1,3,"N")</f>
        <v>3</v>
      </c>
      <c r="I1788" s="16">
        <f t="shared" si="1"/>
        <v>2</v>
      </c>
    </row>
    <row r="1789" ht="14.25" customHeight="1">
      <c r="A1789" s="9" t="s">
        <v>361</v>
      </c>
      <c r="B1789" s="111" t="s">
        <v>90</v>
      </c>
      <c r="C1789" s="119" t="s">
        <v>3282</v>
      </c>
      <c r="D1789" s="120" t="s">
        <v>1419</v>
      </c>
      <c r="E1789" s="16" t="str">
        <f>VLOOKUP(B1789&amp;D1789,'Bill Assignment'!C:D,2,0)</f>
        <v>×</v>
      </c>
      <c r="F1789" s="16">
        <f>IF(COUNTIF(Dails!A:A,Data!$A1789)=1,1,"N")</f>
        <v>1</v>
      </c>
      <c r="G1789" s="16">
        <f>IF(COUNTIF(Dails!D:D,Data!$A1789)=1,2,"N")</f>
        <v>2</v>
      </c>
      <c r="H1789" s="16" t="str">
        <f>IF(COUNTIF(Dails!G:G,Data!$A1789)=1,3,"N")</f>
        <v>N</v>
      </c>
      <c r="I1789" s="16">
        <f t="shared" si="1"/>
        <v>2</v>
      </c>
    </row>
    <row r="1790" ht="14.25" customHeight="1">
      <c r="A1790" s="9" t="s">
        <v>1415</v>
      </c>
      <c r="B1790" s="111" t="s">
        <v>90</v>
      </c>
      <c r="C1790" s="119" t="s">
        <v>3283</v>
      </c>
      <c r="D1790" s="120" t="s">
        <v>1419</v>
      </c>
      <c r="E1790" s="16" t="str">
        <f>VLOOKUP(B1790&amp;D1790,'Bill Assignment'!C:D,2,0)</f>
        <v>×</v>
      </c>
      <c r="F1790" s="16" t="str">
        <f>IF(COUNTIF(Dails!A:A,Data!$A1790)=1,1,"N")</f>
        <v>N</v>
      </c>
      <c r="G1790" s="16">
        <f>IF(COUNTIF(Dails!D:D,Data!$A1790)=1,2,"N")</f>
        <v>2</v>
      </c>
      <c r="H1790" s="16">
        <f>IF(COUNTIF(Dails!G:G,Data!$A1790)=1,3,"N")</f>
        <v>3</v>
      </c>
      <c r="I1790" s="16">
        <f t="shared" si="1"/>
        <v>2</v>
      </c>
    </row>
    <row r="1791" ht="14.25" customHeight="1">
      <c r="A1791" s="9" t="s">
        <v>52</v>
      </c>
      <c r="B1791" s="110" t="s">
        <v>788</v>
      </c>
      <c r="C1791" s="131" t="str">
        <f t="shared" ref="C1791:C2153" si="2">A1791&amp;B1791</f>
        <v>Aylward, Bobby.2015_002 Climate Action and Low Carbon Development Bill - Amendment 19 - Public Health</v>
      </c>
      <c r="D1791" s="131" t="s">
        <v>1333</v>
      </c>
      <c r="E1791" s="16" t="str">
        <f>VLOOKUP(B1791&amp;D1791,'Bill Assignment'!C:D,2,0)</f>
        <v>√</v>
      </c>
      <c r="F1791" s="16">
        <f>IF(COUNTIF(Dails!A:A,Data!$A1791)=1,1,"N")</f>
        <v>1</v>
      </c>
      <c r="G1791" s="16">
        <f>IF(COUNTIF(Dails!D:D,Data!$A1791)=1,2,"N")</f>
        <v>2</v>
      </c>
      <c r="H1791" s="16" t="str">
        <f>IF(COUNTIF(Dails!G:G,Data!$A1791)=1,3,"N")</f>
        <v>N</v>
      </c>
      <c r="I1791" s="16">
        <f t="shared" si="1"/>
        <v>2</v>
      </c>
    </row>
    <row r="1792" ht="14.25" customHeight="1">
      <c r="A1792" s="9" t="s">
        <v>1339</v>
      </c>
      <c r="B1792" s="110" t="s">
        <v>788</v>
      </c>
      <c r="C1792" s="131" t="str">
        <f t="shared" si="2"/>
        <v>Broughan, Thomas P.2015_002 Climate Action and Low Carbon Development Bill - Amendment 19 - Public Health</v>
      </c>
      <c r="D1792" s="131" t="s">
        <v>1333</v>
      </c>
      <c r="E1792" s="16" t="str">
        <f>VLOOKUP(B1792&amp;D1792,'Bill Assignment'!C:D,2,0)</f>
        <v>√</v>
      </c>
      <c r="F1792" s="16">
        <f>IF(COUNTIF(Dails!A:A,Data!$A1792)=1,1,"N")</f>
        <v>1</v>
      </c>
      <c r="G1792" s="16">
        <f>IF(COUNTIF(Dails!D:D,Data!$A1792)=1,2,"N")</f>
        <v>2</v>
      </c>
      <c r="H1792" s="16">
        <f>IF(COUNTIF(Dails!G:G,Data!$A1792)=1,3,"N")</f>
        <v>3</v>
      </c>
      <c r="I1792" s="16">
        <f t="shared" si="1"/>
        <v>2</v>
      </c>
    </row>
    <row r="1793" ht="14.25" customHeight="1">
      <c r="A1793" s="9" t="s">
        <v>1543</v>
      </c>
      <c r="B1793" s="110" t="s">
        <v>788</v>
      </c>
      <c r="C1793" s="131" t="str">
        <f t="shared" si="2"/>
        <v>Collins, Joan.2015_002 Climate Action and Low Carbon Development Bill - Amendment 19 - Public Health</v>
      </c>
      <c r="D1793" s="131" t="s">
        <v>1333</v>
      </c>
      <c r="E1793" s="16" t="str">
        <f>VLOOKUP(B1793&amp;D1793,'Bill Assignment'!C:D,2,0)</f>
        <v>√</v>
      </c>
      <c r="F1793" s="16">
        <f>IF(COUNTIF(Dails!A:A,Data!$A1793)=1,1,"N")</f>
        <v>1</v>
      </c>
      <c r="G1793" s="16">
        <f>IF(COUNTIF(Dails!D:D,Data!$A1793)=1,2,"N")</f>
        <v>2</v>
      </c>
      <c r="H1793" s="16" t="str">
        <f>IF(COUNTIF(Dails!G:G,Data!$A1793)=1,3,"N")</f>
        <v>N</v>
      </c>
      <c r="I1793" s="16">
        <f t="shared" si="1"/>
        <v>2</v>
      </c>
    </row>
    <row r="1794" ht="14.25" customHeight="1">
      <c r="A1794" s="9" t="s">
        <v>2493</v>
      </c>
      <c r="B1794" s="110" t="s">
        <v>788</v>
      </c>
      <c r="C1794" s="131" t="str">
        <f t="shared" si="2"/>
        <v>Colreavy, Michael.2015_002 Climate Action and Low Carbon Development Bill - Amendment 19 - Public Health</v>
      </c>
      <c r="D1794" s="131" t="s">
        <v>1333</v>
      </c>
      <c r="E1794" s="16" t="str">
        <f>VLOOKUP(B1794&amp;D1794,'Bill Assignment'!C:D,2,0)</f>
        <v>√</v>
      </c>
      <c r="F1794" s="16" t="str">
        <f>IF(COUNTIF(Dails!A:A,Data!$A1794)=1,1,"N")</f>
        <v>N</v>
      </c>
      <c r="G1794" s="16">
        <f>IF(COUNTIF(Dails!D:D,Data!$A1794)=1,2,"N")</f>
        <v>2</v>
      </c>
      <c r="H1794" s="16" t="str">
        <f>IF(COUNTIF(Dails!G:G,Data!$A1794)=1,3,"N")</f>
        <v>N</v>
      </c>
      <c r="I1794" s="16">
        <f t="shared" si="1"/>
        <v>2</v>
      </c>
    </row>
    <row r="1795" ht="14.25" customHeight="1">
      <c r="A1795" s="9" t="s">
        <v>896</v>
      </c>
      <c r="B1795" s="110" t="s">
        <v>788</v>
      </c>
      <c r="C1795" s="131" t="str">
        <f t="shared" si="2"/>
        <v>Cowen, Barry.2015_002 Climate Action and Low Carbon Development Bill - Amendment 19 - Public Health</v>
      </c>
      <c r="D1795" s="131" t="s">
        <v>1333</v>
      </c>
      <c r="E1795" s="16" t="str">
        <f>VLOOKUP(B1795&amp;D1795,'Bill Assignment'!C:D,2,0)</f>
        <v>√</v>
      </c>
      <c r="F1795" s="16">
        <f>IF(COUNTIF(Dails!A:A,Data!$A1795)=1,1,"N")</f>
        <v>1</v>
      </c>
      <c r="G1795" s="16">
        <f>IF(COUNTIF(Dails!D:D,Data!$A1795)=1,2,"N")</f>
        <v>2</v>
      </c>
      <c r="H1795" s="16" t="str">
        <f>IF(COUNTIF(Dails!G:G,Data!$A1795)=1,3,"N")</f>
        <v>N</v>
      </c>
      <c r="I1795" s="16">
        <f t="shared" si="1"/>
        <v>2</v>
      </c>
    </row>
    <row r="1796" ht="14.25" customHeight="1">
      <c r="A1796" s="9" t="s">
        <v>683</v>
      </c>
      <c r="B1796" s="110" t="s">
        <v>788</v>
      </c>
      <c r="C1796" s="131" t="str">
        <f t="shared" si="2"/>
        <v>Crowe, Sean.2015_002 Climate Action and Low Carbon Development Bill - Amendment 19 - Public Health</v>
      </c>
      <c r="D1796" s="131" t="s">
        <v>1333</v>
      </c>
      <c r="E1796" s="16" t="str">
        <f>VLOOKUP(B1796&amp;D1796,'Bill Assignment'!C:D,2,0)</f>
        <v>√</v>
      </c>
      <c r="F1796" s="16">
        <f>IF(COUNTIF(Dails!A:A,Data!$A1796)=1,1,"N")</f>
        <v>1</v>
      </c>
      <c r="G1796" s="16">
        <f>IF(COUNTIF(Dails!D:D,Data!$A1796)=1,2,"N")</f>
        <v>2</v>
      </c>
      <c r="H1796" s="16">
        <f>IF(COUNTIF(Dails!G:G,Data!$A1796)=1,3,"N")</f>
        <v>3</v>
      </c>
      <c r="I1796" s="16">
        <f t="shared" si="1"/>
        <v>2</v>
      </c>
    </row>
    <row r="1797" ht="14.25" customHeight="1">
      <c r="A1797" s="9" t="s">
        <v>1784</v>
      </c>
      <c r="B1797" s="110" t="s">
        <v>788</v>
      </c>
      <c r="C1797" s="131" t="str">
        <f t="shared" si="2"/>
        <v>Daly, Clare.2015_002 Climate Action and Low Carbon Development Bill - Amendment 19 - Public Health</v>
      </c>
      <c r="D1797" s="131" t="s">
        <v>1333</v>
      </c>
      <c r="E1797" s="16" t="str">
        <f>VLOOKUP(B1797&amp;D1797,'Bill Assignment'!C:D,2,0)</f>
        <v>√</v>
      </c>
      <c r="F1797" s="16" t="str">
        <f>IF(COUNTIF(Dails!A:A,Data!$A1797)=1,1,"N")</f>
        <v>N</v>
      </c>
      <c r="G1797" s="16">
        <f>IF(COUNTIF(Dails!D:D,Data!$A1797)=1,2,"N")</f>
        <v>2</v>
      </c>
      <c r="H1797" s="16" t="str">
        <f>IF(COUNTIF(Dails!G:G,Data!$A1797)=1,3,"N")</f>
        <v>N</v>
      </c>
      <c r="I1797" s="16">
        <f t="shared" si="1"/>
        <v>2</v>
      </c>
    </row>
    <row r="1798" ht="14.25" customHeight="1">
      <c r="A1798" s="9" t="s">
        <v>368</v>
      </c>
      <c r="B1798" s="110" t="s">
        <v>788</v>
      </c>
      <c r="C1798" s="131" t="str">
        <f t="shared" si="2"/>
        <v>Doherty, Pearse.2015_002 Climate Action and Low Carbon Development Bill - Amendment 19 - Public Health</v>
      </c>
      <c r="D1798" s="131" t="s">
        <v>1333</v>
      </c>
      <c r="E1798" s="16" t="str">
        <f>VLOOKUP(B1798&amp;D1798,'Bill Assignment'!C:D,2,0)</f>
        <v>√</v>
      </c>
      <c r="F1798" s="16">
        <f>IF(COUNTIF(Dails!A:A,Data!$A1798)=1,1,"N")</f>
        <v>1</v>
      </c>
      <c r="G1798" s="16">
        <f>IF(COUNTIF(Dails!D:D,Data!$A1798)=1,2,"N")</f>
        <v>2</v>
      </c>
      <c r="H1798" s="16" t="str">
        <f>IF(COUNTIF(Dails!G:G,Data!$A1798)=1,3,"N")</f>
        <v>N</v>
      </c>
      <c r="I1798" s="16">
        <f t="shared" si="1"/>
        <v>2</v>
      </c>
    </row>
    <row r="1799" ht="14.25" customHeight="1">
      <c r="A1799" s="9" t="s">
        <v>1309</v>
      </c>
      <c r="B1799" s="110" t="s">
        <v>788</v>
      </c>
      <c r="C1799" s="131" t="str">
        <f t="shared" si="2"/>
        <v>Donnelly, Stephen.2015_002 Climate Action and Low Carbon Development Bill - Amendment 19 - Public Health</v>
      </c>
      <c r="D1799" s="131" t="s">
        <v>1333</v>
      </c>
      <c r="E1799" s="16" t="str">
        <f>VLOOKUP(B1799&amp;D1799,'Bill Assignment'!C:D,2,0)</f>
        <v>√</v>
      </c>
      <c r="F1799" s="16">
        <f>IF(COUNTIF(Dails!A:A,Data!$A1799)=1,1,"N")</f>
        <v>1</v>
      </c>
      <c r="G1799" s="16">
        <f>IF(COUNTIF(Dails!D:D,Data!$A1799)=1,2,"N")</f>
        <v>2</v>
      </c>
      <c r="H1799" s="16" t="str">
        <f>IF(COUNTIF(Dails!G:G,Data!$A1799)=1,3,"N")</f>
        <v>N</v>
      </c>
      <c r="I1799" s="16">
        <f t="shared" si="1"/>
        <v>2</v>
      </c>
    </row>
    <row r="1800" ht="14.25" customHeight="1">
      <c r="A1800" s="9" t="s">
        <v>558</v>
      </c>
      <c r="B1800" s="110" t="s">
        <v>788</v>
      </c>
      <c r="C1800" s="131" t="str">
        <f t="shared" si="2"/>
        <v>Ellis, Dessie.2015_002 Climate Action and Low Carbon Development Bill - Amendment 19 - Public Health</v>
      </c>
      <c r="D1800" s="131" t="s">
        <v>1333</v>
      </c>
      <c r="E1800" s="16" t="str">
        <f>VLOOKUP(B1800&amp;D1800,'Bill Assignment'!C:D,2,0)</f>
        <v>√</v>
      </c>
      <c r="F1800" s="16">
        <f>IF(COUNTIF(Dails!A:A,Data!$A1800)=1,1,"N")</f>
        <v>1</v>
      </c>
      <c r="G1800" s="16">
        <f>IF(COUNTIF(Dails!D:D,Data!$A1800)=1,2,"N")</f>
        <v>2</v>
      </c>
      <c r="H1800" s="16" t="str">
        <f>IF(COUNTIF(Dails!G:G,Data!$A1800)=1,3,"N")</f>
        <v>N</v>
      </c>
      <c r="I1800" s="16">
        <f t="shared" si="1"/>
        <v>2</v>
      </c>
    </row>
    <row r="1801" ht="14.25" customHeight="1">
      <c r="A1801" s="9" t="s">
        <v>1549</v>
      </c>
      <c r="B1801" s="110" t="s">
        <v>788</v>
      </c>
      <c r="C1801" s="131" t="str">
        <f t="shared" si="2"/>
        <v>Ferris, Martin.2015_002 Climate Action and Low Carbon Development Bill - Amendment 19 - Public Health</v>
      </c>
      <c r="D1801" s="131" t="s">
        <v>1333</v>
      </c>
      <c r="E1801" s="16" t="str">
        <f>VLOOKUP(B1801&amp;D1801,'Bill Assignment'!C:D,2,0)</f>
        <v>√</v>
      </c>
      <c r="F1801" s="16">
        <f>IF(COUNTIF(Dails!A:A,Data!$A1801)=1,1,"N")</f>
        <v>1</v>
      </c>
      <c r="G1801" s="16">
        <f>IF(COUNTIF(Dails!D:D,Data!$A1801)=1,2,"N")</f>
        <v>2</v>
      </c>
      <c r="H1801" s="16">
        <f>IF(COUNTIF(Dails!G:G,Data!$A1801)=1,3,"N")</f>
        <v>3</v>
      </c>
      <c r="I1801" s="16">
        <f t="shared" si="1"/>
        <v>2</v>
      </c>
    </row>
    <row r="1802" ht="14.25" customHeight="1">
      <c r="A1802" s="9" t="s">
        <v>2502</v>
      </c>
      <c r="B1802" s="110" t="s">
        <v>788</v>
      </c>
      <c r="C1802" s="131" t="str">
        <f t="shared" si="2"/>
        <v>Fleming, Tom.2015_002 Climate Action and Low Carbon Development Bill - Amendment 19 - Public Health</v>
      </c>
      <c r="D1802" s="131" t="s">
        <v>1333</v>
      </c>
      <c r="E1802" s="16" t="str">
        <f>VLOOKUP(B1802&amp;D1802,'Bill Assignment'!C:D,2,0)</f>
        <v>√</v>
      </c>
      <c r="F1802" s="16" t="str">
        <f>IF(COUNTIF(Dails!A:A,Data!$A1802)=1,1,"N")</f>
        <v>N</v>
      </c>
      <c r="G1802" s="16">
        <f>IF(COUNTIF(Dails!D:D,Data!$A1802)=1,2,"N")</f>
        <v>2</v>
      </c>
      <c r="H1802" s="16" t="str">
        <f>IF(COUNTIF(Dails!G:G,Data!$A1802)=1,3,"N")</f>
        <v>N</v>
      </c>
      <c r="I1802" s="16">
        <f t="shared" si="1"/>
        <v>2</v>
      </c>
    </row>
    <row r="1803" ht="14.25" customHeight="1">
      <c r="A1803" s="9" t="s">
        <v>1209</v>
      </c>
      <c r="B1803" s="110" t="s">
        <v>788</v>
      </c>
      <c r="C1803" s="131" t="str">
        <f t="shared" si="2"/>
        <v>Healy, Seamus.2015_002 Climate Action and Low Carbon Development Bill - Amendment 19 - Public Health</v>
      </c>
      <c r="D1803" s="131" t="s">
        <v>1333</v>
      </c>
      <c r="E1803" s="16" t="str">
        <f>VLOOKUP(B1803&amp;D1803,'Bill Assignment'!C:D,2,0)</f>
        <v>√</v>
      </c>
      <c r="F1803" s="16">
        <f>IF(COUNTIF(Dails!A:A,Data!$A1803)=1,1,"N")</f>
        <v>1</v>
      </c>
      <c r="G1803" s="16">
        <f>IF(COUNTIF(Dails!D:D,Data!$A1803)=1,2,"N")</f>
        <v>2</v>
      </c>
      <c r="H1803" s="16">
        <f>IF(COUNTIF(Dails!G:G,Data!$A1803)=1,3,"N")</f>
        <v>3</v>
      </c>
      <c r="I1803" s="16">
        <f t="shared" si="1"/>
        <v>2</v>
      </c>
    </row>
    <row r="1804" ht="14.25" customHeight="1">
      <c r="A1804" s="9" t="s">
        <v>1474</v>
      </c>
      <c r="B1804" s="110" t="s">
        <v>788</v>
      </c>
      <c r="C1804" s="131" t="str">
        <f t="shared" si="2"/>
        <v>Kelleher, Billy.2015_002 Climate Action and Low Carbon Development Bill - Amendment 19 - Public Health</v>
      </c>
      <c r="D1804" s="131" t="s">
        <v>1333</v>
      </c>
      <c r="E1804" s="16" t="str">
        <f>VLOOKUP(B1804&amp;D1804,'Bill Assignment'!C:D,2,0)</f>
        <v>√</v>
      </c>
      <c r="F1804" s="16" t="str">
        <f>IF(COUNTIF(Dails!A:A,Data!$A1804)=1,1,"N")</f>
        <v>N</v>
      </c>
      <c r="G1804" s="16">
        <f>IF(COUNTIF(Dails!D:D,Data!$A1804)=1,2,"N")</f>
        <v>2</v>
      </c>
      <c r="H1804" s="16">
        <f>IF(COUNTIF(Dails!G:G,Data!$A1804)=1,3,"N")</f>
        <v>3</v>
      </c>
      <c r="I1804" s="16">
        <f t="shared" si="1"/>
        <v>2</v>
      </c>
    </row>
    <row r="1805" ht="14.25" customHeight="1">
      <c r="A1805" s="9" t="s">
        <v>1480</v>
      </c>
      <c r="B1805" s="110" t="s">
        <v>788</v>
      </c>
      <c r="C1805" s="131" t="str">
        <f t="shared" si="2"/>
        <v>Kirk, Seamus.2015_002 Climate Action and Low Carbon Development Bill - Amendment 19 - Public Health</v>
      </c>
      <c r="D1805" s="131" t="s">
        <v>1333</v>
      </c>
      <c r="E1805" s="16" t="str">
        <f>VLOOKUP(B1805&amp;D1805,'Bill Assignment'!C:D,2,0)</f>
        <v>√</v>
      </c>
      <c r="F1805" s="16" t="str">
        <f>IF(COUNTIF(Dails!A:A,Data!$A1805)=1,1,"N")</f>
        <v>N</v>
      </c>
      <c r="G1805" s="16">
        <f>IF(COUNTIF(Dails!D:D,Data!$A1805)=1,2,"N")</f>
        <v>2</v>
      </c>
      <c r="H1805" s="16">
        <f>IF(COUNTIF(Dails!G:G,Data!$A1805)=1,3,"N")</f>
        <v>3</v>
      </c>
      <c r="I1805" s="16">
        <f t="shared" si="1"/>
        <v>2</v>
      </c>
    </row>
    <row r="1806" ht="14.25" customHeight="1">
      <c r="A1806" s="9" t="s">
        <v>803</v>
      </c>
      <c r="B1806" s="110" t="s">
        <v>788</v>
      </c>
      <c r="C1806" s="131" t="str">
        <f t="shared" si="2"/>
        <v>Mac Lochlainn, Padraig.2015_002 Climate Action and Low Carbon Development Bill - Amendment 19 - Public Health</v>
      </c>
      <c r="D1806" s="131" t="s">
        <v>1333</v>
      </c>
      <c r="E1806" s="16" t="str">
        <f>VLOOKUP(B1806&amp;D1806,'Bill Assignment'!C:D,2,0)</f>
        <v>√</v>
      </c>
      <c r="F1806" s="16" t="str">
        <f>IF(COUNTIF(Dails!A:A,Data!$A1806)=1,1,"N")</f>
        <v>N</v>
      </c>
      <c r="G1806" s="16">
        <f>IF(COUNTIF(Dails!D:D,Data!$A1806)=1,2,"N")</f>
        <v>2</v>
      </c>
      <c r="H1806" s="16" t="str">
        <f>IF(COUNTIF(Dails!G:G,Data!$A1806)=1,3,"N")</f>
        <v>N</v>
      </c>
      <c r="I1806" s="16">
        <f t="shared" si="1"/>
        <v>2</v>
      </c>
    </row>
    <row r="1807" ht="14.25" customHeight="1">
      <c r="A1807" s="9" t="s">
        <v>1374</v>
      </c>
      <c r="B1807" s="110" t="s">
        <v>788</v>
      </c>
      <c r="C1807" s="131" t="str">
        <f t="shared" si="2"/>
        <v>McGrath, Finian.2015_002 Climate Action and Low Carbon Development Bill - Amendment 19 - Public Health</v>
      </c>
      <c r="D1807" s="131" t="s">
        <v>1333</v>
      </c>
      <c r="E1807" s="16" t="str">
        <f>VLOOKUP(B1807&amp;D1807,'Bill Assignment'!C:D,2,0)</f>
        <v>√</v>
      </c>
      <c r="F1807" s="16">
        <f>IF(COUNTIF(Dails!A:A,Data!$A1807)=1,1,"N")</f>
        <v>1</v>
      </c>
      <c r="G1807" s="16">
        <f>IF(COUNTIF(Dails!D:D,Data!$A1807)=1,2,"N")</f>
        <v>2</v>
      </c>
      <c r="H1807" s="16">
        <f>IF(COUNTIF(Dails!G:G,Data!$A1807)=1,3,"N")</f>
        <v>3</v>
      </c>
      <c r="I1807" s="16">
        <f t="shared" si="1"/>
        <v>2</v>
      </c>
    </row>
    <row r="1808" ht="14.25" customHeight="1">
      <c r="A1808" s="9" t="s">
        <v>300</v>
      </c>
      <c r="B1808" s="110" t="s">
        <v>788</v>
      </c>
      <c r="C1808" s="131" t="str">
        <f t="shared" si="2"/>
        <v>McGrath, Michael.2015_002 Climate Action and Low Carbon Development Bill - Amendment 19 - Public Health</v>
      </c>
      <c r="D1808" s="131" t="s">
        <v>1333</v>
      </c>
      <c r="E1808" s="16" t="str">
        <f>VLOOKUP(B1808&amp;D1808,'Bill Assignment'!C:D,2,0)</f>
        <v>√</v>
      </c>
      <c r="F1808" s="16">
        <f>IF(COUNTIF(Dails!A:A,Data!$A1808)=1,1,"N")</f>
        <v>1</v>
      </c>
      <c r="G1808" s="16">
        <f>IF(COUNTIF(Dails!D:D,Data!$A1808)=1,2,"N")</f>
        <v>2</v>
      </c>
      <c r="H1808" s="16" t="str">
        <f>IF(COUNTIF(Dails!G:G,Data!$A1808)=1,3,"N")</f>
        <v>N</v>
      </c>
      <c r="I1808" s="16">
        <f t="shared" si="1"/>
        <v>2</v>
      </c>
    </row>
    <row r="1809" ht="14.25" customHeight="1">
      <c r="A1809" s="9" t="s">
        <v>2518</v>
      </c>
      <c r="B1809" s="110" t="s">
        <v>788</v>
      </c>
      <c r="C1809" s="131" t="str">
        <f t="shared" si="2"/>
        <v>McLellan, Sandra.2015_002 Climate Action and Low Carbon Development Bill - Amendment 19 - Public Health</v>
      </c>
      <c r="D1809" s="131" t="s">
        <v>1333</v>
      </c>
      <c r="E1809" s="16" t="str">
        <f>VLOOKUP(B1809&amp;D1809,'Bill Assignment'!C:D,2,0)</f>
        <v>√</v>
      </c>
      <c r="F1809" s="16" t="str">
        <f>IF(COUNTIF(Dails!A:A,Data!$A1809)=1,1,"N")</f>
        <v>N</v>
      </c>
      <c r="G1809" s="16">
        <f>IF(COUNTIF(Dails!D:D,Data!$A1809)=1,2,"N")</f>
        <v>2</v>
      </c>
      <c r="H1809" s="16" t="str">
        <f>IF(COUNTIF(Dails!G:G,Data!$A1809)=1,3,"N")</f>
        <v>N</v>
      </c>
      <c r="I1809" s="16">
        <f t="shared" si="1"/>
        <v>2</v>
      </c>
    </row>
    <row r="1810" ht="14.25" customHeight="1">
      <c r="A1810" s="9" t="s">
        <v>1660</v>
      </c>
      <c r="B1810" s="110" t="s">
        <v>788</v>
      </c>
      <c r="C1810" s="131" t="str">
        <f t="shared" si="2"/>
        <v>Mathews, Peter.2015_002 Climate Action and Low Carbon Development Bill - Amendment 19 - Public Health</v>
      </c>
      <c r="D1810" s="131" t="s">
        <v>1333</v>
      </c>
      <c r="E1810" s="16" t="str">
        <f>VLOOKUP(B1810&amp;D1810,'Bill Assignment'!C:D,2,0)</f>
        <v>√</v>
      </c>
      <c r="F1810" s="16" t="str">
        <f>IF(COUNTIF(Dails!A:A,Data!$A1810)=1,1,"N")</f>
        <v>N</v>
      </c>
      <c r="G1810" s="16">
        <f>IF(COUNTIF(Dails!D:D,Data!$A1810)=1,2,"N")</f>
        <v>2</v>
      </c>
      <c r="H1810" s="16" t="str">
        <f>IF(COUNTIF(Dails!G:G,Data!$A1810)=1,3,"N")</f>
        <v>N</v>
      </c>
      <c r="I1810" s="16">
        <f t="shared" si="1"/>
        <v>2</v>
      </c>
    </row>
    <row r="1811" ht="14.25" customHeight="1">
      <c r="A1811" s="9" t="s">
        <v>879</v>
      </c>
      <c r="B1811" s="110" t="s">
        <v>788</v>
      </c>
      <c r="C1811" s="131" t="str">
        <f t="shared" si="2"/>
        <v>Murphy, Catherine.2015_002 Climate Action and Low Carbon Development Bill - Amendment 19 - Public Health</v>
      </c>
      <c r="D1811" s="131" t="s">
        <v>1333</v>
      </c>
      <c r="E1811" s="16" t="str">
        <f>VLOOKUP(B1811&amp;D1811,'Bill Assignment'!C:D,2,0)</f>
        <v>√</v>
      </c>
      <c r="F1811" s="16">
        <f>IF(COUNTIF(Dails!A:A,Data!$A1811)=1,1,"N")</f>
        <v>1</v>
      </c>
      <c r="G1811" s="16">
        <f>IF(COUNTIF(Dails!D:D,Data!$A1811)=1,2,"N")</f>
        <v>2</v>
      </c>
      <c r="H1811" s="16">
        <f>IF(COUNTIF(Dails!G:G,Data!$A1811)=1,3,"N")</f>
        <v>3</v>
      </c>
      <c r="I1811" s="16">
        <f t="shared" si="1"/>
        <v>2</v>
      </c>
    </row>
    <row r="1812" ht="14.25" customHeight="1">
      <c r="A1812" s="9" t="s">
        <v>1388</v>
      </c>
      <c r="B1812" s="110" t="s">
        <v>788</v>
      </c>
      <c r="C1812" s="131" t="str">
        <f t="shared" si="2"/>
        <v>o Caolain, Caoimhghin.2015_002 Climate Action and Low Carbon Development Bill - Amendment 19 - Public Health</v>
      </c>
      <c r="D1812" s="131" t="s">
        <v>1333</v>
      </c>
      <c r="E1812" s="16" t="str">
        <f>VLOOKUP(B1812&amp;D1812,'Bill Assignment'!C:D,2,0)</f>
        <v>√</v>
      </c>
      <c r="F1812" s="16">
        <f>IF(COUNTIF(Dails!A:A,Data!$A1812)=1,1,"N")</f>
        <v>1</v>
      </c>
      <c r="G1812" s="16">
        <f>IF(COUNTIF(Dails!D:D,Data!$A1812)=1,2,"N")</f>
        <v>2</v>
      </c>
      <c r="H1812" s="16">
        <f>IF(COUNTIF(Dails!G:G,Data!$A1812)=1,3,"N")</f>
        <v>3</v>
      </c>
      <c r="I1812" s="16">
        <f t="shared" si="1"/>
        <v>2</v>
      </c>
    </row>
    <row r="1813" ht="14.25" customHeight="1">
      <c r="A1813" s="9" t="s">
        <v>1571</v>
      </c>
      <c r="B1813" s="110" t="s">
        <v>788</v>
      </c>
      <c r="C1813" s="131" t="str">
        <f t="shared" si="2"/>
        <v>o Cuiv, eamon.2015_002 Climate Action and Low Carbon Development Bill - Amendment 19 - Public Health</v>
      </c>
      <c r="D1813" s="131" t="s">
        <v>1333</v>
      </c>
      <c r="E1813" s="16" t="str">
        <f>VLOOKUP(B1813&amp;D1813,'Bill Assignment'!C:D,2,0)</f>
        <v>√</v>
      </c>
      <c r="F1813" s="16">
        <f>IF(COUNTIF(Dails!A:A,Data!$A1813)=1,1,"N")</f>
        <v>1</v>
      </c>
      <c r="G1813" s="16">
        <f>IF(COUNTIF(Dails!D:D,Data!$A1813)=1,2,"N")</f>
        <v>2</v>
      </c>
      <c r="H1813" s="16">
        <f>IF(COUNTIF(Dails!G:G,Data!$A1813)=1,3,"N")</f>
        <v>3</v>
      </c>
      <c r="I1813" s="16">
        <f t="shared" si="1"/>
        <v>2</v>
      </c>
    </row>
    <row r="1814" ht="14.25" customHeight="1">
      <c r="A1814" s="9" t="s">
        <v>1575</v>
      </c>
      <c r="B1814" s="110" t="s">
        <v>788</v>
      </c>
      <c r="C1814" s="131" t="str">
        <f t="shared" si="2"/>
        <v>O'Brien, Jonathan.2015_002 Climate Action and Low Carbon Development Bill - Amendment 19 - Public Health</v>
      </c>
      <c r="D1814" s="131" t="s">
        <v>1333</v>
      </c>
      <c r="E1814" s="16" t="str">
        <f>VLOOKUP(B1814&amp;D1814,'Bill Assignment'!C:D,2,0)</f>
        <v>√</v>
      </c>
      <c r="F1814" s="16">
        <f>IF(COUNTIF(Dails!A:A,Data!$A1814)=1,1,"N")</f>
        <v>1</v>
      </c>
      <c r="G1814" s="16">
        <f>IF(COUNTIF(Dails!D:D,Data!$A1814)=1,2,"N")</f>
        <v>2</v>
      </c>
      <c r="H1814" s="16" t="str">
        <f>IF(COUNTIF(Dails!G:G,Data!$A1814)=1,3,"N")</f>
        <v>N</v>
      </c>
      <c r="I1814" s="16">
        <f t="shared" si="1"/>
        <v>2</v>
      </c>
    </row>
    <row r="1815" ht="14.25" customHeight="1">
      <c r="A1815" s="9" t="s">
        <v>387</v>
      </c>
      <c r="B1815" s="110" t="s">
        <v>788</v>
      </c>
      <c r="C1815" s="131" t="str">
        <f t="shared" si="2"/>
        <v>Pringle, Thomas.2015_002 Climate Action and Low Carbon Development Bill - Amendment 19 - Public Health</v>
      </c>
      <c r="D1815" s="131" t="s">
        <v>1333</v>
      </c>
      <c r="E1815" s="16" t="str">
        <f>VLOOKUP(B1815&amp;D1815,'Bill Assignment'!C:D,2,0)</f>
        <v>√</v>
      </c>
      <c r="F1815" s="16">
        <f>IF(COUNTIF(Dails!A:A,Data!$A1815)=1,1,"N")</f>
        <v>1</v>
      </c>
      <c r="G1815" s="16">
        <f>IF(COUNTIF(Dails!D:D,Data!$A1815)=1,2,"N")</f>
        <v>2</v>
      </c>
      <c r="H1815" s="16" t="str">
        <f>IF(COUNTIF(Dails!G:G,Data!$A1815)=1,3,"N")</f>
        <v>N</v>
      </c>
      <c r="I1815" s="16">
        <f t="shared" si="1"/>
        <v>2</v>
      </c>
    </row>
    <row r="1816" ht="14.25" customHeight="1">
      <c r="A1816" s="9" t="s">
        <v>1409</v>
      </c>
      <c r="B1816" s="110" t="s">
        <v>788</v>
      </c>
      <c r="C1816" s="131" t="str">
        <f t="shared" si="2"/>
        <v>Shortall, Roisin.2015_002 Climate Action and Low Carbon Development Bill - Amendment 19 - Public Health</v>
      </c>
      <c r="D1816" s="131" t="s">
        <v>1333</v>
      </c>
      <c r="E1816" s="16" t="str">
        <f>VLOOKUP(B1816&amp;D1816,'Bill Assignment'!C:D,2,0)</f>
        <v>√</v>
      </c>
      <c r="F1816" s="16">
        <f>IF(COUNTIF(Dails!A:A,Data!$A1816)=1,1,"N")</f>
        <v>1</v>
      </c>
      <c r="G1816" s="16">
        <f>IF(COUNTIF(Dails!D:D,Data!$A1816)=1,2,"N")</f>
        <v>2</v>
      </c>
      <c r="H1816" s="16">
        <f>IF(COUNTIF(Dails!G:G,Data!$A1816)=1,3,"N")</f>
        <v>3</v>
      </c>
      <c r="I1816" s="16">
        <f t="shared" si="1"/>
        <v>2</v>
      </c>
    </row>
    <row r="1817" ht="14.25" customHeight="1">
      <c r="A1817" s="9" t="s">
        <v>909</v>
      </c>
      <c r="B1817" s="110" t="s">
        <v>788</v>
      </c>
      <c r="C1817" s="131" t="str">
        <f t="shared" si="2"/>
        <v>Stanley, Brian.2015_002 Climate Action and Low Carbon Development Bill - Amendment 19 - Public Health</v>
      </c>
      <c r="D1817" s="131" t="s">
        <v>1333</v>
      </c>
      <c r="E1817" s="16" t="str">
        <f>VLOOKUP(B1817&amp;D1817,'Bill Assignment'!C:D,2,0)</f>
        <v>√</v>
      </c>
      <c r="F1817" s="16">
        <f>IF(COUNTIF(Dails!A:A,Data!$A1817)=1,1,"N")</f>
        <v>1</v>
      </c>
      <c r="G1817" s="16">
        <f>IF(COUNTIF(Dails!D:D,Data!$A1817)=1,2,"N")</f>
        <v>2</v>
      </c>
      <c r="H1817" s="16" t="str">
        <f>IF(COUNTIF(Dails!G:G,Data!$A1817)=1,3,"N")</f>
        <v>N</v>
      </c>
      <c r="I1817" s="16">
        <f t="shared" si="1"/>
        <v>2</v>
      </c>
    </row>
    <row r="1818" ht="14.25" customHeight="1">
      <c r="A1818" s="9" t="s">
        <v>1585</v>
      </c>
      <c r="B1818" s="110" t="s">
        <v>788</v>
      </c>
      <c r="C1818" s="131" t="str">
        <f t="shared" si="2"/>
        <v>Wallace, Mick.2015_002 Climate Action and Low Carbon Development Bill - Amendment 19 - Public Health</v>
      </c>
      <c r="D1818" s="131" t="s">
        <v>1333</v>
      </c>
      <c r="E1818" s="16" t="str">
        <f>VLOOKUP(B1818&amp;D1818,'Bill Assignment'!C:D,2,0)</f>
        <v>√</v>
      </c>
      <c r="F1818" s="16" t="str">
        <f>IF(COUNTIF(Dails!A:A,Data!$A1818)=1,1,"N")</f>
        <v>N</v>
      </c>
      <c r="G1818" s="16">
        <f>IF(COUNTIF(Dails!D:D,Data!$A1818)=1,2,"N")</f>
        <v>2</v>
      </c>
      <c r="H1818" s="16" t="str">
        <f>IF(COUNTIF(Dails!G:G,Data!$A1818)=1,3,"N")</f>
        <v>N</v>
      </c>
      <c r="I1818" s="16">
        <f t="shared" si="1"/>
        <v>2</v>
      </c>
    </row>
    <row r="1819" ht="14.25" customHeight="1">
      <c r="A1819" s="9" t="s">
        <v>1587</v>
      </c>
      <c r="B1819" s="110" t="s">
        <v>788</v>
      </c>
      <c r="C1819" s="131" t="str">
        <f t="shared" si="2"/>
        <v>Bannon, James.2015_002 Climate Action and Low Carbon Development Bill - Amendment 19 - Public Health</v>
      </c>
      <c r="D1819" s="131" t="s">
        <v>1419</v>
      </c>
      <c r="E1819" s="16" t="str">
        <f>VLOOKUP(B1819&amp;D1819,'Bill Assignment'!C:D,2,0)</f>
        <v>×</v>
      </c>
      <c r="F1819" s="16" t="str">
        <f>IF(COUNTIF(Dails!A:A,Data!$A1819)=1,1,"N")</f>
        <v>N</v>
      </c>
      <c r="G1819" s="16">
        <f>IF(COUNTIF(Dails!D:D,Data!$A1819)=1,2,"N")</f>
        <v>2</v>
      </c>
      <c r="H1819" s="16" t="str">
        <f>IF(COUNTIF(Dails!G:G,Data!$A1819)=1,3,"N")</f>
        <v>N</v>
      </c>
      <c r="I1819" s="16">
        <f t="shared" si="1"/>
        <v>2</v>
      </c>
    </row>
    <row r="1820" ht="14.25" customHeight="1">
      <c r="A1820" s="9" t="s">
        <v>1593</v>
      </c>
      <c r="B1820" s="110" t="s">
        <v>788</v>
      </c>
      <c r="C1820" s="131" t="str">
        <f t="shared" si="2"/>
        <v>Butler, Ray.2015_002 Climate Action and Low Carbon Development Bill - Amendment 19 - Public Health</v>
      </c>
      <c r="D1820" s="131" t="s">
        <v>1419</v>
      </c>
      <c r="E1820" s="16" t="str">
        <f>VLOOKUP(B1820&amp;D1820,'Bill Assignment'!C:D,2,0)</f>
        <v>×</v>
      </c>
      <c r="F1820" s="16" t="str">
        <f>IF(COUNTIF(Dails!A:A,Data!$A1820)=1,1,"N")</f>
        <v>N</v>
      </c>
      <c r="G1820" s="16">
        <f>IF(COUNTIF(Dails!D:D,Data!$A1820)=1,2,"N")</f>
        <v>2</v>
      </c>
      <c r="H1820" s="16" t="str">
        <f>IF(COUNTIF(Dails!G:G,Data!$A1820)=1,3,"N")</f>
        <v>N</v>
      </c>
      <c r="I1820" s="16">
        <f t="shared" si="1"/>
        <v>2</v>
      </c>
    </row>
    <row r="1821" ht="14.25" customHeight="1">
      <c r="A1821" s="9" t="s">
        <v>294</v>
      </c>
      <c r="B1821" s="110" t="s">
        <v>788</v>
      </c>
      <c r="C1821" s="131" t="str">
        <f t="shared" si="2"/>
        <v>Buttimer, Jerry.2015_002 Climate Action and Low Carbon Development Bill - Amendment 19 - Public Health</v>
      </c>
      <c r="D1821" s="131" t="s">
        <v>1419</v>
      </c>
      <c r="E1821" s="16" t="str">
        <f>VLOOKUP(B1821&amp;D1821,'Bill Assignment'!C:D,2,0)</f>
        <v>×</v>
      </c>
      <c r="F1821" s="16" t="str">
        <f>IF(COUNTIF(Dails!A:A,Data!$A1821)=1,1,"N")</f>
        <v>N</v>
      </c>
      <c r="G1821" s="16">
        <f>IF(COUNTIF(Dails!D:D,Data!$A1821)=1,2,"N")</f>
        <v>2</v>
      </c>
      <c r="H1821" s="16" t="str">
        <f>IF(COUNTIF(Dails!G:G,Data!$A1821)=1,3,"N")</f>
        <v>N</v>
      </c>
      <c r="I1821" s="16">
        <f t="shared" si="1"/>
        <v>2</v>
      </c>
    </row>
    <row r="1822" ht="14.25" customHeight="1">
      <c r="A1822" s="9" t="s">
        <v>603</v>
      </c>
      <c r="B1822" s="110" t="s">
        <v>788</v>
      </c>
      <c r="C1822" s="131" t="str">
        <f t="shared" si="2"/>
        <v>Byrne, Catherine.2015_002 Climate Action and Low Carbon Development Bill - Amendment 19 - Public Health</v>
      </c>
      <c r="D1822" s="131" t="s">
        <v>1419</v>
      </c>
      <c r="E1822" s="16" t="str">
        <f>VLOOKUP(B1822&amp;D1822,'Bill Assignment'!C:D,2,0)</f>
        <v>×</v>
      </c>
      <c r="F1822" s="16">
        <f>IF(COUNTIF(Dails!A:A,Data!$A1822)=1,1,"N")</f>
        <v>1</v>
      </c>
      <c r="G1822" s="16">
        <f>IF(COUNTIF(Dails!D:D,Data!$A1822)=1,2,"N")</f>
        <v>2</v>
      </c>
      <c r="H1822" s="16" t="str">
        <f>IF(COUNTIF(Dails!G:G,Data!$A1822)=1,3,"N")</f>
        <v>N</v>
      </c>
      <c r="I1822" s="16">
        <f t="shared" si="1"/>
        <v>2</v>
      </c>
    </row>
    <row r="1823" ht="14.25" customHeight="1">
      <c r="A1823" s="9" t="s">
        <v>181</v>
      </c>
      <c r="B1823" s="110" t="s">
        <v>788</v>
      </c>
      <c r="C1823" s="131" t="str">
        <f t="shared" si="2"/>
        <v>Cannon, Ciaran.2015_002 Climate Action and Low Carbon Development Bill - Amendment 19 - Public Health</v>
      </c>
      <c r="D1823" s="131" t="s">
        <v>1419</v>
      </c>
      <c r="E1823" s="16" t="str">
        <f>VLOOKUP(B1823&amp;D1823,'Bill Assignment'!C:D,2,0)</f>
        <v>×</v>
      </c>
      <c r="F1823" s="16">
        <f>IF(COUNTIF(Dails!A:A,Data!$A1823)=1,1,"N")</f>
        <v>1</v>
      </c>
      <c r="G1823" s="16">
        <f>IF(COUNTIF(Dails!D:D,Data!$A1823)=1,2,"N")</f>
        <v>2</v>
      </c>
      <c r="H1823" s="16" t="str">
        <f>IF(COUNTIF(Dails!G:G,Data!$A1823)=1,3,"N")</f>
        <v>N</v>
      </c>
      <c r="I1823" s="16">
        <f t="shared" si="1"/>
        <v>2</v>
      </c>
    </row>
    <row r="1824" ht="14.25" customHeight="1">
      <c r="A1824" s="9" t="s">
        <v>154</v>
      </c>
      <c r="B1824" s="110" t="s">
        <v>788</v>
      </c>
      <c r="C1824" s="131" t="str">
        <f t="shared" si="2"/>
        <v>Carey, Joe.2015_002 Climate Action and Low Carbon Development Bill - Amendment 19 - Public Health</v>
      </c>
      <c r="D1824" s="131" t="s">
        <v>1419</v>
      </c>
      <c r="E1824" s="16" t="str">
        <f>VLOOKUP(B1824&amp;D1824,'Bill Assignment'!C:D,2,0)</f>
        <v>×</v>
      </c>
      <c r="F1824" s="16">
        <f>IF(COUNTIF(Dails!A:A,Data!$A1824)=1,1,"N")</f>
        <v>1</v>
      </c>
      <c r="G1824" s="16">
        <f>IF(COUNTIF(Dails!D:D,Data!$A1824)=1,2,"N")</f>
        <v>2</v>
      </c>
      <c r="H1824" s="16" t="str">
        <f>IF(COUNTIF(Dails!G:G,Data!$A1824)=1,3,"N")</f>
        <v>N</v>
      </c>
      <c r="I1824" s="16">
        <f t="shared" si="1"/>
        <v>2</v>
      </c>
    </row>
    <row r="1825" ht="14.25" customHeight="1">
      <c r="A1825" s="9" t="s">
        <v>1223</v>
      </c>
      <c r="B1825" s="110" t="s">
        <v>788</v>
      </c>
      <c r="C1825" s="131" t="str">
        <f t="shared" si="2"/>
        <v>Coffey, Paudie.2015_002 Climate Action and Low Carbon Development Bill - Amendment 19 - Public Health</v>
      </c>
      <c r="D1825" s="131" t="s">
        <v>1419</v>
      </c>
      <c r="E1825" s="16" t="str">
        <f>VLOOKUP(B1825&amp;D1825,'Bill Assignment'!C:D,2,0)</f>
        <v>×</v>
      </c>
      <c r="F1825" s="16" t="str">
        <f>IF(COUNTIF(Dails!A:A,Data!$A1825)=1,1,"N")</f>
        <v>N</v>
      </c>
      <c r="G1825" s="16">
        <f>IF(COUNTIF(Dails!D:D,Data!$A1825)=1,2,"N")</f>
        <v>2</v>
      </c>
      <c r="H1825" s="16" t="str">
        <f>IF(COUNTIF(Dails!G:G,Data!$A1825)=1,3,"N")</f>
        <v>N</v>
      </c>
      <c r="I1825" s="16">
        <f t="shared" si="1"/>
        <v>2</v>
      </c>
    </row>
    <row r="1826" ht="14.25" customHeight="1">
      <c r="A1826" s="9" t="s">
        <v>2542</v>
      </c>
      <c r="B1826" s="110" t="s">
        <v>788</v>
      </c>
      <c r="C1826" s="131" t="str">
        <f t="shared" si="2"/>
        <v>Conaghan, Michael.2015_002 Climate Action and Low Carbon Development Bill - Amendment 19 - Public Health</v>
      </c>
      <c r="D1826" s="131" t="s">
        <v>1419</v>
      </c>
      <c r="E1826" s="16" t="str">
        <f>VLOOKUP(B1826&amp;D1826,'Bill Assignment'!C:D,2,0)</f>
        <v>×</v>
      </c>
      <c r="F1826" s="16" t="str">
        <f>IF(COUNTIF(Dails!A:A,Data!$A1826)=1,1,"N")</f>
        <v>N</v>
      </c>
      <c r="G1826" s="16">
        <f>IF(COUNTIF(Dails!D:D,Data!$A1826)=1,2,"N")</f>
        <v>2</v>
      </c>
      <c r="H1826" s="16" t="str">
        <f>IF(COUNTIF(Dails!G:G,Data!$A1826)=1,3,"N")</f>
        <v>N</v>
      </c>
      <c r="I1826" s="16">
        <f t="shared" si="1"/>
        <v>2</v>
      </c>
    </row>
    <row r="1827" ht="14.25" customHeight="1">
      <c r="A1827" s="9" t="s">
        <v>2545</v>
      </c>
      <c r="B1827" s="110" t="s">
        <v>788</v>
      </c>
      <c r="C1827" s="131" t="str">
        <f t="shared" si="2"/>
        <v>Conway, Ciara.2015_002 Climate Action and Low Carbon Development Bill - Amendment 19 - Public Health</v>
      </c>
      <c r="D1827" s="131" t="s">
        <v>1419</v>
      </c>
      <c r="E1827" s="16" t="str">
        <f>VLOOKUP(B1827&amp;D1827,'Bill Assignment'!C:D,2,0)</f>
        <v>×</v>
      </c>
      <c r="F1827" s="16" t="str">
        <f>IF(COUNTIF(Dails!A:A,Data!$A1827)=1,1,"N")</f>
        <v>N</v>
      </c>
      <c r="G1827" s="16">
        <f>IF(COUNTIF(Dails!D:D,Data!$A1827)=1,2,"N")</f>
        <v>2</v>
      </c>
      <c r="H1827" s="16" t="str">
        <f>IF(COUNTIF(Dails!G:G,Data!$A1827)=1,3,"N")</f>
        <v>N</v>
      </c>
      <c r="I1827" s="16">
        <f t="shared" si="1"/>
        <v>2</v>
      </c>
    </row>
    <row r="1828" ht="14.25" customHeight="1">
      <c r="A1828" s="9" t="s">
        <v>1605</v>
      </c>
      <c r="B1828" s="110" t="s">
        <v>788</v>
      </c>
      <c r="C1828" s="131" t="str">
        <f t="shared" si="2"/>
        <v>Coonan, Noel.2015_002 Climate Action and Low Carbon Development Bill - Amendment 19 - Public Health</v>
      </c>
      <c r="D1828" s="131" t="s">
        <v>1419</v>
      </c>
      <c r="E1828" s="16" t="str">
        <f>VLOOKUP(B1828&amp;D1828,'Bill Assignment'!C:D,2,0)</f>
        <v>×</v>
      </c>
      <c r="F1828" s="16" t="str">
        <f>IF(COUNTIF(Dails!A:A,Data!$A1828)=1,1,"N")</f>
        <v>N</v>
      </c>
      <c r="G1828" s="16">
        <f>IF(COUNTIF(Dails!D:D,Data!$A1828)=1,2,"N")</f>
        <v>2</v>
      </c>
      <c r="H1828" s="16" t="str">
        <f>IF(COUNTIF(Dails!G:G,Data!$A1828)=1,3,"N")</f>
        <v>N</v>
      </c>
      <c r="I1828" s="16">
        <f t="shared" si="1"/>
        <v>2</v>
      </c>
    </row>
    <row r="1829" ht="14.25" customHeight="1">
      <c r="A1829" s="9" t="s">
        <v>890</v>
      </c>
      <c r="B1829" s="110" t="s">
        <v>788</v>
      </c>
      <c r="C1829" s="131" t="str">
        <f t="shared" si="2"/>
        <v>Corcoran Kennedy, Marcella.2015_002 Climate Action and Low Carbon Development Bill - Amendment 19 - Public Health</v>
      </c>
      <c r="D1829" s="131" t="s">
        <v>1419</v>
      </c>
      <c r="E1829" s="16" t="str">
        <f>VLOOKUP(B1829&amp;D1829,'Bill Assignment'!C:D,2,0)</f>
        <v>×</v>
      </c>
      <c r="F1829" s="16">
        <f>IF(COUNTIF(Dails!A:A,Data!$A1829)=1,1,"N")</f>
        <v>1</v>
      </c>
      <c r="G1829" s="16">
        <f>IF(COUNTIF(Dails!D:D,Data!$A1829)=1,2,"N")</f>
        <v>2</v>
      </c>
      <c r="H1829" s="16" t="str">
        <f>IF(COUNTIF(Dails!G:G,Data!$A1829)=1,3,"N")</f>
        <v>N</v>
      </c>
      <c r="I1829" s="16">
        <f t="shared" si="1"/>
        <v>2</v>
      </c>
    </row>
    <row r="1830" ht="14.25" customHeight="1">
      <c r="A1830" s="9" t="s">
        <v>260</v>
      </c>
      <c r="B1830" s="110" t="s">
        <v>788</v>
      </c>
      <c r="C1830" s="131" t="str">
        <f t="shared" si="2"/>
        <v>Creed, Michael.2015_002 Climate Action and Low Carbon Development Bill - Amendment 19 - Public Health</v>
      </c>
      <c r="D1830" s="131" t="s">
        <v>1419</v>
      </c>
      <c r="E1830" s="16" t="str">
        <f>VLOOKUP(B1830&amp;D1830,'Bill Assignment'!C:D,2,0)</f>
        <v>×</v>
      </c>
      <c r="F1830" s="16">
        <f>IF(COUNTIF(Dails!A:A,Data!$A1830)=1,1,"N")</f>
        <v>1</v>
      </c>
      <c r="G1830" s="16">
        <f>IF(COUNTIF(Dails!D:D,Data!$A1830)=1,2,"N")</f>
        <v>2</v>
      </c>
      <c r="H1830" s="16" t="str">
        <f>IF(COUNTIF(Dails!G:G,Data!$A1830)=1,3,"N")</f>
        <v>N</v>
      </c>
      <c r="I1830" s="16">
        <f t="shared" si="1"/>
        <v>2</v>
      </c>
    </row>
    <row r="1831" ht="14.25" customHeight="1">
      <c r="A1831" s="9" t="s">
        <v>1354</v>
      </c>
      <c r="B1831" s="110" t="s">
        <v>788</v>
      </c>
      <c r="C1831" s="131" t="str">
        <f t="shared" si="2"/>
        <v>Deenihan, Jimmy.2015_002 Climate Action and Low Carbon Development Bill - Amendment 19 - Public Health</v>
      </c>
      <c r="D1831" s="131" t="s">
        <v>1419</v>
      </c>
      <c r="E1831" s="16" t="str">
        <f>VLOOKUP(B1831&amp;D1831,'Bill Assignment'!C:D,2,0)</f>
        <v>×</v>
      </c>
      <c r="F1831" s="16" t="str">
        <f>IF(COUNTIF(Dails!A:A,Data!$A1831)=1,1,"N")</f>
        <v>N</v>
      </c>
      <c r="G1831" s="16">
        <f>IF(COUNTIF(Dails!D:D,Data!$A1831)=1,2,"N")</f>
        <v>2</v>
      </c>
      <c r="H1831" s="16">
        <f>IF(COUNTIF(Dails!G:G,Data!$A1831)=1,3,"N")</f>
        <v>3</v>
      </c>
      <c r="I1831" s="16">
        <f t="shared" si="1"/>
        <v>2</v>
      </c>
    </row>
    <row r="1832" ht="14.25" customHeight="1">
      <c r="A1832" s="9" t="s">
        <v>32</v>
      </c>
      <c r="B1832" s="110" t="s">
        <v>788</v>
      </c>
      <c r="C1832" s="131" t="str">
        <f t="shared" si="2"/>
        <v>Deering, Pat.2015_002 Climate Action and Low Carbon Development Bill - Amendment 19 - Public Health</v>
      </c>
      <c r="D1832" s="131" t="s">
        <v>1419</v>
      </c>
      <c r="E1832" s="16" t="str">
        <f>VLOOKUP(B1832&amp;D1832,'Bill Assignment'!C:D,2,0)</f>
        <v>×</v>
      </c>
      <c r="F1832" s="16">
        <f>IF(COUNTIF(Dails!A:A,Data!$A1832)=1,1,"N")</f>
        <v>1</v>
      </c>
      <c r="G1832" s="16">
        <f>IF(COUNTIF(Dails!D:D,Data!$A1832)=1,2,"N")</f>
        <v>2</v>
      </c>
      <c r="H1832" s="16" t="str">
        <f>IF(COUNTIF(Dails!G:G,Data!$A1832)=1,3,"N")</f>
        <v>N</v>
      </c>
      <c r="I1832" s="16">
        <f t="shared" si="1"/>
        <v>2</v>
      </c>
    </row>
    <row r="1833" ht="14.25" customHeight="1">
      <c r="A1833" s="9" t="s">
        <v>1081</v>
      </c>
      <c r="B1833" s="110" t="s">
        <v>788</v>
      </c>
      <c r="C1833" s="131" t="str">
        <f t="shared" si="2"/>
        <v>Doherty, Regina.2015_002 Climate Action and Low Carbon Development Bill - Amendment 19 - Public Health</v>
      </c>
      <c r="D1833" s="131" t="s">
        <v>1419</v>
      </c>
      <c r="E1833" s="16" t="str">
        <f>VLOOKUP(B1833&amp;D1833,'Bill Assignment'!C:D,2,0)</f>
        <v>×</v>
      </c>
      <c r="F1833" s="16">
        <f>IF(COUNTIF(Dails!A:A,Data!$A1833)=1,1,"N")</f>
        <v>1</v>
      </c>
      <c r="G1833" s="16">
        <f>IF(COUNTIF(Dails!D:D,Data!$A1833)=1,2,"N")</f>
        <v>2</v>
      </c>
      <c r="H1833" s="16" t="str">
        <f>IF(COUNTIF(Dails!G:G,Data!$A1833)=1,3,"N")</f>
        <v>N</v>
      </c>
      <c r="I1833" s="16">
        <f t="shared" si="1"/>
        <v>2</v>
      </c>
    </row>
    <row r="1834" ht="14.25" customHeight="1">
      <c r="A1834" s="9" t="s">
        <v>1614</v>
      </c>
      <c r="B1834" s="110" t="s">
        <v>788</v>
      </c>
      <c r="C1834" s="131" t="str">
        <f t="shared" si="2"/>
        <v>Dowds, Robert.2015_002 Climate Action and Low Carbon Development Bill - Amendment 19 - Public Health</v>
      </c>
      <c r="D1834" s="131" t="s">
        <v>1419</v>
      </c>
      <c r="E1834" s="16" t="str">
        <f>VLOOKUP(B1834&amp;D1834,'Bill Assignment'!C:D,2,0)</f>
        <v>×</v>
      </c>
      <c r="F1834" s="16" t="str">
        <f>IF(COUNTIF(Dails!A:A,Data!$A1834)=1,1,"N")</f>
        <v>N</v>
      </c>
      <c r="G1834" s="16">
        <f>IF(COUNTIF(Dails!D:D,Data!$A1834)=1,2,"N")</f>
        <v>2</v>
      </c>
      <c r="H1834" s="16" t="str">
        <f>IF(COUNTIF(Dails!G:G,Data!$A1834)=1,3,"N")</f>
        <v>N</v>
      </c>
      <c r="I1834" s="16">
        <f t="shared" si="1"/>
        <v>2</v>
      </c>
    </row>
    <row r="1835" ht="14.25" customHeight="1">
      <c r="A1835" s="9" t="s">
        <v>470</v>
      </c>
      <c r="B1835" s="110" t="s">
        <v>788</v>
      </c>
      <c r="C1835" s="131" t="str">
        <f t="shared" si="2"/>
        <v>Durkan, Bernard J.2015_002 Climate Action and Low Carbon Development Bill - Amendment 19 - Public Health</v>
      </c>
      <c r="D1835" s="131" t="s">
        <v>1419</v>
      </c>
      <c r="E1835" s="16" t="str">
        <f>VLOOKUP(B1835&amp;D1835,'Bill Assignment'!C:D,2,0)</f>
        <v>×</v>
      </c>
      <c r="F1835" s="16">
        <f>IF(COUNTIF(Dails!A:A,Data!$A1835)=1,1,"N")</f>
        <v>1</v>
      </c>
      <c r="G1835" s="16">
        <f>IF(COUNTIF(Dails!D:D,Data!$A1835)=1,2,"N")</f>
        <v>2</v>
      </c>
      <c r="H1835" s="16">
        <f>IF(COUNTIF(Dails!G:G,Data!$A1835)=1,3,"N")</f>
        <v>3</v>
      </c>
      <c r="I1835" s="16">
        <f t="shared" si="1"/>
        <v>2</v>
      </c>
    </row>
    <row r="1836" ht="14.25" customHeight="1">
      <c r="A1836" s="9" t="s">
        <v>486</v>
      </c>
      <c r="B1836" s="110" t="s">
        <v>788</v>
      </c>
      <c r="C1836" s="131" t="str">
        <f t="shared" si="2"/>
        <v>Farrell, Alan.2015_002 Climate Action and Low Carbon Development Bill - Amendment 19 - Public Health</v>
      </c>
      <c r="D1836" s="131" t="s">
        <v>1419</v>
      </c>
      <c r="E1836" s="16" t="str">
        <f>VLOOKUP(B1836&amp;D1836,'Bill Assignment'!C:D,2,0)</f>
        <v>×</v>
      </c>
      <c r="F1836" s="16">
        <f>IF(COUNTIF(Dails!A:A,Data!$A1836)=1,1,"N")</f>
        <v>1</v>
      </c>
      <c r="G1836" s="16">
        <f>IF(COUNTIF(Dails!D:D,Data!$A1836)=1,2,"N")</f>
        <v>2</v>
      </c>
      <c r="H1836" s="16" t="str">
        <f>IF(COUNTIF(Dails!G:G,Data!$A1836)=1,3,"N")</f>
        <v>N</v>
      </c>
      <c r="I1836" s="16">
        <f t="shared" si="1"/>
        <v>2</v>
      </c>
    </row>
    <row r="1837" ht="14.25" customHeight="1">
      <c r="A1837" s="9" t="s">
        <v>1153</v>
      </c>
      <c r="B1837" s="110" t="s">
        <v>788</v>
      </c>
      <c r="C1837" s="131" t="str">
        <f t="shared" si="2"/>
        <v>Feighan, Frank.2015_002 Climate Action and Low Carbon Development Bill - Amendment 19 - Public Health</v>
      </c>
      <c r="D1837" s="131" t="s">
        <v>1419</v>
      </c>
      <c r="E1837" s="16" t="str">
        <f>VLOOKUP(B1837&amp;D1837,'Bill Assignment'!C:D,2,0)</f>
        <v>×</v>
      </c>
      <c r="F1837" s="16" t="str">
        <f>IF(COUNTIF(Dails!A:A,Data!$A1837)=1,1,"N")</f>
        <v>N</v>
      </c>
      <c r="G1837" s="16">
        <f>IF(COUNTIF(Dails!D:D,Data!$A1837)=1,2,"N")</f>
        <v>2</v>
      </c>
      <c r="H1837" s="16" t="str">
        <f>IF(COUNTIF(Dails!G:G,Data!$A1837)=1,3,"N")</f>
        <v>N</v>
      </c>
      <c r="I1837" s="16">
        <f t="shared" si="1"/>
        <v>2</v>
      </c>
    </row>
    <row r="1838" ht="14.25" customHeight="1">
      <c r="A1838" s="9" t="s">
        <v>1051</v>
      </c>
      <c r="B1838" s="110" t="s">
        <v>788</v>
      </c>
      <c r="C1838" s="131" t="str">
        <f t="shared" si="2"/>
        <v>Fitzpatrick, Peter.2015_002 Climate Action and Low Carbon Development Bill - Amendment 19 - Public Health</v>
      </c>
      <c r="D1838" s="131" t="s">
        <v>1419</v>
      </c>
      <c r="E1838" s="16" t="str">
        <f>VLOOKUP(B1838&amp;D1838,'Bill Assignment'!C:D,2,0)</f>
        <v>×</v>
      </c>
      <c r="F1838" s="16">
        <f>IF(COUNTIF(Dails!A:A,Data!$A1838)=1,1,"N")</f>
        <v>1</v>
      </c>
      <c r="G1838" s="16">
        <f>IF(COUNTIF(Dails!D:D,Data!$A1838)=1,2,"N")</f>
        <v>2</v>
      </c>
      <c r="H1838" s="16" t="str">
        <f>IF(COUNTIF(Dails!G:G,Data!$A1838)=1,3,"N")</f>
        <v>N</v>
      </c>
      <c r="I1838" s="16">
        <f t="shared" si="1"/>
        <v>2</v>
      </c>
    </row>
    <row r="1839" ht="14.25" customHeight="1">
      <c r="A1839" s="9" t="s">
        <v>828</v>
      </c>
      <c r="B1839" s="110" t="s">
        <v>788</v>
      </c>
      <c r="C1839" s="131" t="str">
        <f t="shared" si="2"/>
        <v>Griffin, Brendan.2015_002 Climate Action and Low Carbon Development Bill - Amendment 19 - Public Health</v>
      </c>
      <c r="D1839" s="131" t="s">
        <v>1419</v>
      </c>
      <c r="E1839" s="16" t="str">
        <f>VLOOKUP(B1839&amp;D1839,'Bill Assignment'!C:D,2,0)</f>
        <v>×</v>
      </c>
      <c r="F1839" s="16">
        <f>IF(COUNTIF(Dails!A:A,Data!$A1839)=1,1,"N")</f>
        <v>1</v>
      </c>
      <c r="G1839" s="16">
        <f>IF(COUNTIF(Dails!D:D,Data!$A1839)=1,2,"N")</f>
        <v>2</v>
      </c>
      <c r="H1839" s="16" t="str">
        <f>IF(COUNTIF(Dails!G:G,Data!$A1839)=1,3,"N")</f>
        <v>N</v>
      </c>
      <c r="I1839" s="16">
        <f t="shared" si="1"/>
        <v>2</v>
      </c>
    </row>
    <row r="1840" ht="14.25" customHeight="1">
      <c r="A1840" s="9" t="s">
        <v>1631</v>
      </c>
      <c r="B1840" s="110" t="s">
        <v>788</v>
      </c>
      <c r="C1840" s="131" t="str">
        <f t="shared" si="2"/>
        <v>Harrington, Noel.2015_002 Climate Action and Low Carbon Development Bill - Amendment 19 - Public Health</v>
      </c>
      <c r="D1840" s="131" t="s">
        <v>1419</v>
      </c>
      <c r="E1840" s="16" t="str">
        <f>VLOOKUP(B1840&amp;D1840,'Bill Assignment'!C:D,2,0)</f>
        <v>×</v>
      </c>
      <c r="F1840" s="16" t="str">
        <f>IF(COUNTIF(Dails!A:A,Data!$A1840)=1,1,"N")</f>
        <v>N</v>
      </c>
      <c r="G1840" s="16">
        <f>IF(COUNTIF(Dails!D:D,Data!$A1840)=1,2,"N")</f>
        <v>2</v>
      </c>
      <c r="H1840" s="16" t="str">
        <f>IF(COUNTIF(Dails!G:G,Data!$A1840)=1,3,"N")</f>
        <v>N</v>
      </c>
      <c r="I1840" s="16">
        <f t="shared" si="1"/>
        <v>2</v>
      </c>
    </row>
    <row r="1841" ht="14.25" customHeight="1">
      <c r="A1841" s="9" t="s">
        <v>1640</v>
      </c>
      <c r="B1841" s="110" t="s">
        <v>788</v>
      </c>
      <c r="C1841" s="131" t="str">
        <f t="shared" si="2"/>
        <v>Keating, Derek.2015_002 Climate Action and Low Carbon Development Bill - Amendment 19 - Public Health</v>
      </c>
      <c r="D1841" s="131" t="s">
        <v>1419</v>
      </c>
      <c r="E1841" s="16" t="str">
        <f>VLOOKUP(B1841&amp;D1841,'Bill Assignment'!C:D,2,0)</f>
        <v>×</v>
      </c>
      <c r="F1841" s="16" t="str">
        <f>IF(COUNTIF(Dails!A:A,Data!$A1841)=1,1,"N")</f>
        <v>N</v>
      </c>
      <c r="G1841" s="16">
        <f>IF(COUNTIF(Dails!D:D,Data!$A1841)=1,2,"N")</f>
        <v>2</v>
      </c>
      <c r="H1841" s="16" t="str">
        <f>IF(COUNTIF(Dails!G:G,Data!$A1841)=1,3,"N")</f>
        <v>N</v>
      </c>
      <c r="I1841" s="16">
        <f t="shared" si="1"/>
        <v>2</v>
      </c>
    </row>
    <row r="1842" ht="14.25" customHeight="1">
      <c r="A1842" s="9" t="s">
        <v>1263</v>
      </c>
      <c r="B1842" s="110" t="s">
        <v>788</v>
      </c>
      <c r="C1842" s="131" t="str">
        <f t="shared" si="2"/>
        <v>Kehoe, Paul.2015_002 Climate Action and Low Carbon Development Bill - Amendment 19 - Public Health</v>
      </c>
      <c r="D1842" s="131" t="s">
        <v>1419</v>
      </c>
      <c r="E1842" s="16" t="str">
        <f>VLOOKUP(B1842&amp;D1842,'Bill Assignment'!C:D,2,0)</f>
        <v>×</v>
      </c>
      <c r="F1842" s="16">
        <f>IF(COUNTIF(Dails!A:A,Data!$A1842)=1,1,"N")</f>
        <v>1</v>
      </c>
      <c r="G1842" s="16">
        <f>IF(COUNTIF(Dails!D:D,Data!$A1842)=1,2,"N")</f>
        <v>2</v>
      </c>
      <c r="H1842" s="16">
        <f>IF(COUNTIF(Dails!G:G,Data!$A1842)=1,3,"N")</f>
        <v>3</v>
      </c>
      <c r="I1842" s="16">
        <f t="shared" si="1"/>
        <v>2</v>
      </c>
    </row>
    <row r="1843" ht="14.25" customHeight="1">
      <c r="A1843" s="9" t="s">
        <v>1647</v>
      </c>
      <c r="B1843" s="110" t="s">
        <v>788</v>
      </c>
      <c r="C1843" s="131" t="str">
        <f t="shared" si="2"/>
        <v>Kenny, Sean.2015_002 Climate Action and Low Carbon Development Bill - Amendment 19 - Public Health</v>
      </c>
      <c r="D1843" s="131" t="s">
        <v>1419</v>
      </c>
      <c r="E1843" s="16" t="str">
        <f>VLOOKUP(B1843&amp;D1843,'Bill Assignment'!C:D,2,0)</f>
        <v>×</v>
      </c>
      <c r="F1843" s="16" t="str">
        <f>IF(COUNTIF(Dails!A:A,Data!$A1843)=1,1,"N")</f>
        <v>N</v>
      </c>
      <c r="G1843" s="16">
        <f>IF(COUNTIF(Dails!D:D,Data!$A1843)=1,2,"N")</f>
        <v>2</v>
      </c>
      <c r="H1843" s="16" t="str">
        <f>IF(COUNTIF(Dails!G:G,Data!$A1843)=1,3,"N")</f>
        <v>N</v>
      </c>
      <c r="I1843" s="16">
        <f t="shared" si="1"/>
        <v>2</v>
      </c>
    </row>
    <row r="1844" ht="14.25" customHeight="1">
      <c r="A1844" s="9" t="s">
        <v>1650</v>
      </c>
      <c r="B1844" s="110" t="s">
        <v>788</v>
      </c>
      <c r="C1844" s="131" t="str">
        <f t="shared" si="2"/>
        <v>Lynch, Ciaran.2015_002 Climate Action and Low Carbon Development Bill - Amendment 19 - Public Health</v>
      </c>
      <c r="D1844" s="131" t="s">
        <v>1419</v>
      </c>
      <c r="E1844" s="16" t="str">
        <f>VLOOKUP(B1844&amp;D1844,'Bill Assignment'!C:D,2,0)</f>
        <v>×</v>
      </c>
      <c r="F1844" s="16" t="str">
        <f>IF(COUNTIF(Dails!A:A,Data!$A1844)=1,1,"N")</f>
        <v>N</v>
      </c>
      <c r="G1844" s="16">
        <f>IF(COUNTIF(Dails!D:D,Data!$A1844)=1,2,"N")</f>
        <v>2</v>
      </c>
      <c r="H1844" s="16" t="str">
        <f>IF(COUNTIF(Dails!G:G,Data!$A1844)=1,3,"N")</f>
        <v>N</v>
      </c>
      <c r="I1844" s="16">
        <f t="shared" si="1"/>
        <v>2</v>
      </c>
    </row>
    <row r="1845" ht="14.25" customHeight="1">
      <c r="A1845" s="9" t="s">
        <v>1368</v>
      </c>
      <c r="B1845" s="110" t="s">
        <v>788</v>
      </c>
      <c r="C1845" s="131" t="str">
        <f t="shared" si="2"/>
        <v>Lynch, Kathleen.2015_002 Climate Action and Low Carbon Development Bill - Amendment 19 - Public Health</v>
      </c>
      <c r="D1845" s="131" t="s">
        <v>1419</v>
      </c>
      <c r="E1845" s="16" t="str">
        <f>VLOOKUP(B1845&amp;D1845,'Bill Assignment'!C:D,2,0)</f>
        <v>×</v>
      </c>
      <c r="F1845" s="16" t="str">
        <f>IF(COUNTIF(Dails!A:A,Data!$A1845)=1,1,"N")</f>
        <v>N</v>
      </c>
      <c r="G1845" s="16">
        <f>IF(COUNTIF(Dails!D:D,Data!$A1845)=1,2,"N")</f>
        <v>2</v>
      </c>
      <c r="H1845" s="16">
        <f>IF(COUNTIF(Dails!G:G,Data!$A1845)=1,3,"N")</f>
        <v>3</v>
      </c>
      <c r="I1845" s="16">
        <f t="shared" si="1"/>
        <v>2</v>
      </c>
    </row>
    <row r="1846" ht="14.25" customHeight="1">
      <c r="A1846" s="9" t="s">
        <v>1654</v>
      </c>
      <c r="B1846" s="110" t="s">
        <v>788</v>
      </c>
      <c r="C1846" s="131" t="str">
        <f t="shared" si="2"/>
        <v>McCarthy, Michael.2015_002 Climate Action and Low Carbon Development Bill - Amendment 19 - Public Health</v>
      </c>
      <c r="D1846" s="131" t="s">
        <v>1419</v>
      </c>
      <c r="E1846" s="16" t="str">
        <f>VLOOKUP(B1846&amp;D1846,'Bill Assignment'!C:D,2,0)</f>
        <v>×</v>
      </c>
      <c r="F1846" s="16" t="str">
        <f>IF(COUNTIF(Dails!A:A,Data!$A1846)=1,1,"N")</f>
        <v>N</v>
      </c>
      <c r="G1846" s="16">
        <f>IF(COUNTIF(Dails!D:D,Data!$A1846)=1,2,"N")</f>
        <v>2</v>
      </c>
      <c r="H1846" s="16" t="str">
        <f>IF(COUNTIF(Dails!G:G,Data!$A1846)=1,3,"N")</f>
        <v>N</v>
      </c>
      <c r="I1846" s="16">
        <f t="shared" si="1"/>
        <v>2</v>
      </c>
    </row>
    <row r="1847" ht="14.25" customHeight="1">
      <c r="A1847" s="9" t="s">
        <v>1085</v>
      </c>
      <c r="B1847" s="110" t="s">
        <v>788</v>
      </c>
      <c r="C1847" s="131" t="str">
        <f t="shared" si="2"/>
        <v>McEntee, Helen.2015_002 Climate Action and Low Carbon Development Bill - Amendment 19 - Public Health</v>
      </c>
      <c r="D1847" s="131" t="s">
        <v>1419</v>
      </c>
      <c r="E1847" s="16" t="str">
        <f>VLOOKUP(B1847&amp;D1847,'Bill Assignment'!C:D,2,0)</f>
        <v>×</v>
      </c>
      <c r="F1847" s="16">
        <f>IF(COUNTIF(Dails!A:A,Data!$A1847)=1,1,"N")</f>
        <v>1</v>
      </c>
      <c r="G1847" s="16">
        <f>IF(COUNTIF(Dails!D:D,Data!$A1847)=1,2,"N")</f>
        <v>2</v>
      </c>
      <c r="H1847" s="16" t="str">
        <f>IF(COUNTIF(Dails!G:G,Data!$A1847)=1,3,"N")</f>
        <v>N</v>
      </c>
      <c r="I1847" s="16">
        <f t="shared" si="1"/>
        <v>2</v>
      </c>
    </row>
    <row r="1848" ht="14.25" customHeight="1">
      <c r="A1848" s="9" t="s">
        <v>989</v>
      </c>
      <c r="B1848" s="110" t="s">
        <v>788</v>
      </c>
      <c r="C1848" s="131" t="str">
        <f t="shared" si="2"/>
        <v>McFadden, Gabrielle.2015_002 Climate Action and Low Carbon Development Bill - Amendment 19 - Public Health</v>
      </c>
      <c r="D1848" s="131" t="s">
        <v>1419</v>
      </c>
      <c r="E1848" s="16" t="str">
        <f>VLOOKUP(B1848&amp;D1848,'Bill Assignment'!C:D,2,0)</f>
        <v>×</v>
      </c>
      <c r="F1848" s="16" t="str">
        <f>IF(COUNTIF(Dails!A:A,Data!$A1848)=1,1,"N")</f>
        <v>N</v>
      </c>
      <c r="G1848" s="16">
        <f>IF(COUNTIF(Dails!D:D,Data!$A1848)=1,2,"N")</f>
        <v>2</v>
      </c>
      <c r="H1848" s="16" t="str">
        <f>IF(COUNTIF(Dails!G:G,Data!$A1848)=1,3,"N")</f>
        <v>N</v>
      </c>
      <c r="I1848" s="16">
        <f t="shared" si="1"/>
        <v>2</v>
      </c>
    </row>
    <row r="1849" ht="14.25" customHeight="1">
      <c r="A1849" s="9" t="s">
        <v>1215</v>
      </c>
      <c r="B1849" s="110" t="s">
        <v>788</v>
      </c>
      <c r="C1849" s="131" t="str">
        <f t="shared" si="2"/>
        <v>McGrath, Mattie.2015_002 Climate Action and Low Carbon Development Bill - Amendment 19 - Public Health</v>
      </c>
      <c r="D1849" s="131" t="s">
        <v>1419</v>
      </c>
      <c r="E1849" s="16" t="str">
        <f>VLOOKUP(B1849&amp;D1849,'Bill Assignment'!C:D,2,0)</f>
        <v>×</v>
      </c>
      <c r="F1849" s="16">
        <f>IF(COUNTIF(Dails!A:A,Data!$A1849)=1,1,"N")</f>
        <v>1</v>
      </c>
      <c r="G1849" s="16">
        <f>IF(COUNTIF(Dails!D:D,Data!$A1849)=1,2,"N")</f>
        <v>2</v>
      </c>
      <c r="H1849" s="16" t="str">
        <f>IF(COUNTIF(Dails!G:G,Data!$A1849)=1,3,"N")</f>
        <v>N</v>
      </c>
      <c r="I1849" s="16">
        <f t="shared" si="1"/>
        <v>2</v>
      </c>
    </row>
    <row r="1850" ht="14.25" customHeight="1">
      <c r="A1850" s="9" t="s">
        <v>350</v>
      </c>
      <c r="B1850" s="110" t="s">
        <v>788</v>
      </c>
      <c r="C1850" s="131" t="str">
        <f t="shared" si="2"/>
        <v>McHugh, Joe.2015_002 Climate Action and Low Carbon Development Bill - Amendment 19 - Public Health</v>
      </c>
      <c r="D1850" s="131" t="s">
        <v>1419</v>
      </c>
      <c r="E1850" s="16" t="str">
        <f>VLOOKUP(B1850&amp;D1850,'Bill Assignment'!C:D,2,0)</f>
        <v>×</v>
      </c>
      <c r="F1850" s="16">
        <f>IF(COUNTIF(Dails!A:A,Data!$A1850)=1,1,"N")</f>
        <v>1</v>
      </c>
      <c r="G1850" s="16">
        <f>IF(COUNTIF(Dails!D:D,Data!$A1850)=1,2,"N")</f>
        <v>2</v>
      </c>
      <c r="H1850" s="16" t="str">
        <f>IF(COUNTIF(Dails!G:G,Data!$A1850)=1,3,"N")</f>
        <v>N</v>
      </c>
      <c r="I1850" s="16">
        <f t="shared" si="1"/>
        <v>2</v>
      </c>
    </row>
    <row r="1851" ht="14.25" customHeight="1">
      <c r="A1851" s="9" t="s">
        <v>1657</v>
      </c>
      <c r="B1851" s="110" t="s">
        <v>788</v>
      </c>
      <c r="C1851" s="131" t="str">
        <f t="shared" si="2"/>
        <v>McLoughlin, Tony.2015_002 Climate Action and Low Carbon Development Bill - Amendment 19 - Public Health</v>
      </c>
      <c r="D1851" s="131" t="s">
        <v>1419</v>
      </c>
      <c r="E1851" s="16" t="str">
        <f>VLOOKUP(B1851&amp;D1851,'Bill Assignment'!C:D,2,0)</f>
        <v>×</v>
      </c>
      <c r="F1851" s="16">
        <f>IF(COUNTIF(Dails!A:A,Data!$A1851)=1,1,"N")</f>
        <v>1</v>
      </c>
      <c r="G1851" s="16">
        <f>IF(COUNTIF(Dails!D:D,Data!$A1851)=1,2,"N")</f>
        <v>2</v>
      </c>
      <c r="H1851" s="16" t="str">
        <f>IF(COUNTIF(Dails!G:G,Data!$A1851)=1,3,"N")</f>
        <v>N</v>
      </c>
      <c r="I1851" s="16">
        <f t="shared" si="1"/>
        <v>2</v>
      </c>
    </row>
    <row r="1852" ht="14.25" customHeight="1">
      <c r="A1852" s="9" t="s">
        <v>1058</v>
      </c>
      <c r="B1852" s="110" t="s">
        <v>788</v>
      </c>
      <c r="C1852" s="131" t="str">
        <f t="shared" si="2"/>
        <v>Mulherin, Michelle.2015_002 Climate Action and Low Carbon Development Bill - Amendment 19 - Public Health</v>
      </c>
      <c r="D1852" s="131" t="s">
        <v>1419</v>
      </c>
      <c r="E1852" s="16" t="str">
        <f>VLOOKUP(B1852&amp;D1852,'Bill Assignment'!C:D,2,0)</f>
        <v>×</v>
      </c>
      <c r="F1852" s="16" t="str">
        <f>IF(COUNTIF(Dails!A:A,Data!$A1852)=1,1,"N")</f>
        <v>N</v>
      </c>
      <c r="G1852" s="16">
        <f>IF(COUNTIF(Dails!D:D,Data!$A1852)=1,2,"N")</f>
        <v>2</v>
      </c>
      <c r="H1852" s="16" t="str">
        <f>IF(COUNTIF(Dails!G:G,Data!$A1852)=1,3,"N")</f>
        <v>N</v>
      </c>
      <c r="I1852" s="16">
        <f t="shared" si="1"/>
        <v>2</v>
      </c>
    </row>
    <row r="1853" ht="14.25" customHeight="1">
      <c r="A1853" s="9" t="s">
        <v>643</v>
      </c>
      <c r="B1853" s="110" t="s">
        <v>788</v>
      </c>
      <c r="C1853" s="131" t="str">
        <f t="shared" si="2"/>
        <v>Murphy, Eoghan.2015_002 Climate Action and Low Carbon Development Bill - Amendment 19 - Public Health</v>
      </c>
      <c r="D1853" s="131" t="s">
        <v>1419</v>
      </c>
      <c r="E1853" s="16" t="str">
        <f>VLOOKUP(B1853&amp;D1853,'Bill Assignment'!C:D,2,0)</f>
        <v>×</v>
      </c>
      <c r="F1853" s="16">
        <f>IF(COUNTIF(Dails!A:A,Data!$A1853)=1,1,"N")</f>
        <v>1</v>
      </c>
      <c r="G1853" s="16">
        <f>IF(COUNTIF(Dails!D:D,Data!$A1853)=1,2,"N")</f>
        <v>2</v>
      </c>
      <c r="H1853" s="16" t="str">
        <f>IF(COUNTIF(Dails!G:G,Data!$A1853)=1,3,"N")</f>
        <v>N</v>
      </c>
      <c r="I1853" s="16">
        <f t="shared" si="1"/>
        <v>2</v>
      </c>
    </row>
    <row r="1854" ht="14.25" customHeight="1">
      <c r="A1854" s="9" t="s">
        <v>1150</v>
      </c>
      <c r="B1854" s="110" t="s">
        <v>788</v>
      </c>
      <c r="C1854" s="131" t="str">
        <f t="shared" si="2"/>
        <v>Naughten, Denis.2015_002 Climate Action and Low Carbon Development Bill - Amendment 19 - Public Health</v>
      </c>
      <c r="D1854" s="131" t="s">
        <v>1419</v>
      </c>
      <c r="E1854" s="16" t="str">
        <f>VLOOKUP(B1854&amp;D1854,'Bill Assignment'!C:D,2,0)</f>
        <v>×</v>
      </c>
      <c r="F1854" s="16">
        <f>IF(COUNTIF(Dails!A:A,Data!$A1854)=1,1,"N")</f>
        <v>1</v>
      </c>
      <c r="G1854" s="16">
        <f>IF(COUNTIF(Dails!D:D,Data!$A1854)=1,2,"N")</f>
        <v>2</v>
      </c>
      <c r="H1854" s="16">
        <f>IF(COUNTIF(Dails!G:G,Data!$A1854)=1,3,"N")</f>
        <v>3</v>
      </c>
      <c r="I1854" s="16">
        <f t="shared" si="1"/>
        <v>2</v>
      </c>
    </row>
    <row r="1855" ht="14.25" customHeight="1">
      <c r="A1855" s="9" t="s">
        <v>1977</v>
      </c>
      <c r="B1855" s="110" t="s">
        <v>788</v>
      </c>
      <c r="C1855" s="131" t="str">
        <f t="shared" si="2"/>
        <v>Noonan, Michael.2015_002 Climate Action and Low Carbon Development Bill - Amendment 19 - Public Health</v>
      </c>
      <c r="D1855" s="131" t="s">
        <v>1419</v>
      </c>
      <c r="E1855" s="16" t="str">
        <f>VLOOKUP(B1855&amp;D1855,'Bill Assignment'!C:D,2,0)</f>
        <v>×</v>
      </c>
      <c r="F1855" s="16">
        <f>IF(COUNTIF(Dails!A:A,Data!$A1855)=1,1,"N")</f>
        <v>1</v>
      </c>
      <c r="G1855" s="16">
        <f>IF(COUNTIF(Dails!D:D,Data!$A1855)=1,2,"N")</f>
        <v>2</v>
      </c>
      <c r="H1855" s="16">
        <f>IF(COUNTIF(Dails!G:G,Data!$A1855)=1,3,"N")</f>
        <v>3</v>
      </c>
      <c r="I1855" s="16">
        <f t="shared" si="1"/>
        <v>2</v>
      </c>
    </row>
    <row r="1856" ht="14.25" customHeight="1">
      <c r="A1856" s="9" t="s">
        <v>964</v>
      </c>
      <c r="B1856" s="110" t="s">
        <v>788</v>
      </c>
      <c r="C1856" s="131" t="str">
        <f t="shared" si="2"/>
        <v>O'Donovan, Patrick.2015_002 Climate Action and Low Carbon Development Bill - Amendment 19 - Public Health</v>
      </c>
      <c r="D1856" s="131" t="s">
        <v>1419</v>
      </c>
      <c r="E1856" s="16" t="str">
        <f>VLOOKUP(B1856&amp;D1856,'Bill Assignment'!C:D,2,0)</f>
        <v>×</v>
      </c>
      <c r="F1856" s="16">
        <f>IF(COUNTIF(Dails!A:A,Data!$A1856)=1,1,"N")</f>
        <v>1</v>
      </c>
      <c r="G1856" s="16">
        <f>IF(COUNTIF(Dails!D:D,Data!$A1856)=1,2,"N")</f>
        <v>2</v>
      </c>
      <c r="H1856" s="16" t="str">
        <f>IF(COUNTIF(Dails!G:G,Data!$A1856)=1,3,"N")</f>
        <v>N</v>
      </c>
      <c r="I1856" s="16">
        <f t="shared" si="1"/>
        <v>2</v>
      </c>
    </row>
    <row r="1857" ht="14.25" customHeight="1">
      <c r="A1857" s="9" t="s">
        <v>1021</v>
      </c>
      <c r="B1857" s="110" t="s">
        <v>788</v>
      </c>
      <c r="C1857" s="131" t="str">
        <f t="shared" si="2"/>
        <v>O'Dowd, Fergus.2015_002 Climate Action and Low Carbon Development Bill - Amendment 19 - Public Health</v>
      </c>
      <c r="D1857" s="131" t="s">
        <v>1419</v>
      </c>
      <c r="E1857" s="16" t="str">
        <f>VLOOKUP(B1857&amp;D1857,'Bill Assignment'!C:D,2,0)</f>
        <v>×</v>
      </c>
      <c r="F1857" s="16">
        <f>IF(COUNTIF(Dails!A:A,Data!$A1857)=1,1,"N")</f>
        <v>1</v>
      </c>
      <c r="G1857" s="16">
        <f>IF(COUNTIF(Dails!D:D,Data!$A1857)=1,2,"N")</f>
        <v>2</v>
      </c>
      <c r="H1857" s="16">
        <f>IF(COUNTIF(Dails!G:G,Data!$A1857)=1,3,"N")</f>
        <v>3</v>
      </c>
      <c r="I1857" s="16">
        <f t="shared" si="1"/>
        <v>2</v>
      </c>
    </row>
    <row r="1858" ht="14.25" customHeight="1">
      <c r="A1858" s="9" t="s">
        <v>3180</v>
      </c>
      <c r="B1858" s="110" t="s">
        <v>788</v>
      </c>
      <c r="C1858" s="131" t="str">
        <f t="shared" si="2"/>
        <v>O'Mahony, John.2015_002 Climate Action and Low Carbon Development Bill - Amendment 19 - Public Health</v>
      </c>
      <c r="D1858" s="131" t="s">
        <v>1419</v>
      </c>
      <c r="E1858" s="16" t="str">
        <f>VLOOKUP(B1858&amp;D1858,'Bill Assignment'!C:D,2,0)</f>
        <v>×</v>
      </c>
      <c r="F1858" s="16" t="str">
        <f>IF(COUNTIF(Dails!A:A,Data!$A1858)=1,1,"N")</f>
        <v>N</v>
      </c>
      <c r="G1858" s="16">
        <f>IF(COUNTIF(Dails!D:D,Data!$A1858)=1,2,"N")</f>
        <v>2</v>
      </c>
      <c r="H1858" s="16" t="str">
        <f>IF(COUNTIF(Dails!G:G,Data!$A1858)=1,3,"N")</f>
        <v>N</v>
      </c>
      <c r="I1858" s="16">
        <f t="shared" si="1"/>
        <v>2</v>
      </c>
    </row>
    <row r="1859" ht="14.25" customHeight="1">
      <c r="A1859" s="9" t="s">
        <v>954</v>
      </c>
      <c r="B1859" s="110" t="s">
        <v>788</v>
      </c>
      <c r="C1859" s="131" t="str">
        <f t="shared" si="2"/>
        <v>O'Sullivan, Jan.2015_002 Climate Action and Low Carbon Development Bill - Amendment 19 - Public Health</v>
      </c>
      <c r="D1859" s="131" t="s">
        <v>1419</v>
      </c>
      <c r="E1859" s="16" t="str">
        <f>VLOOKUP(B1859&amp;D1859,'Bill Assignment'!C:D,2,0)</f>
        <v>×</v>
      </c>
      <c r="F1859" s="16">
        <f>IF(COUNTIF(Dails!A:A,Data!$A1859)=1,1,"N")</f>
        <v>1</v>
      </c>
      <c r="G1859" s="16">
        <f>IF(COUNTIF(Dails!D:D,Data!$A1859)=1,2,"N")</f>
        <v>2</v>
      </c>
      <c r="H1859" s="16">
        <f>IF(COUNTIF(Dails!G:G,Data!$A1859)=1,3,"N")</f>
        <v>3</v>
      </c>
      <c r="I1859" s="16">
        <f t="shared" si="1"/>
        <v>2</v>
      </c>
    </row>
    <row r="1860" ht="14.25" customHeight="1">
      <c r="A1860" s="9" t="s">
        <v>1677</v>
      </c>
      <c r="B1860" s="110" t="s">
        <v>788</v>
      </c>
      <c r="C1860" s="131" t="str">
        <f t="shared" si="2"/>
        <v>Phelan, Ann.2015_002 Climate Action and Low Carbon Development Bill - Amendment 19 - Public Health</v>
      </c>
      <c r="D1860" s="131" t="s">
        <v>1419</v>
      </c>
      <c r="E1860" s="16" t="str">
        <f>VLOOKUP(B1860&amp;D1860,'Bill Assignment'!C:D,2,0)</f>
        <v>×</v>
      </c>
      <c r="F1860" s="16" t="str">
        <f>IF(COUNTIF(Dails!A:A,Data!$A1860)=1,1,"N")</f>
        <v>N</v>
      </c>
      <c r="G1860" s="16">
        <f>IF(COUNTIF(Dails!D:D,Data!$A1860)=1,2,"N")</f>
        <v>2</v>
      </c>
      <c r="H1860" s="16" t="str">
        <f>IF(COUNTIF(Dails!G:G,Data!$A1860)=1,3,"N")</f>
        <v>N</v>
      </c>
      <c r="I1860" s="16">
        <f t="shared" si="1"/>
        <v>2</v>
      </c>
    </row>
    <row r="1861" ht="14.25" customHeight="1">
      <c r="A1861" s="9" t="s">
        <v>25</v>
      </c>
      <c r="B1861" s="110" t="s">
        <v>788</v>
      </c>
      <c r="C1861" s="131" t="str">
        <f t="shared" si="2"/>
        <v>Phelan, John Paul.2015_002 Climate Action and Low Carbon Development Bill - Amendment 19 - Public Health</v>
      </c>
      <c r="D1861" s="131" t="s">
        <v>1419</v>
      </c>
      <c r="E1861" s="16" t="str">
        <f>VLOOKUP(B1861&amp;D1861,'Bill Assignment'!C:D,2,0)</f>
        <v>×</v>
      </c>
      <c r="F1861" s="16">
        <f>IF(COUNTIF(Dails!A:A,Data!$A1861)=1,1,"N")</f>
        <v>1</v>
      </c>
      <c r="G1861" s="16">
        <f>IF(COUNTIF(Dails!D:D,Data!$A1861)=1,2,"N")</f>
        <v>2</v>
      </c>
      <c r="H1861" s="16" t="str">
        <f>IF(COUNTIF(Dails!G:G,Data!$A1861)=1,3,"N")</f>
        <v>N</v>
      </c>
      <c r="I1861" s="16">
        <f t="shared" si="1"/>
        <v>2</v>
      </c>
    </row>
    <row r="1862" ht="14.25" customHeight="1">
      <c r="A1862" s="9" t="s">
        <v>1682</v>
      </c>
      <c r="B1862" s="110" t="s">
        <v>788</v>
      </c>
      <c r="C1862" s="131" t="str">
        <f t="shared" si="2"/>
        <v>Rabbitte, Pat.2015_002 Climate Action and Low Carbon Development Bill - Amendment 19 - Public Health</v>
      </c>
      <c r="D1862" s="131" t="s">
        <v>1419</v>
      </c>
      <c r="E1862" s="16" t="str">
        <f>VLOOKUP(B1862&amp;D1862,'Bill Assignment'!C:D,2,0)</f>
        <v>×</v>
      </c>
      <c r="F1862" s="16" t="str">
        <f>IF(COUNTIF(Dails!A:A,Data!$A1862)=1,1,"N")</f>
        <v>N</v>
      </c>
      <c r="G1862" s="16">
        <f>IF(COUNTIF(Dails!D:D,Data!$A1862)=1,2,"N")</f>
        <v>2</v>
      </c>
      <c r="H1862" s="16">
        <f>IF(COUNTIF(Dails!G:G,Data!$A1862)=1,3,"N")</f>
        <v>3</v>
      </c>
      <c r="I1862" s="16">
        <f t="shared" si="1"/>
        <v>2</v>
      </c>
    </row>
    <row r="1863" ht="14.25" customHeight="1">
      <c r="A1863" s="9" t="s">
        <v>1686</v>
      </c>
      <c r="B1863" s="110" t="s">
        <v>788</v>
      </c>
      <c r="C1863" s="131" t="str">
        <f t="shared" si="2"/>
        <v>Ryan, Brendan.2015_002 Climate Action and Low Carbon Development Bill - Amendment 19 - Public Health</v>
      </c>
      <c r="D1863" s="131" t="s">
        <v>1419</v>
      </c>
      <c r="E1863" s="16" t="str">
        <f>VLOOKUP(B1863&amp;D1863,'Bill Assignment'!C:D,2,0)</f>
        <v>×</v>
      </c>
      <c r="F1863" s="16">
        <f>IF(COUNTIF(Dails!A:A,Data!$A1863)=1,1,"N")</f>
        <v>1</v>
      </c>
      <c r="G1863" s="16">
        <f>IF(COUNTIF(Dails!D:D,Data!$A1863)=1,2,"N")</f>
        <v>2</v>
      </c>
      <c r="H1863" s="16" t="str">
        <f>IF(COUNTIF(Dails!G:G,Data!$A1863)=1,3,"N")</f>
        <v>N</v>
      </c>
      <c r="I1863" s="16">
        <f t="shared" si="1"/>
        <v>2</v>
      </c>
    </row>
    <row r="1864" ht="14.25" customHeight="1">
      <c r="A1864" s="9" t="s">
        <v>2594</v>
      </c>
      <c r="B1864" s="110" t="s">
        <v>788</v>
      </c>
      <c r="C1864" s="131" t="str">
        <f t="shared" si="2"/>
        <v>Spring, Arthur.2015_002 Climate Action and Low Carbon Development Bill - Amendment 19 - Public Health</v>
      </c>
      <c r="D1864" s="131" t="s">
        <v>1419</v>
      </c>
      <c r="E1864" s="16" t="str">
        <f>VLOOKUP(B1864&amp;D1864,'Bill Assignment'!C:D,2,0)</f>
        <v>×</v>
      </c>
      <c r="F1864" s="16" t="str">
        <f>IF(COUNTIF(Dails!A:A,Data!$A1864)=1,1,"N")</f>
        <v>N</v>
      </c>
      <c r="G1864" s="16">
        <f>IF(COUNTIF(Dails!D:D,Data!$A1864)=1,2,"N")</f>
        <v>2</v>
      </c>
      <c r="H1864" s="16" t="str">
        <f>IF(COUNTIF(Dails!G:G,Data!$A1864)=1,3,"N")</f>
        <v>N</v>
      </c>
      <c r="I1864" s="16">
        <f t="shared" si="1"/>
        <v>2</v>
      </c>
    </row>
    <row r="1865" ht="14.25" customHeight="1">
      <c r="A1865" s="9" t="s">
        <v>877</v>
      </c>
      <c r="B1865" s="110" t="s">
        <v>788</v>
      </c>
      <c r="C1865" s="131" t="str">
        <f t="shared" si="2"/>
        <v>Stagg, Emmet.2015_002 Climate Action and Low Carbon Development Bill - Amendment 19 - Public Health</v>
      </c>
      <c r="D1865" s="131" t="s">
        <v>1419</v>
      </c>
      <c r="E1865" s="16" t="str">
        <f>VLOOKUP(B1865&amp;D1865,'Bill Assignment'!C:D,2,0)</f>
        <v>×</v>
      </c>
      <c r="F1865" s="16" t="str">
        <f>IF(COUNTIF(Dails!A:A,Data!$A1865)=1,1,"N")</f>
        <v>N</v>
      </c>
      <c r="G1865" s="16">
        <f>IF(COUNTIF(Dails!D:D,Data!$A1865)=1,2,"N")</f>
        <v>2</v>
      </c>
      <c r="H1865" s="16">
        <f>IF(COUNTIF(Dails!G:G,Data!$A1865)=1,3,"N")</f>
        <v>3</v>
      </c>
      <c r="I1865" s="16">
        <f t="shared" si="1"/>
        <v>2</v>
      </c>
    </row>
    <row r="1866" ht="14.25" customHeight="1">
      <c r="A1866" s="9" t="s">
        <v>198</v>
      </c>
      <c r="B1866" s="110" t="s">
        <v>788</v>
      </c>
      <c r="C1866" s="131" t="str">
        <f t="shared" si="2"/>
        <v>Stanton, David.2015_002 Climate Action and Low Carbon Development Bill - Amendment 19 - Public Health</v>
      </c>
      <c r="D1866" s="131" t="s">
        <v>1419</v>
      </c>
      <c r="E1866" s="16" t="str">
        <f>VLOOKUP(B1866&amp;D1866,'Bill Assignment'!C:D,2,0)</f>
        <v>×</v>
      </c>
      <c r="F1866" s="16">
        <f>IF(COUNTIF(Dails!A:A,Data!$A1866)=1,1,"N")</f>
        <v>1</v>
      </c>
      <c r="G1866" s="16">
        <f>IF(COUNTIF(Dails!D:D,Data!$A1866)=1,2,"N")</f>
        <v>2</v>
      </c>
      <c r="H1866" s="16">
        <f>IF(COUNTIF(Dails!G:G,Data!$A1866)=1,3,"N")</f>
        <v>3</v>
      </c>
      <c r="I1866" s="16">
        <f t="shared" si="1"/>
        <v>2</v>
      </c>
    </row>
    <row r="1867" ht="14.25" customHeight="1">
      <c r="A1867" s="9" t="s">
        <v>1692</v>
      </c>
      <c r="B1867" s="110" t="s">
        <v>788</v>
      </c>
      <c r="C1867" s="131" t="str">
        <f t="shared" si="2"/>
        <v>Tuffy, Joanna.2015_002 Climate Action and Low Carbon Development Bill - Amendment 19 - Public Health</v>
      </c>
      <c r="D1867" s="131" t="s">
        <v>1419</v>
      </c>
      <c r="E1867" s="16" t="str">
        <f>VLOOKUP(B1867&amp;D1867,'Bill Assignment'!C:D,2,0)</f>
        <v>×</v>
      </c>
      <c r="F1867" s="16" t="str">
        <f>IF(COUNTIF(Dails!A:A,Data!$A1867)=1,1,"N")</f>
        <v>N</v>
      </c>
      <c r="G1867" s="16">
        <f>IF(COUNTIF(Dails!D:D,Data!$A1867)=1,2,"N")</f>
        <v>2</v>
      </c>
      <c r="H1867" s="16" t="str">
        <f>IF(COUNTIF(Dails!G:G,Data!$A1867)=1,3,"N")</f>
        <v>N</v>
      </c>
      <c r="I1867" s="16">
        <f t="shared" si="1"/>
        <v>2</v>
      </c>
    </row>
    <row r="1868" ht="14.25" customHeight="1">
      <c r="A1868" s="9" t="s">
        <v>2600</v>
      </c>
      <c r="B1868" s="110" t="s">
        <v>788</v>
      </c>
      <c r="C1868" s="131" t="str">
        <f t="shared" si="2"/>
        <v>Twomey, Liam.2015_002 Climate Action and Low Carbon Development Bill - Amendment 19 - Public Health</v>
      </c>
      <c r="D1868" s="131" t="s">
        <v>1419</v>
      </c>
      <c r="E1868" s="16" t="str">
        <f>VLOOKUP(B1868&amp;D1868,'Bill Assignment'!C:D,2,0)</f>
        <v>×</v>
      </c>
      <c r="F1868" s="16" t="str">
        <f>IF(COUNTIF(Dails!A:A,Data!$A1868)=1,1,"N")</f>
        <v>N</v>
      </c>
      <c r="G1868" s="16">
        <f>IF(COUNTIF(Dails!D:D,Data!$A1868)=1,2,"N")</f>
        <v>2</v>
      </c>
      <c r="H1868" s="16">
        <f>IF(COUNTIF(Dails!G:G,Data!$A1868)=1,3,"N")</f>
        <v>3</v>
      </c>
      <c r="I1868" s="16">
        <f t="shared" si="1"/>
        <v>2</v>
      </c>
    </row>
    <row r="1869" ht="14.25" customHeight="1">
      <c r="A1869" s="9" t="s">
        <v>1698</v>
      </c>
      <c r="B1869" s="110" t="s">
        <v>788</v>
      </c>
      <c r="C1869" s="131" t="str">
        <f t="shared" si="2"/>
        <v>White, Alex.2015_002 Climate Action and Low Carbon Development Bill - Amendment 19 - Public Health</v>
      </c>
      <c r="D1869" s="131" t="s">
        <v>1419</v>
      </c>
      <c r="E1869" s="16" t="str">
        <f>VLOOKUP(B1869&amp;D1869,'Bill Assignment'!C:D,2,0)</f>
        <v>×</v>
      </c>
      <c r="F1869" s="16" t="str">
        <f>IF(COUNTIF(Dails!A:A,Data!$A1869)=1,1,"N")</f>
        <v>N</v>
      </c>
      <c r="G1869" s="16">
        <f>IF(COUNTIF(Dails!D:D,Data!$A1869)=1,2,"N")</f>
        <v>2</v>
      </c>
      <c r="H1869" s="16" t="str">
        <f>IF(COUNTIF(Dails!G:G,Data!$A1869)=1,3,"N")</f>
        <v>N</v>
      </c>
      <c r="I1869" s="16">
        <f t="shared" si="1"/>
        <v>2</v>
      </c>
    </row>
    <row r="1870" ht="14.25" customHeight="1">
      <c r="A1870" s="9" t="s">
        <v>52</v>
      </c>
      <c r="B1870" s="111" t="s">
        <v>790</v>
      </c>
      <c r="C1870" s="131" t="str">
        <f t="shared" si="2"/>
        <v>Aylward, Bobby.2015_002 Climate Action and Low Carbon Development Bill - Amendment 5 - Baseline</v>
      </c>
      <c r="D1870" s="131" t="s">
        <v>1333</v>
      </c>
      <c r="E1870" s="16" t="str">
        <f>VLOOKUP(B1870&amp;D1870,'Bill Assignment'!C:D,2,0)</f>
        <v>√</v>
      </c>
      <c r="F1870" s="16">
        <f>IF(COUNTIF(Dails!A:A,Data!$A1870)=1,1,"N")</f>
        <v>1</v>
      </c>
      <c r="G1870" s="16">
        <f>IF(COUNTIF(Dails!D:D,Data!$A1870)=1,2,"N")</f>
        <v>2</v>
      </c>
      <c r="H1870" s="16" t="str">
        <f>IF(COUNTIF(Dails!G:G,Data!$A1870)=1,3,"N")</f>
        <v>N</v>
      </c>
      <c r="I1870" s="16">
        <f t="shared" si="1"/>
        <v>2</v>
      </c>
    </row>
    <row r="1871" ht="14.25" customHeight="1">
      <c r="A1871" s="9" t="s">
        <v>1339</v>
      </c>
      <c r="B1871" s="111" t="s">
        <v>790</v>
      </c>
      <c r="C1871" s="131" t="str">
        <f t="shared" si="2"/>
        <v>Broughan, Thomas P.2015_002 Climate Action and Low Carbon Development Bill - Amendment 5 - Baseline</v>
      </c>
      <c r="D1871" s="131" t="s">
        <v>1333</v>
      </c>
      <c r="E1871" s="16" t="str">
        <f>VLOOKUP(B1871&amp;D1871,'Bill Assignment'!C:D,2,0)</f>
        <v>√</v>
      </c>
      <c r="F1871" s="16">
        <f>IF(COUNTIF(Dails!A:A,Data!$A1871)=1,1,"N")</f>
        <v>1</v>
      </c>
      <c r="G1871" s="16">
        <f>IF(COUNTIF(Dails!D:D,Data!$A1871)=1,2,"N")</f>
        <v>2</v>
      </c>
      <c r="H1871" s="16">
        <f>IF(COUNTIF(Dails!G:G,Data!$A1871)=1,3,"N")</f>
        <v>3</v>
      </c>
      <c r="I1871" s="16">
        <f t="shared" si="1"/>
        <v>2</v>
      </c>
    </row>
    <row r="1872" ht="14.25" customHeight="1">
      <c r="A1872" s="9" t="s">
        <v>1543</v>
      </c>
      <c r="B1872" s="111" t="s">
        <v>790</v>
      </c>
      <c r="C1872" s="131" t="str">
        <f t="shared" si="2"/>
        <v>Collins, Joan.2015_002 Climate Action and Low Carbon Development Bill - Amendment 5 - Baseline</v>
      </c>
      <c r="D1872" s="131" t="s">
        <v>1333</v>
      </c>
      <c r="E1872" s="16" t="str">
        <f>VLOOKUP(B1872&amp;D1872,'Bill Assignment'!C:D,2,0)</f>
        <v>√</v>
      </c>
      <c r="F1872" s="16">
        <f>IF(COUNTIF(Dails!A:A,Data!$A1872)=1,1,"N")</f>
        <v>1</v>
      </c>
      <c r="G1872" s="16">
        <f>IF(COUNTIF(Dails!D:D,Data!$A1872)=1,2,"N")</f>
        <v>2</v>
      </c>
      <c r="H1872" s="16" t="str">
        <f>IF(COUNTIF(Dails!G:G,Data!$A1872)=1,3,"N")</f>
        <v>N</v>
      </c>
      <c r="I1872" s="16">
        <f t="shared" si="1"/>
        <v>2</v>
      </c>
    </row>
    <row r="1873" ht="14.25" customHeight="1">
      <c r="A1873" s="9" t="s">
        <v>2493</v>
      </c>
      <c r="B1873" s="111" t="s">
        <v>790</v>
      </c>
      <c r="C1873" s="131" t="str">
        <f t="shared" si="2"/>
        <v>Colreavy, Michael.2015_002 Climate Action and Low Carbon Development Bill - Amendment 5 - Baseline</v>
      </c>
      <c r="D1873" s="131" t="s">
        <v>1333</v>
      </c>
      <c r="E1873" s="16" t="str">
        <f>VLOOKUP(B1873&amp;D1873,'Bill Assignment'!C:D,2,0)</f>
        <v>√</v>
      </c>
      <c r="F1873" s="16" t="str">
        <f>IF(COUNTIF(Dails!A:A,Data!$A1873)=1,1,"N")</f>
        <v>N</v>
      </c>
      <c r="G1873" s="16">
        <f>IF(COUNTIF(Dails!D:D,Data!$A1873)=1,2,"N")</f>
        <v>2</v>
      </c>
      <c r="H1873" s="16" t="str">
        <f>IF(COUNTIF(Dails!G:G,Data!$A1873)=1,3,"N")</f>
        <v>N</v>
      </c>
      <c r="I1873" s="16">
        <f t="shared" si="1"/>
        <v>2</v>
      </c>
    </row>
    <row r="1874" ht="14.25" customHeight="1">
      <c r="A1874" s="9" t="s">
        <v>896</v>
      </c>
      <c r="B1874" s="111" t="s">
        <v>790</v>
      </c>
      <c r="C1874" s="131" t="str">
        <f t="shared" si="2"/>
        <v>Cowen, Barry.2015_002 Climate Action and Low Carbon Development Bill - Amendment 5 - Baseline</v>
      </c>
      <c r="D1874" s="131" t="s">
        <v>1333</v>
      </c>
      <c r="E1874" s="16" t="str">
        <f>VLOOKUP(B1874&amp;D1874,'Bill Assignment'!C:D,2,0)</f>
        <v>√</v>
      </c>
      <c r="F1874" s="16">
        <f>IF(COUNTIF(Dails!A:A,Data!$A1874)=1,1,"N")</f>
        <v>1</v>
      </c>
      <c r="G1874" s="16">
        <f>IF(COUNTIF(Dails!D:D,Data!$A1874)=1,2,"N")</f>
        <v>2</v>
      </c>
      <c r="H1874" s="16" t="str">
        <f>IF(COUNTIF(Dails!G:G,Data!$A1874)=1,3,"N")</f>
        <v>N</v>
      </c>
      <c r="I1874" s="16">
        <f t="shared" si="1"/>
        <v>2</v>
      </c>
    </row>
    <row r="1875" ht="14.25" customHeight="1">
      <c r="A1875" s="9" t="s">
        <v>683</v>
      </c>
      <c r="B1875" s="111" t="s">
        <v>790</v>
      </c>
      <c r="C1875" s="131" t="str">
        <f t="shared" si="2"/>
        <v>Crowe, Sean.2015_002 Climate Action and Low Carbon Development Bill - Amendment 5 - Baseline</v>
      </c>
      <c r="D1875" s="131" t="s">
        <v>1333</v>
      </c>
      <c r="E1875" s="16" t="str">
        <f>VLOOKUP(B1875&amp;D1875,'Bill Assignment'!C:D,2,0)</f>
        <v>√</v>
      </c>
      <c r="F1875" s="16">
        <f>IF(COUNTIF(Dails!A:A,Data!$A1875)=1,1,"N")</f>
        <v>1</v>
      </c>
      <c r="G1875" s="16">
        <f>IF(COUNTIF(Dails!D:D,Data!$A1875)=1,2,"N")</f>
        <v>2</v>
      </c>
      <c r="H1875" s="16">
        <f>IF(COUNTIF(Dails!G:G,Data!$A1875)=1,3,"N")</f>
        <v>3</v>
      </c>
      <c r="I1875" s="16">
        <f t="shared" si="1"/>
        <v>2</v>
      </c>
    </row>
    <row r="1876" ht="14.25" customHeight="1">
      <c r="A1876" s="9" t="s">
        <v>1784</v>
      </c>
      <c r="B1876" s="111" t="s">
        <v>790</v>
      </c>
      <c r="C1876" s="131" t="str">
        <f t="shared" si="2"/>
        <v>Daly, Clare.2015_002 Climate Action and Low Carbon Development Bill - Amendment 5 - Baseline</v>
      </c>
      <c r="D1876" s="131" t="s">
        <v>1333</v>
      </c>
      <c r="E1876" s="16" t="str">
        <f>VLOOKUP(B1876&amp;D1876,'Bill Assignment'!C:D,2,0)</f>
        <v>√</v>
      </c>
      <c r="F1876" s="16" t="str">
        <f>IF(COUNTIF(Dails!A:A,Data!$A1876)=1,1,"N")</f>
        <v>N</v>
      </c>
      <c r="G1876" s="16">
        <f>IF(COUNTIF(Dails!D:D,Data!$A1876)=1,2,"N")</f>
        <v>2</v>
      </c>
      <c r="H1876" s="16" t="str">
        <f>IF(COUNTIF(Dails!G:G,Data!$A1876)=1,3,"N")</f>
        <v>N</v>
      </c>
      <c r="I1876" s="16">
        <f t="shared" si="1"/>
        <v>2</v>
      </c>
    </row>
    <row r="1877" ht="14.25" customHeight="1">
      <c r="A1877" s="9" t="s">
        <v>368</v>
      </c>
      <c r="B1877" s="111" t="s">
        <v>790</v>
      </c>
      <c r="C1877" s="131" t="str">
        <f t="shared" si="2"/>
        <v>Doherty, Pearse.2015_002 Climate Action and Low Carbon Development Bill - Amendment 5 - Baseline</v>
      </c>
      <c r="D1877" s="131" t="s">
        <v>1333</v>
      </c>
      <c r="E1877" s="16" t="str">
        <f>VLOOKUP(B1877&amp;D1877,'Bill Assignment'!C:D,2,0)</f>
        <v>√</v>
      </c>
      <c r="F1877" s="16">
        <f>IF(COUNTIF(Dails!A:A,Data!$A1877)=1,1,"N")</f>
        <v>1</v>
      </c>
      <c r="G1877" s="16">
        <f>IF(COUNTIF(Dails!D:D,Data!$A1877)=1,2,"N")</f>
        <v>2</v>
      </c>
      <c r="H1877" s="16" t="str">
        <f>IF(COUNTIF(Dails!G:G,Data!$A1877)=1,3,"N")</f>
        <v>N</v>
      </c>
      <c r="I1877" s="16">
        <f t="shared" si="1"/>
        <v>2</v>
      </c>
    </row>
    <row r="1878" ht="14.25" customHeight="1">
      <c r="A1878" s="9" t="s">
        <v>558</v>
      </c>
      <c r="B1878" s="111" t="s">
        <v>790</v>
      </c>
      <c r="C1878" s="131" t="str">
        <f t="shared" si="2"/>
        <v>Ellis, Dessie.2015_002 Climate Action and Low Carbon Development Bill - Amendment 5 - Baseline</v>
      </c>
      <c r="D1878" s="131" t="s">
        <v>1333</v>
      </c>
      <c r="E1878" s="16" t="str">
        <f>VLOOKUP(B1878&amp;D1878,'Bill Assignment'!C:D,2,0)</f>
        <v>√</v>
      </c>
      <c r="F1878" s="16">
        <f>IF(COUNTIF(Dails!A:A,Data!$A1878)=1,1,"N")</f>
        <v>1</v>
      </c>
      <c r="G1878" s="16">
        <f>IF(COUNTIF(Dails!D:D,Data!$A1878)=1,2,"N")</f>
        <v>2</v>
      </c>
      <c r="H1878" s="16" t="str">
        <f>IF(COUNTIF(Dails!G:G,Data!$A1878)=1,3,"N")</f>
        <v>N</v>
      </c>
      <c r="I1878" s="16">
        <f t="shared" si="1"/>
        <v>2</v>
      </c>
    </row>
    <row r="1879" ht="14.25" customHeight="1">
      <c r="A1879" s="9" t="s">
        <v>1549</v>
      </c>
      <c r="B1879" s="111" t="s">
        <v>790</v>
      </c>
      <c r="C1879" s="131" t="str">
        <f t="shared" si="2"/>
        <v>Ferris, Martin.2015_002 Climate Action and Low Carbon Development Bill - Amendment 5 - Baseline</v>
      </c>
      <c r="D1879" s="131" t="s">
        <v>1333</v>
      </c>
      <c r="E1879" s="16" t="str">
        <f>VLOOKUP(B1879&amp;D1879,'Bill Assignment'!C:D,2,0)</f>
        <v>√</v>
      </c>
      <c r="F1879" s="16">
        <f>IF(COUNTIF(Dails!A:A,Data!$A1879)=1,1,"N")</f>
        <v>1</v>
      </c>
      <c r="G1879" s="16">
        <f>IF(COUNTIF(Dails!D:D,Data!$A1879)=1,2,"N")</f>
        <v>2</v>
      </c>
      <c r="H1879" s="16">
        <f>IF(COUNTIF(Dails!G:G,Data!$A1879)=1,3,"N")</f>
        <v>3</v>
      </c>
      <c r="I1879" s="16">
        <f t="shared" si="1"/>
        <v>2</v>
      </c>
    </row>
    <row r="1880" ht="14.25" customHeight="1">
      <c r="A1880" s="9" t="s">
        <v>899</v>
      </c>
      <c r="B1880" s="111" t="s">
        <v>790</v>
      </c>
      <c r="C1880" s="131" t="str">
        <f t="shared" si="2"/>
        <v>Fleming, Sean.2015_002 Climate Action and Low Carbon Development Bill - Amendment 5 - Baseline</v>
      </c>
      <c r="D1880" s="131" t="s">
        <v>1333</v>
      </c>
      <c r="E1880" s="16" t="str">
        <f>VLOOKUP(B1880&amp;D1880,'Bill Assignment'!C:D,2,0)</f>
        <v>√</v>
      </c>
      <c r="F1880" s="16">
        <f>IF(COUNTIF(Dails!A:A,Data!$A1880)=1,1,"N")</f>
        <v>1</v>
      </c>
      <c r="G1880" s="16">
        <f>IF(COUNTIF(Dails!D:D,Data!$A1880)=1,2,"N")</f>
        <v>2</v>
      </c>
      <c r="H1880" s="16">
        <f>IF(COUNTIF(Dails!G:G,Data!$A1880)=1,3,"N")</f>
        <v>3</v>
      </c>
      <c r="I1880" s="16">
        <f t="shared" si="1"/>
        <v>2</v>
      </c>
    </row>
    <row r="1881" ht="14.25" customHeight="1">
      <c r="A1881" s="9" t="s">
        <v>2502</v>
      </c>
      <c r="B1881" s="111" t="s">
        <v>790</v>
      </c>
      <c r="C1881" s="131" t="str">
        <f t="shared" si="2"/>
        <v>Fleming, Tom.2015_002 Climate Action and Low Carbon Development Bill - Amendment 5 - Baseline</v>
      </c>
      <c r="D1881" s="131" t="s">
        <v>1333</v>
      </c>
      <c r="E1881" s="16" t="str">
        <f>VLOOKUP(B1881&amp;D1881,'Bill Assignment'!C:D,2,0)</f>
        <v>√</v>
      </c>
      <c r="F1881" s="16" t="str">
        <f>IF(COUNTIF(Dails!A:A,Data!$A1881)=1,1,"N")</f>
        <v>N</v>
      </c>
      <c r="G1881" s="16">
        <f>IF(COUNTIF(Dails!D:D,Data!$A1881)=1,2,"N")</f>
        <v>2</v>
      </c>
      <c r="H1881" s="16" t="str">
        <f>IF(COUNTIF(Dails!G:G,Data!$A1881)=1,3,"N")</f>
        <v>N</v>
      </c>
      <c r="I1881" s="16">
        <f t="shared" si="1"/>
        <v>2</v>
      </c>
    </row>
    <row r="1882" ht="14.25" customHeight="1">
      <c r="A1882" s="9" t="s">
        <v>1209</v>
      </c>
      <c r="B1882" s="111" t="s">
        <v>790</v>
      </c>
      <c r="C1882" s="131" t="str">
        <f t="shared" si="2"/>
        <v>Healy, Seamus.2015_002 Climate Action and Low Carbon Development Bill - Amendment 5 - Baseline</v>
      </c>
      <c r="D1882" s="131" t="s">
        <v>1333</v>
      </c>
      <c r="E1882" s="16" t="str">
        <f>VLOOKUP(B1882&amp;D1882,'Bill Assignment'!C:D,2,0)</f>
        <v>√</v>
      </c>
      <c r="F1882" s="16">
        <f>IF(COUNTIF(Dails!A:A,Data!$A1882)=1,1,"N")</f>
        <v>1</v>
      </c>
      <c r="G1882" s="16">
        <f>IF(COUNTIF(Dails!D:D,Data!$A1882)=1,2,"N")</f>
        <v>2</v>
      </c>
      <c r="H1882" s="16">
        <f>IF(COUNTIF(Dails!G:G,Data!$A1882)=1,3,"N")</f>
        <v>3</v>
      </c>
      <c r="I1882" s="16">
        <f t="shared" si="1"/>
        <v>2</v>
      </c>
    </row>
    <row r="1883" ht="14.25" customHeight="1">
      <c r="A1883" s="9" t="s">
        <v>1560</v>
      </c>
      <c r="B1883" s="111" t="s">
        <v>790</v>
      </c>
      <c r="C1883" s="131" t="str">
        <f t="shared" si="2"/>
        <v>Kitt, Michael.2015_002 Climate Action and Low Carbon Development Bill - Amendment 5 - Baseline</v>
      </c>
      <c r="D1883" s="131" t="s">
        <v>1333</v>
      </c>
      <c r="E1883" s="16" t="str">
        <f>VLOOKUP(B1883&amp;D1883,'Bill Assignment'!C:D,2,0)</f>
        <v>√</v>
      </c>
      <c r="F1883" s="16" t="str">
        <f>IF(COUNTIF(Dails!A:A,Data!$A1883)=1,1,"N")</f>
        <v>N</v>
      </c>
      <c r="G1883" s="16">
        <f>IF(COUNTIF(Dails!D:D,Data!$A1883)=1,2,"N")</f>
        <v>2</v>
      </c>
      <c r="H1883" s="16" t="str">
        <f>IF(COUNTIF(Dails!G:G,Data!$A1883)=1,3,"N")</f>
        <v>N</v>
      </c>
      <c r="I1883" s="16">
        <f t="shared" si="1"/>
        <v>2</v>
      </c>
    </row>
    <row r="1884" ht="14.25" customHeight="1">
      <c r="A1884" s="9" t="s">
        <v>803</v>
      </c>
      <c r="B1884" s="111" t="s">
        <v>790</v>
      </c>
      <c r="C1884" s="131" t="str">
        <f t="shared" si="2"/>
        <v>Mac Lochlainn, Padraig.2015_002 Climate Action and Low Carbon Development Bill - Amendment 5 - Baseline</v>
      </c>
      <c r="D1884" s="131" t="s">
        <v>1333</v>
      </c>
      <c r="E1884" s="16" t="str">
        <f>VLOOKUP(B1884&amp;D1884,'Bill Assignment'!C:D,2,0)</f>
        <v>√</v>
      </c>
      <c r="F1884" s="16" t="str">
        <f>IF(COUNTIF(Dails!A:A,Data!$A1884)=1,1,"N")</f>
        <v>N</v>
      </c>
      <c r="G1884" s="16">
        <f>IF(COUNTIF(Dails!D:D,Data!$A1884)=1,2,"N")</f>
        <v>2</v>
      </c>
      <c r="H1884" s="16" t="str">
        <f>IF(COUNTIF(Dails!G:G,Data!$A1884)=1,3,"N")</f>
        <v>N</v>
      </c>
      <c r="I1884" s="16">
        <f t="shared" si="1"/>
        <v>2</v>
      </c>
    </row>
    <row r="1885" ht="14.25" customHeight="1">
      <c r="A1885" s="9" t="s">
        <v>407</v>
      </c>
      <c r="B1885" s="111" t="s">
        <v>790</v>
      </c>
      <c r="C1885" s="131" t="str">
        <f t="shared" si="2"/>
        <v>McDonald, Mary Lou.2015_002 Climate Action and Low Carbon Development Bill - Amendment 5 - Baseline</v>
      </c>
      <c r="D1885" s="131" t="s">
        <v>1333</v>
      </c>
      <c r="E1885" s="16" t="str">
        <f>VLOOKUP(B1885&amp;D1885,'Bill Assignment'!C:D,2,0)</f>
        <v>√</v>
      </c>
      <c r="F1885" s="16">
        <f>IF(COUNTIF(Dails!A:A,Data!$A1885)=1,1,"N")</f>
        <v>1</v>
      </c>
      <c r="G1885" s="16">
        <f>IF(COUNTIF(Dails!D:D,Data!$A1885)=1,2,"N")</f>
        <v>2</v>
      </c>
      <c r="H1885" s="16" t="str">
        <f>IF(COUNTIF(Dails!G:G,Data!$A1885)=1,3,"N")</f>
        <v>N</v>
      </c>
      <c r="I1885" s="16">
        <f t="shared" si="1"/>
        <v>2</v>
      </c>
    </row>
    <row r="1886" ht="14.25" customHeight="1">
      <c r="A1886" s="9" t="s">
        <v>1374</v>
      </c>
      <c r="B1886" s="111" t="s">
        <v>790</v>
      </c>
      <c r="C1886" s="131" t="str">
        <f t="shared" si="2"/>
        <v>McGrath, Finian.2015_002 Climate Action and Low Carbon Development Bill - Amendment 5 - Baseline</v>
      </c>
      <c r="D1886" s="131" t="s">
        <v>1333</v>
      </c>
      <c r="E1886" s="16" t="str">
        <f>VLOOKUP(B1886&amp;D1886,'Bill Assignment'!C:D,2,0)</f>
        <v>√</v>
      </c>
      <c r="F1886" s="16">
        <f>IF(COUNTIF(Dails!A:A,Data!$A1886)=1,1,"N")</f>
        <v>1</v>
      </c>
      <c r="G1886" s="16">
        <f>IF(COUNTIF(Dails!D:D,Data!$A1886)=1,2,"N")</f>
        <v>2</v>
      </c>
      <c r="H1886" s="16">
        <f>IF(COUNTIF(Dails!G:G,Data!$A1886)=1,3,"N")</f>
        <v>3</v>
      </c>
      <c r="I1886" s="16">
        <f t="shared" si="1"/>
        <v>2</v>
      </c>
    </row>
    <row r="1887" ht="14.25" customHeight="1">
      <c r="A1887" s="9" t="s">
        <v>1215</v>
      </c>
      <c r="B1887" s="111" t="s">
        <v>790</v>
      </c>
      <c r="C1887" s="131" t="str">
        <f t="shared" si="2"/>
        <v>McGrath, Mattie.2015_002 Climate Action and Low Carbon Development Bill - Amendment 5 - Baseline</v>
      </c>
      <c r="D1887" s="131" t="s">
        <v>1333</v>
      </c>
      <c r="E1887" s="16" t="str">
        <f>VLOOKUP(B1887&amp;D1887,'Bill Assignment'!C:D,2,0)</f>
        <v>√</v>
      </c>
      <c r="F1887" s="16">
        <f>IF(COUNTIF(Dails!A:A,Data!$A1887)=1,1,"N")</f>
        <v>1</v>
      </c>
      <c r="G1887" s="16">
        <f>IF(COUNTIF(Dails!D:D,Data!$A1887)=1,2,"N")</f>
        <v>2</v>
      </c>
      <c r="H1887" s="16" t="str">
        <f>IF(COUNTIF(Dails!G:G,Data!$A1887)=1,3,"N")</f>
        <v>N</v>
      </c>
      <c r="I1887" s="16">
        <f t="shared" si="1"/>
        <v>2</v>
      </c>
    </row>
    <row r="1888" ht="14.25" customHeight="1">
      <c r="A1888" s="9" t="s">
        <v>853</v>
      </c>
      <c r="B1888" s="111" t="s">
        <v>790</v>
      </c>
      <c r="C1888" s="131" t="str">
        <f t="shared" si="2"/>
        <v>McGuinness, John.2015_002 Climate Action and Low Carbon Development Bill - Amendment 5 - Baseline</v>
      </c>
      <c r="D1888" s="131" t="s">
        <v>1333</v>
      </c>
      <c r="E1888" s="16" t="str">
        <f>VLOOKUP(B1888&amp;D1888,'Bill Assignment'!C:D,2,0)</f>
        <v>√</v>
      </c>
      <c r="F1888" s="16">
        <f>IF(COUNTIF(Dails!A:A,Data!$A1888)=1,1,"N")</f>
        <v>1</v>
      </c>
      <c r="G1888" s="16">
        <f>IF(COUNTIF(Dails!D:D,Data!$A1888)=1,2,"N")</f>
        <v>2</v>
      </c>
      <c r="H1888" s="16">
        <f>IF(COUNTIF(Dails!G:G,Data!$A1888)=1,3,"N")</f>
        <v>3</v>
      </c>
      <c r="I1888" s="16">
        <f t="shared" si="1"/>
        <v>2</v>
      </c>
    </row>
    <row r="1889" ht="14.25" customHeight="1">
      <c r="A1889" s="9" t="s">
        <v>2518</v>
      </c>
      <c r="B1889" s="111" t="s">
        <v>790</v>
      </c>
      <c r="C1889" s="131" t="str">
        <f t="shared" si="2"/>
        <v>McLellan, Sandra.2015_002 Climate Action and Low Carbon Development Bill - Amendment 5 - Baseline</v>
      </c>
      <c r="D1889" s="131" t="s">
        <v>1333</v>
      </c>
      <c r="E1889" s="16" t="str">
        <f>VLOOKUP(B1889&amp;D1889,'Bill Assignment'!C:D,2,0)</f>
        <v>√</v>
      </c>
      <c r="F1889" s="16" t="str">
        <f>IF(COUNTIF(Dails!A:A,Data!$A1889)=1,1,"N")</f>
        <v>N</v>
      </c>
      <c r="G1889" s="16">
        <f>IF(COUNTIF(Dails!D:D,Data!$A1889)=1,2,"N")</f>
        <v>2</v>
      </c>
      <c r="H1889" s="16" t="str">
        <f>IF(COUNTIF(Dails!G:G,Data!$A1889)=1,3,"N")</f>
        <v>N</v>
      </c>
      <c r="I1889" s="16">
        <f t="shared" si="1"/>
        <v>2</v>
      </c>
    </row>
    <row r="1890" ht="14.25" customHeight="1">
      <c r="A1890" s="9" t="s">
        <v>879</v>
      </c>
      <c r="B1890" s="111" t="s">
        <v>790</v>
      </c>
      <c r="C1890" s="131" t="str">
        <f t="shared" si="2"/>
        <v>Murphy, Catherine.2015_002 Climate Action and Low Carbon Development Bill - Amendment 5 - Baseline</v>
      </c>
      <c r="D1890" s="131" t="s">
        <v>1333</v>
      </c>
      <c r="E1890" s="16" t="str">
        <f>VLOOKUP(B1890&amp;D1890,'Bill Assignment'!C:D,2,0)</f>
        <v>√</v>
      </c>
      <c r="F1890" s="16">
        <f>IF(COUNTIF(Dails!A:A,Data!$A1890)=1,1,"N")</f>
        <v>1</v>
      </c>
      <c r="G1890" s="16">
        <f>IF(COUNTIF(Dails!D:D,Data!$A1890)=1,2,"N")</f>
        <v>2</v>
      </c>
      <c r="H1890" s="16">
        <f>IF(COUNTIF(Dails!G:G,Data!$A1890)=1,3,"N")</f>
        <v>3</v>
      </c>
      <c r="I1890" s="16">
        <f t="shared" si="1"/>
        <v>2</v>
      </c>
    </row>
    <row r="1891" ht="14.25" customHeight="1">
      <c r="A1891" s="9" t="s">
        <v>1821</v>
      </c>
      <c r="B1891" s="111" t="s">
        <v>790</v>
      </c>
      <c r="C1891" s="131" t="str">
        <f t="shared" si="2"/>
        <v>Murphy, Paul.2015_002 Climate Action and Low Carbon Development Bill - Amendment 5 - Baseline</v>
      </c>
      <c r="D1891" s="131" t="s">
        <v>1333</v>
      </c>
      <c r="E1891" s="16" t="str">
        <f>VLOOKUP(B1891&amp;D1891,'Bill Assignment'!C:D,2,0)</f>
        <v>√</v>
      </c>
      <c r="F1891" s="16">
        <f>IF(COUNTIF(Dails!A:A,Data!$A1891)=1,1,"N")</f>
        <v>1</v>
      </c>
      <c r="G1891" s="16">
        <f>IF(COUNTIF(Dails!D:D,Data!$A1891)=1,2,"N")</f>
        <v>2</v>
      </c>
      <c r="H1891" s="16" t="str">
        <f>IF(COUNTIF(Dails!G:G,Data!$A1891)=1,3,"N")</f>
        <v>N</v>
      </c>
      <c r="I1891" s="16">
        <f t="shared" si="1"/>
        <v>2</v>
      </c>
    </row>
    <row r="1892" ht="14.25" customHeight="1">
      <c r="A1892" s="9" t="s">
        <v>1150</v>
      </c>
      <c r="B1892" s="111" t="s">
        <v>790</v>
      </c>
      <c r="C1892" s="131" t="str">
        <f t="shared" si="2"/>
        <v>Naughten, Denis.2015_002 Climate Action and Low Carbon Development Bill - Amendment 5 - Baseline</v>
      </c>
      <c r="D1892" s="131" t="s">
        <v>1333</v>
      </c>
      <c r="E1892" s="16" t="str">
        <f>VLOOKUP(B1892&amp;D1892,'Bill Assignment'!C:D,2,0)</f>
        <v>√</v>
      </c>
      <c r="F1892" s="16">
        <f>IF(COUNTIF(Dails!A:A,Data!$A1892)=1,1,"N")</f>
        <v>1</v>
      </c>
      <c r="G1892" s="16">
        <f>IF(COUNTIF(Dails!D:D,Data!$A1892)=1,2,"N")</f>
        <v>2</v>
      </c>
      <c r="H1892" s="16">
        <f>IF(COUNTIF(Dails!G:G,Data!$A1892)=1,3,"N")</f>
        <v>3</v>
      </c>
      <c r="I1892" s="16">
        <f t="shared" si="1"/>
        <v>2</v>
      </c>
    </row>
    <row r="1893" ht="14.25" customHeight="1">
      <c r="A1893" s="9" t="s">
        <v>1388</v>
      </c>
      <c r="B1893" s="111" t="s">
        <v>790</v>
      </c>
      <c r="C1893" s="131" t="str">
        <f t="shared" si="2"/>
        <v>o Caolain, Caoimhghin.2015_002 Climate Action and Low Carbon Development Bill - Amendment 5 - Baseline</v>
      </c>
      <c r="D1893" s="131" t="s">
        <v>1333</v>
      </c>
      <c r="E1893" s="16" t="str">
        <f>VLOOKUP(B1893&amp;D1893,'Bill Assignment'!C:D,2,0)</f>
        <v>√</v>
      </c>
      <c r="F1893" s="16">
        <f>IF(COUNTIF(Dails!A:A,Data!$A1893)=1,1,"N")</f>
        <v>1</v>
      </c>
      <c r="G1893" s="16">
        <f>IF(COUNTIF(Dails!D:D,Data!$A1893)=1,2,"N")</f>
        <v>2</v>
      </c>
      <c r="H1893" s="16">
        <f>IF(COUNTIF(Dails!G:G,Data!$A1893)=1,3,"N")</f>
        <v>3</v>
      </c>
      <c r="I1893" s="16">
        <f t="shared" si="1"/>
        <v>2</v>
      </c>
    </row>
    <row r="1894" ht="14.25" customHeight="1">
      <c r="A1894" s="9" t="s">
        <v>1390</v>
      </c>
      <c r="B1894" s="111" t="s">
        <v>790</v>
      </c>
      <c r="C1894" s="131" t="str">
        <f t="shared" si="2"/>
        <v>o Snodaigh, Aengus.2015_002 Climate Action and Low Carbon Development Bill - Amendment 5 - Baseline</v>
      </c>
      <c r="D1894" s="131" t="s">
        <v>1333</v>
      </c>
      <c r="E1894" s="16" t="str">
        <f>VLOOKUP(B1894&amp;D1894,'Bill Assignment'!C:D,2,0)</f>
        <v>√</v>
      </c>
      <c r="F1894" s="16">
        <f>IF(COUNTIF(Dails!A:A,Data!$A1894)=1,1,"N")</f>
        <v>1</v>
      </c>
      <c r="G1894" s="16">
        <f>IF(COUNTIF(Dails!D:D,Data!$A1894)=1,2,"N")</f>
        <v>2</v>
      </c>
      <c r="H1894" s="16">
        <f>IF(COUNTIF(Dails!G:G,Data!$A1894)=1,3,"N")</f>
        <v>3</v>
      </c>
      <c r="I1894" s="16">
        <f t="shared" si="1"/>
        <v>2</v>
      </c>
    </row>
    <row r="1895" ht="14.25" customHeight="1">
      <c r="A1895" s="9" t="s">
        <v>943</v>
      </c>
      <c r="B1895" s="111" t="s">
        <v>790</v>
      </c>
      <c r="C1895" s="131" t="str">
        <f t="shared" si="2"/>
        <v>O'Dea, Willie.2015_002 Climate Action and Low Carbon Development Bill - Amendment 5 - Baseline</v>
      </c>
      <c r="D1895" s="131" t="s">
        <v>1333</v>
      </c>
      <c r="E1895" s="16" t="str">
        <f>VLOOKUP(B1895&amp;D1895,'Bill Assignment'!C:D,2,0)</f>
        <v>√</v>
      </c>
      <c r="F1895" s="16">
        <f>IF(COUNTIF(Dails!A:A,Data!$A1895)=1,1,"N")</f>
        <v>1</v>
      </c>
      <c r="G1895" s="16">
        <f>IF(COUNTIF(Dails!D:D,Data!$A1895)=1,2,"N")</f>
        <v>2</v>
      </c>
      <c r="H1895" s="16">
        <f>IF(COUNTIF(Dails!G:G,Data!$A1895)=1,3,"N")</f>
        <v>3</v>
      </c>
      <c r="I1895" s="16">
        <f t="shared" si="1"/>
        <v>2</v>
      </c>
    </row>
    <row r="1896" ht="14.25" customHeight="1">
      <c r="A1896" s="9" t="s">
        <v>387</v>
      </c>
      <c r="B1896" s="111" t="s">
        <v>790</v>
      </c>
      <c r="C1896" s="131" t="str">
        <f t="shared" si="2"/>
        <v>Pringle, Thomas.2015_002 Climate Action and Low Carbon Development Bill - Amendment 5 - Baseline</v>
      </c>
      <c r="D1896" s="131" t="s">
        <v>1333</v>
      </c>
      <c r="E1896" s="16" t="str">
        <f>VLOOKUP(B1896&amp;D1896,'Bill Assignment'!C:D,2,0)</f>
        <v>√</v>
      </c>
      <c r="F1896" s="16">
        <f>IF(COUNTIF(Dails!A:A,Data!$A1896)=1,1,"N")</f>
        <v>1</v>
      </c>
      <c r="G1896" s="16">
        <f>IF(COUNTIF(Dails!D:D,Data!$A1896)=1,2,"N")</f>
        <v>2</v>
      </c>
      <c r="H1896" s="16" t="str">
        <f>IF(COUNTIF(Dails!G:G,Data!$A1896)=1,3,"N")</f>
        <v>N</v>
      </c>
      <c r="I1896" s="16">
        <f t="shared" si="1"/>
        <v>2</v>
      </c>
    </row>
    <row r="1897" ht="14.25" customHeight="1">
      <c r="A1897" s="9" t="s">
        <v>115</v>
      </c>
      <c r="B1897" s="111" t="s">
        <v>790</v>
      </c>
      <c r="C1897" s="131" t="str">
        <f t="shared" si="2"/>
        <v>Ross, Shane.2015_002 Climate Action and Low Carbon Development Bill - Amendment 5 - Baseline</v>
      </c>
      <c r="D1897" s="131" t="s">
        <v>1333</v>
      </c>
      <c r="E1897" s="16" t="str">
        <f>VLOOKUP(B1897&amp;D1897,'Bill Assignment'!C:D,2,0)</f>
        <v>√</v>
      </c>
      <c r="F1897" s="16">
        <f>IF(COUNTIF(Dails!A:A,Data!$A1897)=1,1,"N")</f>
        <v>1</v>
      </c>
      <c r="G1897" s="16">
        <f>IF(COUNTIF(Dails!D:D,Data!$A1897)=1,2,"N")</f>
        <v>2</v>
      </c>
      <c r="H1897" s="16" t="str">
        <f>IF(COUNTIF(Dails!G:G,Data!$A1897)=1,3,"N")</f>
        <v>N</v>
      </c>
      <c r="I1897" s="16">
        <f t="shared" si="1"/>
        <v>2</v>
      </c>
    </row>
    <row r="1898" ht="14.25" customHeight="1">
      <c r="A1898" s="9" t="s">
        <v>1409</v>
      </c>
      <c r="B1898" s="111" t="s">
        <v>790</v>
      </c>
      <c r="C1898" s="131" t="str">
        <f t="shared" si="2"/>
        <v>Shortall, Roisin.2015_002 Climate Action and Low Carbon Development Bill - Amendment 5 - Baseline</v>
      </c>
      <c r="D1898" s="131" t="s">
        <v>1333</v>
      </c>
      <c r="E1898" s="16" t="str">
        <f>VLOOKUP(B1898&amp;D1898,'Bill Assignment'!C:D,2,0)</f>
        <v>√</v>
      </c>
      <c r="F1898" s="16">
        <f>IF(COUNTIF(Dails!A:A,Data!$A1898)=1,1,"N")</f>
        <v>1</v>
      </c>
      <c r="G1898" s="16">
        <f>IF(COUNTIF(Dails!D:D,Data!$A1898)=1,2,"N")</f>
        <v>2</v>
      </c>
      <c r="H1898" s="16">
        <f>IF(COUNTIF(Dails!G:G,Data!$A1898)=1,3,"N")</f>
        <v>3</v>
      </c>
      <c r="I1898" s="16">
        <f t="shared" si="1"/>
        <v>2</v>
      </c>
    </row>
    <row r="1899" ht="14.25" customHeight="1">
      <c r="A1899" s="9" t="s">
        <v>909</v>
      </c>
      <c r="B1899" s="111" t="s">
        <v>790</v>
      </c>
      <c r="C1899" s="131" t="str">
        <f t="shared" si="2"/>
        <v>Stanley, Brian.2015_002 Climate Action and Low Carbon Development Bill - Amendment 5 - Baseline</v>
      </c>
      <c r="D1899" s="131" t="s">
        <v>1333</v>
      </c>
      <c r="E1899" s="16" t="str">
        <f>VLOOKUP(B1899&amp;D1899,'Bill Assignment'!C:D,2,0)</f>
        <v>√</v>
      </c>
      <c r="F1899" s="16">
        <f>IF(COUNTIF(Dails!A:A,Data!$A1899)=1,1,"N")</f>
        <v>1</v>
      </c>
      <c r="G1899" s="16">
        <f>IF(COUNTIF(Dails!D:D,Data!$A1899)=1,2,"N")</f>
        <v>2</v>
      </c>
      <c r="H1899" s="16" t="str">
        <f>IF(COUNTIF(Dails!G:G,Data!$A1899)=1,3,"N")</f>
        <v>N</v>
      </c>
      <c r="I1899" s="16">
        <f t="shared" si="1"/>
        <v>2</v>
      </c>
    </row>
    <row r="1900" ht="14.25" customHeight="1">
      <c r="A1900" s="9" t="s">
        <v>1585</v>
      </c>
      <c r="B1900" s="111" t="s">
        <v>790</v>
      </c>
      <c r="C1900" s="131" t="str">
        <f t="shared" si="2"/>
        <v>Wallace, Mick.2015_002 Climate Action and Low Carbon Development Bill - Amendment 5 - Baseline</v>
      </c>
      <c r="D1900" s="131" t="s">
        <v>1333</v>
      </c>
      <c r="E1900" s="16" t="str">
        <f>VLOOKUP(B1900&amp;D1900,'Bill Assignment'!C:D,2,0)</f>
        <v>√</v>
      </c>
      <c r="F1900" s="16" t="str">
        <f>IF(COUNTIF(Dails!A:A,Data!$A1900)=1,1,"N")</f>
        <v>N</v>
      </c>
      <c r="G1900" s="16">
        <f>IF(COUNTIF(Dails!D:D,Data!$A1900)=1,2,"N")</f>
        <v>2</v>
      </c>
      <c r="H1900" s="16" t="str">
        <f>IF(COUNTIF(Dails!G:G,Data!$A1900)=1,3,"N")</f>
        <v>N</v>
      </c>
      <c r="I1900" s="16">
        <f t="shared" si="1"/>
        <v>2</v>
      </c>
    </row>
    <row r="1901" ht="14.25" customHeight="1">
      <c r="A1901" s="9" t="s">
        <v>1587</v>
      </c>
      <c r="B1901" s="111" t="s">
        <v>790</v>
      </c>
      <c r="C1901" s="131" t="str">
        <f t="shared" si="2"/>
        <v>Bannon, James.2015_002 Climate Action and Low Carbon Development Bill - Amendment 5 - Baseline</v>
      </c>
      <c r="D1901" s="131" t="s">
        <v>1419</v>
      </c>
      <c r="E1901" s="16" t="str">
        <f>VLOOKUP(B1901&amp;D1901,'Bill Assignment'!C:D,2,0)</f>
        <v>×</v>
      </c>
      <c r="F1901" s="16" t="str">
        <f>IF(COUNTIF(Dails!A:A,Data!$A1901)=1,1,"N")</f>
        <v>N</v>
      </c>
      <c r="G1901" s="16">
        <f>IF(COUNTIF(Dails!D:D,Data!$A1901)=1,2,"N")</f>
        <v>2</v>
      </c>
      <c r="H1901" s="16" t="str">
        <f>IF(COUNTIF(Dails!G:G,Data!$A1901)=1,3,"N")</f>
        <v>N</v>
      </c>
      <c r="I1901" s="16">
        <f t="shared" si="1"/>
        <v>2</v>
      </c>
    </row>
    <row r="1902" ht="14.25" customHeight="1">
      <c r="A1902" s="9" t="s">
        <v>150</v>
      </c>
      <c r="B1902" s="111" t="s">
        <v>790</v>
      </c>
      <c r="C1902" s="131" t="str">
        <f t="shared" si="2"/>
        <v>Breen, Pat.2015_002 Climate Action and Low Carbon Development Bill - Amendment 5 - Baseline</v>
      </c>
      <c r="D1902" s="131" t="s">
        <v>1419</v>
      </c>
      <c r="E1902" s="16" t="str">
        <f>VLOOKUP(B1902&amp;D1902,'Bill Assignment'!C:D,2,0)</f>
        <v>×</v>
      </c>
      <c r="F1902" s="16">
        <f>IF(COUNTIF(Dails!A:A,Data!$A1902)=1,1,"N")</f>
        <v>1</v>
      </c>
      <c r="G1902" s="16">
        <f>IF(COUNTIF(Dails!D:D,Data!$A1902)=1,2,"N")</f>
        <v>2</v>
      </c>
      <c r="H1902" s="16">
        <f>IF(COUNTIF(Dails!G:G,Data!$A1902)=1,3,"N")</f>
        <v>3</v>
      </c>
      <c r="I1902" s="16">
        <f t="shared" si="1"/>
        <v>2</v>
      </c>
    </row>
    <row r="1903" ht="14.25" customHeight="1">
      <c r="A1903" s="9" t="s">
        <v>1593</v>
      </c>
      <c r="B1903" s="111" t="s">
        <v>790</v>
      </c>
      <c r="C1903" s="131" t="str">
        <f t="shared" si="2"/>
        <v>Butler, Ray.2015_002 Climate Action and Low Carbon Development Bill - Amendment 5 - Baseline</v>
      </c>
      <c r="D1903" s="131" t="s">
        <v>1419</v>
      </c>
      <c r="E1903" s="16" t="str">
        <f>VLOOKUP(B1903&amp;D1903,'Bill Assignment'!C:D,2,0)</f>
        <v>×</v>
      </c>
      <c r="F1903" s="16" t="str">
        <f>IF(COUNTIF(Dails!A:A,Data!$A1903)=1,1,"N")</f>
        <v>N</v>
      </c>
      <c r="G1903" s="16">
        <f>IF(COUNTIF(Dails!D:D,Data!$A1903)=1,2,"N")</f>
        <v>2</v>
      </c>
      <c r="H1903" s="16" t="str">
        <f>IF(COUNTIF(Dails!G:G,Data!$A1903)=1,3,"N")</f>
        <v>N</v>
      </c>
      <c r="I1903" s="16">
        <f t="shared" si="1"/>
        <v>2</v>
      </c>
    </row>
    <row r="1904" ht="14.25" customHeight="1">
      <c r="A1904" s="9" t="s">
        <v>294</v>
      </c>
      <c r="B1904" s="111" t="s">
        <v>790</v>
      </c>
      <c r="C1904" s="131" t="str">
        <f t="shared" si="2"/>
        <v>Buttimer, Jerry.2015_002 Climate Action and Low Carbon Development Bill - Amendment 5 - Baseline</v>
      </c>
      <c r="D1904" s="131" t="s">
        <v>1419</v>
      </c>
      <c r="E1904" s="16" t="str">
        <f>VLOOKUP(B1904&amp;D1904,'Bill Assignment'!C:D,2,0)</f>
        <v>×</v>
      </c>
      <c r="F1904" s="16" t="str">
        <f>IF(COUNTIF(Dails!A:A,Data!$A1904)=1,1,"N")</f>
        <v>N</v>
      </c>
      <c r="G1904" s="16">
        <f>IF(COUNTIF(Dails!D:D,Data!$A1904)=1,2,"N")</f>
        <v>2</v>
      </c>
      <c r="H1904" s="16" t="str">
        <f>IF(COUNTIF(Dails!G:G,Data!$A1904)=1,3,"N")</f>
        <v>N</v>
      </c>
      <c r="I1904" s="16">
        <f t="shared" si="1"/>
        <v>2</v>
      </c>
    </row>
    <row r="1905" ht="14.25" customHeight="1">
      <c r="A1905" s="9" t="s">
        <v>603</v>
      </c>
      <c r="B1905" s="111" t="s">
        <v>790</v>
      </c>
      <c r="C1905" s="131" t="str">
        <f t="shared" si="2"/>
        <v>Byrne, Catherine.2015_002 Climate Action and Low Carbon Development Bill - Amendment 5 - Baseline</v>
      </c>
      <c r="D1905" s="131" t="s">
        <v>1419</v>
      </c>
      <c r="E1905" s="16" t="str">
        <f>VLOOKUP(B1905&amp;D1905,'Bill Assignment'!C:D,2,0)</f>
        <v>×</v>
      </c>
      <c r="F1905" s="16">
        <f>IF(COUNTIF(Dails!A:A,Data!$A1905)=1,1,"N")</f>
        <v>1</v>
      </c>
      <c r="G1905" s="16">
        <f>IF(COUNTIF(Dails!D:D,Data!$A1905)=1,2,"N")</f>
        <v>2</v>
      </c>
      <c r="H1905" s="16" t="str">
        <f>IF(COUNTIF(Dails!G:G,Data!$A1905)=1,3,"N")</f>
        <v>N</v>
      </c>
      <c r="I1905" s="16">
        <f t="shared" si="1"/>
        <v>2</v>
      </c>
    </row>
    <row r="1906" ht="14.25" customHeight="1">
      <c r="A1906" s="9" t="s">
        <v>1597</v>
      </c>
      <c r="B1906" s="111" t="s">
        <v>790</v>
      </c>
      <c r="C1906" s="131" t="str">
        <f t="shared" si="2"/>
        <v>Byrne, Eric.2015_002 Climate Action and Low Carbon Development Bill - Amendment 5 - Baseline</v>
      </c>
      <c r="D1906" s="131" t="s">
        <v>1419</v>
      </c>
      <c r="E1906" s="16" t="str">
        <f>VLOOKUP(B1906&amp;D1906,'Bill Assignment'!C:D,2,0)</f>
        <v>×</v>
      </c>
      <c r="F1906" s="16" t="str">
        <f>IF(COUNTIF(Dails!A:A,Data!$A1906)=1,1,"N")</f>
        <v>N</v>
      </c>
      <c r="G1906" s="16">
        <f>IF(COUNTIF(Dails!D:D,Data!$A1906)=1,2,"N")</f>
        <v>2</v>
      </c>
      <c r="H1906" s="16" t="str">
        <f>IF(COUNTIF(Dails!G:G,Data!$A1906)=1,3,"N")</f>
        <v>N</v>
      </c>
      <c r="I1906" s="16">
        <f t="shared" si="1"/>
        <v>2</v>
      </c>
    </row>
    <row r="1907" ht="14.25" customHeight="1">
      <c r="A1907" s="9" t="s">
        <v>154</v>
      </c>
      <c r="B1907" s="111" t="s">
        <v>790</v>
      </c>
      <c r="C1907" s="131" t="str">
        <f t="shared" si="2"/>
        <v>Carey, Joe.2015_002 Climate Action and Low Carbon Development Bill - Amendment 5 - Baseline</v>
      </c>
      <c r="D1907" s="131" t="s">
        <v>1419</v>
      </c>
      <c r="E1907" s="16" t="str">
        <f>VLOOKUP(B1907&amp;D1907,'Bill Assignment'!C:D,2,0)</f>
        <v>×</v>
      </c>
      <c r="F1907" s="16">
        <f>IF(COUNTIF(Dails!A:A,Data!$A1907)=1,1,"N")</f>
        <v>1</v>
      </c>
      <c r="G1907" s="16">
        <f>IF(COUNTIF(Dails!D:D,Data!$A1907)=1,2,"N")</f>
        <v>2</v>
      </c>
      <c r="H1907" s="16" t="str">
        <f>IF(COUNTIF(Dails!G:G,Data!$A1907)=1,3,"N")</f>
        <v>N</v>
      </c>
      <c r="I1907" s="16">
        <f t="shared" si="1"/>
        <v>2</v>
      </c>
    </row>
    <row r="1908" ht="14.25" customHeight="1">
      <c r="A1908" s="9" t="s">
        <v>2610</v>
      </c>
      <c r="B1908" s="111" t="s">
        <v>790</v>
      </c>
      <c r="C1908" s="131" t="str">
        <f t="shared" si="2"/>
        <v>Collins, aine.2015_002 Climate Action and Low Carbon Development Bill - Amendment 5 - Baseline</v>
      </c>
      <c r="D1908" s="131" t="s">
        <v>1419</v>
      </c>
      <c r="E1908" s="16" t="str">
        <f>VLOOKUP(B1908&amp;D1908,'Bill Assignment'!C:D,2,0)</f>
        <v>×</v>
      </c>
      <c r="F1908" s="16" t="str">
        <f>IF(COUNTIF(Dails!A:A,Data!$A1908)=1,1,"N")</f>
        <v>N</v>
      </c>
      <c r="G1908" s="16">
        <f>IF(COUNTIF(Dails!D:D,Data!$A1908)=1,2,"N")</f>
        <v>2</v>
      </c>
      <c r="H1908" s="16" t="str">
        <f>IF(COUNTIF(Dails!G:G,Data!$A1908)=1,3,"N")</f>
        <v>N</v>
      </c>
      <c r="I1908" s="16">
        <f t="shared" si="1"/>
        <v>2</v>
      </c>
    </row>
    <row r="1909" ht="14.25" customHeight="1">
      <c r="A1909" s="9" t="s">
        <v>2542</v>
      </c>
      <c r="B1909" s="111" t="s">
        <v>790</v>
      </c>
      <c r="C1909" s="131" t="str">
        <f t="shared" si="2"/>
        <v>Conaghan, Michael.2015_002 Climate Action and Low Carbon Development Bill - Amendment 5 - Baseline</v>
      </c>
      <c r="D1909" s="131" t="s">
        <v>1419</v>
      </c>
      <c r="E1909" s="16" t="str">
        <f>VLOOKUP(B1909&amp;D1909,'Bill Assignment'!C:D,2,0)</f>
        <v>×</v>
      </c>
      <c r="F1909" s="16" t="str">
        <f>IF(COUNTIF(Dails!A:A,Data!$A1909)=1,1,"N")</f>
        <v>N</v>
      </c>
      <c r="G1909" s="16">
        <f>IF(COUNTIF(Dails!D:D,Data!$A1909)=1,2,"N")</f>
        <v>2</v>
      </c>
      <c r="H1909" s="16" t="str">
        <f>IF(COUNTIF(Dails!G:G,Data!$A1909)=1,3,"N")</f>
        <v>N</v>
      </c>
      <c r="I1909" s="16">
        <f t="shared" si="1"/>
        <v>2</v>
      </c>
    </row>
    <row r="1910" ht="14.25" customHeight="1">
      <c r="A1910" s="9" t="s">
        <v>2545</v>
      </c>
      <c r="B1910" s="111" t="s">
        <v>790</v>
      </c>
      <c r="C1910" s="131" t="str">
        <f t="shared" si="2"/>
        <v>Conway, Ciara.2015_002 Climate Action and Low Carbon Development Bill - Amendment 5 - Baseline</v>
      </c>
      <c r="D1910" s="131" t="s">
        <v>1419</v>
      </c>
      <c r="E1910" s="16" t="str">
        <f>VLOOKUP(B1910&amp;D1910,'Bill Assignment'!C:D,2,0)</f>
        <v>×</v>
      </c>
      <c r="F1910" s="16" t="str">
        <f>IF(COUNTIF(Dails!A:A,Data!$A1910)=1,1,"N")</f>
        <v>N</v>
      </c>
      <c r="G1910" s="16">
        <f>IF(COUNTIF(Dails!D:D,Data!$A1910)=1,2,"N")</f>
        <v>2</v>
      </c>
      <c r="H1910" s="16" t="str">
        <f>IF(COUNTIF(Dails!G:G,Data!$A1910)=1,3,"N")</f>
        <v>N</v>
      </c>
      <c r="I1910" s="16">
        <f t="shared" si="1"/>
        <v>2</v>
      </c>
    </row>
    <row r="1911" ht="14.25" customHeight="1">
      <c r="A1911" s="9" t="s">
        <v>1605</v>
      </c>
      <c r="B1911" s="111" t="s">
        <v>790</v>
      </c>
      <c r="C1911" s="131" t="str">
        <f t="shared" si="2"/>
        <v>Coonan, Noel.2015_002 Climate Action and Low Carbon Development Bill - Amendment 5 - Baseline</v>
      </c>
      <c r="D1911" s="131" t="s">
        <v>1419</v>
      </c>
      <c r="E1911" s="16" t="str">
        <f>VLOOKUP(B1911&amp;D1911,'Bill Assignment'!C:D,2,0)</f>
        <v>×</v>
      </c>
      <c r="F1911" s="16" t="str">
        <f>IF(COUNTIF(Dails!A:A,Data!$A1911)=1,1,"N")</f>
        <v>N</v>
      </c>
      <c r="G1911" s="16">
        <f>IF(COUNTIF(Dails!D:D,Data!$A1911)=1,2,"N")</f>
        <v>2</v>
      </c>
      <c r="H1911" s="16" t="str">
        <f>IF(COUNTIF(Dails!G:G,Data!$A1911)=1,3,"N")</f>
        <v>N</v>
      </c>
      <c r="I1911" s="16">
        <f t="shared" si="1"/>
        <v>2</v>
      </c>
    </row>
    <row r="1912" ht="14.25" customHeight="1">
      <c r="A1912" s="9" t="s">
        <v>890</v>
      </c>
      <c r="B1912" s="111" t="s">
        <v>790</v>
      </c>
      <c r="C1912" s="131" t="str">
        <f t="shared" si="2"/>
        <v>Corcoran Kennedy, Marcella.2015_002 Climate Action and Low Carbon Development Bill - Amendment 5 - Baseline</v>
      </c>
      <c r="D1912" s="131" t="s">
        <v>1419</v>
      </c>
      <c r="E1912" s="16" t="str">
        <f>VLOOKUP(B1912&amp;D1912,'Bill Assignment'!C:D,2,0)</f>
        <v>×</v>
      </c>
      <c r="F1912" s="16">
        <f>IF(COUNTIF(Dails!A:A,Data!$A1912)=1,1,"N")</f>
        <v>1</v>
      </c>
      <c r="G1912" s="16">
        <f>IF(COUNTIF(Dails!D:D,Data!$A1912)=1,2,"N")</f>
        <v>2</v>
      </c>
      <c r="H1912" s="16" t="str">
        <f>IF(COUNTIF(Dails!G:G,Data!$A1912)=1,3,"N")</f>
        <v>N</v>
      </c>
      <c r="I1912" s="16">
        <f t="shared" si="1"/>
        <v>2</v>
      </c>
    </row>
    <row r="1913" ht="14.25" customHeight="1">
      <c r="A1913" s="9" t="s">
        <v>260</v>
      </c>
      <c r="B1913" s="111" t="s">
        <v>790</v>
      </c>
      <c r="C1913" s="131" t="str">
        <f t="shared" si="2"/>
        <v>Creed, Michael.2015_002 Climate Action and Low Carbon Development Bill - Amendment 5 - Baseline</v>
      </c>
      <c r="D1913" s="131" t="s">
        <v>1419</v>
      </c>
      <c r="E1913" s="16" t="str">
        <f>VLOOKUP(B1913&amp;D1913,'Bill Assignment'!C:D,2,0)</f>
        <v>×</v>
      </c>
      <c r="F1913" s="16">
        <f>IF(COUNTIF(Dails!A:A,Data!$A1913)=1,1,"N")</f>
        <v>1</v>
      </c>
      <c r="G1913" s="16">
        <f>IF(COUNTIF(Dails!D:D,Data!$A1913)=1,2,"N")</f>
        <v>2</v>
      </c>
      <c r="H1913" s="16" t="str">
        <f>IF(COUNTIF(Dails!G:G,Data!$A1913)=1,3,"N")</f>
        <v>N</v>
      </c>
      <c r="I1913" s="16">
        <f t="shared" si="1"/>
        <v>2</v>
      </c>
    </row>
    <row r="1914" ht="14.25" customHeight="1">
      <c r="A1914" s="9" t="s">
        <v>1354</v>
      </c>
      <c r="B1914" s="111" t="s">
        <v>790</v>
      </c>
      <c r="C1914" s="131" t="str">
        <f t="shared" si="2"/>
        <v>Deenihan, Jimmy.2015_002 Climate Action and Low Carbon Development Bill - Amendment 5 - Baseline</v>
      </c>
      <c r="D1914" s="131" t="s">
        <v>1419</v>
      </c>
      <c r="E1914" s="16" t="str">
        <f>VLOOKUP(B1914&amp;D1914,'Bill Assignment'!C:D,2,0)</f>
        <v>×</v>
      </c>
      <c r="F1914" s="16" t="str">
        <f>IF(COUNTIF(Dails!A:A,Data!$A1914)=1,1,"N")</f>
        <v>N</v>
      </c>
      <c r="G1914" s="16">
        <f>IF(COUNTIF(Dails!D:D,Data!$A1914)=1,2,"N")</f>
        <v>2</v>
      </c>
      <c r="H1914" s="16">
        <f>IF(COUNTIF(Dails!G:G,Data!$A1914)=1,3,"N")</f>
        <v>3</v>
      </c>
      <c r="I1914" s="16">
        <f t="shared" si="1"/>
        <v>2</v>
      </c>
    </row>
    <row r="1915" ht="14.25" customHeight="1">
      <c r="A1915" s="9" t="s">
        <v>32</v>
      </c>
      <c r="B1915" s="111" t="s">
        <v>790</v>
      </c>
      <c r="C1915" s="131" t="str">
        <f t="shared" si="2"/>
        <v>Deering, Pat.2015_002 Climate Action and Low Carbon Development Bill - Amendment 5 - Baseline</v>
      </c>
      <c r="D1915" s="131" t="s">
        <v>1419</v>
      </c>
      <c r="E1915" s="16" t="str">
        <f>VLOOKUP(B1915&amp;D1915,'Bill Assignment'!C:D,2,0)</f>
        <v>×</v>
      </c>
      <c r="F1915" s="16">
        <f>IF(COUNTIF(Dails!A:A,Data!$A1915)=1,1,"N")</f>
        <v>1</v>
      </c>
      <c r="G1915" s="16">
        <f>IF(COUNTIF(Dails!D:D,Data!$A1915)=1,2,"N")</f>
        <v>2</v>
      </c>
      <c r="H1915" s="16" t="str">
        <f>IF(COUNTIF(Dails!G:G,Data!$A1915)=1,3,"N")</f>
        <v>N</v>
      </c>
      <c r="I1915" s="16">
        <f t="shared" si="1"/>
        <v>2</v>
      </c>
    </row>
    <row r="1916" ht="14.25" customHeight="1">
      <c r="A1916" s="9" t="s">
        <v>1081</v>
      </c>
      <c r="B1916" s="111" t="s">
        <v>790</v>
      </c>
      <c r="C1916" s="131" t="str">
        <f t="shared" si="2"/>
        <v>Doherty, Regina.2015_002 Climate Action and Low Carbon Development Bill - Amendment 5 - Baseline</v>
      </c>
      <c r="D1916" s="131" t="s">
        <v>1419</v>
      </c>
      <c r="E1916" s="16" t="str">
        <f>VLOOKUP(B1916&amp;D1916,'Bill Assignment'!C:D,2,0)</f>
        <v>×</v>
      </c>
      <c r="F1916" s="16">
        <f>IF(COUNTIF(Dails!A:A,Data!$A1916)=1,1,"N")</f>
        <v>1</v>
      </c>
      <c r="G1916" s="16">
        <f>IF(COUNTIF(Dails!D:D,Data!$A1916)=1,2,"N")</f>
        <v>2</v>
      </c>
      <c r="H1916" s="16" t="str">
        <f>IF(COUNTIF(Dails!G:G,Data!$A1916)=1,3,"N")</f>
        <v>N</v>
      </c>
      <c r="I1916" s="16">
        <f t="shared" si="1"/>
        <v>2</v>
      </c>
    </row>
    <row r="1917" ht="14.25" customHeight="1">
      <c r="A1917" s="9" t="s">
        <v>1614</v>
      </c>
      <c r="B1917" s="111" t="s">
        <v>790</v>
      </c>
      <c r="C1917" s="131" t="str">
        <f t="shared" si="2"/>
        <v>Dowds, Robert.2015_002 Climate Action and Low Carbon Development Bill - Amendment 5 - Baseline</v>
      </c>
      <c r="D1917" s="131" t="s">
        <v>1419</v>
      </c>
      <c r="E1917" s="16" t="str">
        <f>VLOOKUP(B1917&amp;D1917,'Bill Assignment'!C:D,2,0)</f>
        <v>×</v>
      </c>
      <c r="F1917" s="16" t="str">
        <f>IF(COUNTIF(Dails!A:A,Data!$A1917)=1,1,"N")</f>
        <v>N</v>
      </c>
      <c r="G1917" s="16">
        <f>IF(COUNTIF(Dails!D:D,Data!$A1917)=1,2,"N")</f>
        <v>2</v>
      </c>
      <c r="H1917" s="16" t="str">
        <f>IF(COUNTIF(Dails!G:G,Data!$A1917)=1,3,"N")</f>
        <v>N</v>
      </c>
      <c r="I1917" s="16">
        <f t="shared" si="1"/>
        <v>2</v>
      </c>
    </row>
    <row r="1918" ht="14.25" customHeight="1">
      <c r="A1918" s="9" t="s">
        <v>470</v>
      </c>
      <c r="B1918" s="111" t="s">
        <v>790</v>
      </c>
      <c r="C1918" s="131" t="str">
        <f t="shared" si="2"/>
        <v>Durkan, Bernard J.2015_002 Climate Action and Low Carbon Development Bill - Amendment 5 - Baseline</v>
      </c>
      <c r="D1918" s="131" t="s">
        <v>1419</v>
      </c>
      <c r="E1918" s="16" t="str">
        <f>VLOOKUP(B1918&amp;D1918,'Bill Assignment'!C:D,2,0)</f>
        <v>×</v>
      </c>
      <c r="F1918" s="16">
        <f>IF(COUNTIF(Dails!A:A,Data!$A1918)=1,1,"N")</f>
        <v>1</v>
      </c>
      <c r="G1918" s="16">
        <f>IF(COUNTIF(Dails!D:D,Data!$A1918)=1,2,"N")</f>
        <v>2</v>
      </c>
      <c r="H1918" s="16">
        <f>IF(COUNTIF(Dails!G:G,Data!$A1918)=1,3,"N")</f>
        <v>3</v>
      </c>
      <c r="I1918" s="16">
        <f t="shared" si="1"/>
        <v>2</v>
      </c>
    </row>
    <row r="1919" ht="14.25" customHeight="1">
      <c r="A1919" s="9" t="s">
        <v>1102</v>
      </c>
      <c r="B1919" s="111" t="s">
        <v>790</v>
      </c>
      <c r="C1919" s="131" t="str">
        <f t="shared" si="2"/>
        <v>English, Damien.2015_002 Climate Action and Low Carbon Development Bill - Amendment 5 - Baseline</v>
      </c>
      <c r="D1919" s="131" t="s">
        <v>1419</v>
      </c>
      <c r="E1919" s="16" t="str">
        <f>VLOOKUP(B1919&amp;D1919,'Bill Assignment'!C:D,2,0)</f>
        <v>×</v>
      </c>
      <c r="F1919" s="16">
        <f>IF(COUNTIF(Dails!A:A,Data!$A1919)=1,1,"N")</f>
        <v>1</v>
      </c>
      <c r="G1919" s="16">
        <f>IF(COUNTIF(Dails!D:D,Data!$A1919)=1,2,"N")</f>
        <v>2</v>
      </c>
      <c r="H1919" s="16">
        <f>IF(COUNTIF(Dails!G:G,Data!$A1919)=1,3,"N")</f>
        <v>3</v>
      </c>
      <c r="I1919" s="16">
        <f t="shared" si="1"/>
        <v>2</v>
      </c>
    </row>
    <row r="1920" ht="14.25" customHeight="1">
      <c r="A1920" s="9" t="s">
        <v>486</v>
      </c>
      <c r="B1920" s="111" t="s">
        <v>790</v>
      </c>
      <c r="C1920" s="131" t="str">
        <f t="shared" si="2"/>
        <v>Farrell, Alan.2015_002 Climate Action and Low Carbon Development Bill - Amendment 5 - Baseline</v>
      </c>
      <c r="D1920" s="131" t="s">
        <v>1419</v>
      </c>
      <c r="E1920" s="16" t="str">
        <f>VLOOKUP(B1920&amp;D1920,'Bill Assignment'!C:D,2,0)</f>
        <v>×</v>
      </c>
      <c r="F1920" s="16">
        <f>IF(COUNTIF(Dails!A:A,Data!$A1920)=1,1,"N")</f>
        <v>1</v>
      </c>
      <c r="G1920" s="16">
        <f>IF(COUNTIF(Dails!D:D,Data!$A1920)=1,2,"N")</f>
        <v>2</v>
      </c>
      <c r="H1920" s="16" t="str">
        <f>IF(COUNTIF(Dails!G:G,Data!$A1920)=1,3,"N")</f>
        <v>N</v>
      </c>
      <c r="I1920" s="16">
        <f t="shared" si="1"/>
        <v>2</v>
      </c>
    </row>
    <row r="1921" ht="14.25" customHeight="1">
      <c r="A1921" s="9" t="s">
        <v>1153</v>
      </c>
      <c r="B1921" s="111" t="s">
        <v>790</v>
      </c>
      <c r="C1921" s="131" t="str">
        <f t="shared" si="2"/>
        <v>Feighan, Frank.2015_002 Climate Action and Low Carbon Development Bill - Amendment 5 - Baseline</v>
      </c>
      <c r="D1921" s="131" t="s">
        <v>1419</v>
      </c>
      <c r="E1921" s="16" t="str">
        <f>VLOOKUP(B1921&amp;D1921,'Bill Assignment'!C:D,2,0)</f>
        <v>×</v>
      </c>
      <c r="F1921" s="16" t="str">
        <f>IF(COUNTIF(Dails!A:A,Data!$A1921)=1,1,"N")</f>
        <v>N</v>
      </c>
      <c r="G1921" s="16">
        <f>IF(COUNTIF(Dails!D:D,Data!$A1921)=1,2,"N")</f>
        <v>2</v>
      </c>
      <c r="H1921" s="16" t="str">
        <f>IF(COUNTIF(Dails!G:G,Data!$A1921)=1,3,"N")</f>
        <v>N</v>
      </c>
      <c r="I1921" s="16">
        <f t="shared" si="1"/>
        <v>2</v>
      </c>
    </row>
    <row r="1922" ht="14.25" customHeight="1">
      <c r="A1922" s="9" t="s">
        <v>1051</v>
      </c>
      <c r="B1922" s="111" t="s">
        <v>790</v>
      </c>
      <c r="C1922" s="131" t="str">
        <f t="shared" si="2"/>
        <v>Fitzpatrick, Peter.2015_002 Climate Action and Low Carbon Development Bill - Amendment 5 - Baseline</v>
      </c>
      <c r="D1922" s="131" t="s">
        <v>1419</v>
      </c>
      <c r="E1922" s="16" t="str">
        <f>VLOOKUP(B1922&amp;D1922,'Bill Assignment'!C:D,2,0)</f>
        <v>×</v>
      </c>
      <c r="F1922" s="16">
        <f>IF(COUNTIF(Dails!A:A,Data!$A1922)=1,1,"N")</f>
        <v>1</v>
      </c>
      <c r="G1922" s="16">
        <f>IF(COUNTIF(Dails!D:D,Data!$A1922)=1,2,"N")</f>
        <v>2</v>
      </c>
      <c r="H1922" s="16" t="str">
        <f>IF(COUNTIF(Dails!G:G,Data!$A1922)=1,3,"N")</f>
        <v>N</v>
      </c>
      <c r="I1922" s="16">
        <f t="shared" si="1"/>
        <v>2</v>
      </c>
    </row>
    <row r="1923" ht="14.25" customHeight="1">
      <c r="A1923" s="9" t="s">
        <v>828</v>
      </c>
      <c r="B1923" s="111" t="s">
        <v>790</v>
      </c>
      <c r="C1923" s="131" t="str">
        <f t="shared" si="2"/>
        <v>Griffin, Brendan.2015_002 Climate Action and Low Carbon Development Bill - Amendment 5 - Baseline</v>
      </c>
      <c r="D1923" s="131" t="s">
        <v>1419</v>
      </c>
      <c r="E1923" s="16" t="str">
        <f>VLOOKUP(B1923&amp;D1923,'Bill Assignment'!C:D,2,0)</f>
        <v>×</v>
      </c>
      <c r="F1923" s="16">
        <f>IF(COUNTIF(Dails!A:A,Data!$A1923)=1,1,"N")</f>
        <v>1</v>
      </c>
      <c r="G1923" s="16">
        <f>IF(COUNTIF(Dails!D:D,Data!$A1923)=1,2,"N")</f>
        <v>2</v>
      </c>
      <c r="H1923" s="16" t="str">
        <f>IF(COUNTIF(Dails!G:G,Data!$A1923)=1,3,"N")</f>
        <v>N</v>
      </c>
      <c r="I1923" s="16">
        <f t="shared" si="1"/>
        <v>2</v>
      </c>
    </row>
    <row r="1924" ht="14.25" customHeight="1">
      <c r="A1924" s="9" t="s">
        <v>1631</v>
      </c>
      <c r="B1924" s="111" t="s">
        <v>790</v>
      </c>
      <c r="C1924" s="131" t="str">
        <f t="shared" si="2"/>
        <v>Harrington, Noel.2015_002 Climate Action and Low Carbon Development Bill - Amendment 5 - Baseline</v>
      </c>
      <c r="D1924" s="131" t="s">
        <v>1419</v>
      </c>
      <c r="E1924" s="16" t="str">
        <f>VLOOKUP(B1924&amp;D1924,'Bill Assignment'!C:D,2,0)</f>
        <v>×</v>
      </c>
      <c r="F1924" s="16" t="str">
        <f>IF(COUNTIF(Dails!A:A,Data!$A1924)=1,1,"N")</f>
        <v>N</v>
      </c>
      <c r="G1924" s="16">
        <f>IF(COUNTIF(Dails!D:D,Data!$A1924)=1,2,"N")</f>
        <v>2</v>
      </c>
      <c r="H1924" s="16" t="str">
        <f>IF(COUNTIF(Dails!G:G,Data!$A1924)=1,3,"N")</f>
        <v>N</v>
      </c>
      <c r="I1924" s="16">
        <f t="shared" si="1"/>
        <v>2</v>
      </c>
    </row>
    <row r="1925" ht="14.25" customHeight="1">
      <c r="A1925" s="9" t="s">
        <v>1360</v>
      </c>
      <c r="B1925" s="111" t="s">
        <v>790</v>
      </c>
      <c r="C1925" s="131" t="str">
        <f t="shared" si="2"/>
        <v>Hayes, Tom.2015_002 Climate Action and Low Carbon Development Bill - Amendment 5 - Baseline</v>
      </c>
      <c r="D1925" s="131" t="s">
        <v>1419</v>
      </c>
      <c r="E1925" s="16" t="str">
        <f>VLOOKUP(B1925&amp;D1925,'Bill Assignment'!C:D,2,0)</f>
        <v>×</v>
      </c>
      <c r="F1925" s="16" t="str">
        <f>IF(COUNTIF(Dails!A:A,Data!$A1925)=1,1,"N")</f>
        <v>N</v>
      </c>
      <c r="G1925" s="16">
        <f>IF(COUNTIF(Dails!D:D,Data!$A1925)=1,2,"N")</f>
        <v>2</v>
      </c>
      <c r="H1925" s="16">
        <f>IF(COUNTIF(Dails!G:G,Data!$A1925)=1,3,"N")</f>
        <v>3</v>
      </c>
      <c r="I1925" s="16">
        <f t="shared" si="1"/>
        <v>2</v>
      </c>
    </row>
    <row r="1926" ht="14.25" customHeight="1">
      <c r="A1926" s="9" t="s">
        <v>1635</v>
      </c>
      <c r="B1926" s="111" t="s">
        <v>790</v>
      </c>
      <c r="C1926" s="131" t="str">
        <f t="shared" si="2"/>
        <v>Heydon, Martin.2015_002 Climate Action and Low Carbon Development Bill - Amendment 5 - Baseline</v>
      </c>
      <c r="D1926" s="131" t="s">
        <v>1419</v>
      </c>
      <c r="E1926" s="16" t="str">
        <f>VLOOKUP(B1926&amp;D1926,'Bill Assignment'!C:D,2,0)</f>
        <v>×</v>
      </c>
      <c r="F1926" s="16">
        <f>IF(COUNTIF(Dails!A:A,Data!$A1926)=1,1,"N")</f>
        <v>1</v>
      </c>
      <c r="G1926" s="16">
        <f>IF(COUNTIF(Dails!D:D,Data!$A1926)=1,2,"N")</f>
        <v>2</v>
      </c>
      <c r="H1926" s="16" t="str">
        <f>IF(COUNTIF(Dails!G:G,Data!$A1926)=1,3,"N")</f>
        <v>N</v>
      </c>
      <c r="I1926" s="16">
        <f t="shared" si="1"/>
        <v>2</v>
      </c>
    </row>
    <row r="1927" ht="14.25" customHeight="1">
      <c r="A1927" s="9" t="s">
        <v>1640</v>
      </c>
      <c r="B1927" s="111" t="s">
        <v>790</v>
      </c>
      <c r="C1927" s="131" t="str">
        <f t="shared" si="2"/>
        <v>Keating, Derek.2015_002 Climate Action and Low Carbon Development Bill - Amendment 5 - Baseline</v>
      </c>
      <c r="D1927" s="131" t="s">
        <v>1419</v>
      </c>
      <c r="E1927" s="16" t="str">
        <f>VLOOKUP(B1927&amp;D1927,'Bill Assignment'!C:D,2,0)</f>
        <v>×</v>
      </c>
      <c r="F1927" s="16" t="str">
        <f>IF(COUNTIF(Dails!A:A,Data!$A1927)=1,1,"N")</f>
        <v>N</v>
      </c>
      <c r="G1927" s="16">
        <f>IF(COUNTIF(Dails!D:D,Data!$A1927)=1,2,"N")</f>
        <v>2</v>
      </c>
      <c r="H1927" s="16" t="str">
        <f>IF(COUNTIF(Dails!G:G,Data!$A1927)=1,3,"N")</f>
        <v>N</v>
      </c>
      <c r="I1927" s="16">
        <f t="shared" si="1"/>
        <v>2</v>
      </c>
    </row>
    <row r="1928" ht="14.25" customHeight="1">
      <c r="A1928" s="9" t="s">
        <v>1263</v>
      </c>
      <c r="B1928" s="111" t="s">
        <v>790</v>
      </c>
      <c r="C1928" s="131" t="str">
        <f t="shared" si="2"/>
        <v>Kehoe, Paul.2015_002 Climate Action and Low Carbon Development Bill - Amendment 5 - Baseline</v>
      </c>
      <c r="D1928" s="131" t="s">
        <v>1419</v>
      </c>
      <c r="E1928" s="16" t="str">
        <f>VLOOKUP(B1928&amp;D1928,'Bill Assignment'!C:D,2,0)</f>
        <v>×</v>
      </c>
      <c r="F1928" s="16">
        <f>IF(COUNTIF(Dails!A:A,Data!$A1928)=1,1,"N")</f>
        <v>1</v>
      </c>
      <c r="G1928" s="16">
        <f>IF(COUNTIF(Dails!D:D,Data!$A1928)=1,2,"N")</f>
        <v>2</v>
      </c>
      <c r="H1928" s="16">
        <f>IF(COUNTIF(Dails!G:G,Data!$A1928)=1,3,"N")</f>
        <v>3</v>
      </c>
      <c r="I1928" s="16">
        <f t="shared" si="1"/>
        <v>2</v>
      </c>
    </row>
    <row r="1929" ht="14.25" customHeight="1">
      <c r="A1929" s="9" t="s">
        <v>1647</v>
      </c>
      <c r="B1929" s="111" t="s">
        <v>790</v>
      </c>
      <c r="C1929" s="131" t="str">
        <f t="shared" si="2"/>
        <v>Kenny, Sean.2015_002 Climate Action and Low Carbon Development Bill - Amendment 5 - Baseline</v>
      </c>
      <c r="D1929" s="131" t="s">
        <v>1419</v>
      </c>
      <c r="E1929" s="16" t="str">
        <f>VLOOKUP(B1929&amp;D1929,'Bill Assignment'!C:D,2,0)</f>
        <v>×</v>
      </c>
      <c r="F1929" s="16" t="str">
        <f>IF(COUNTIF(Dails!A:A,Data!$A1929)=1,1,"N")</f>
        <v>N</v>
      </c>
      <c r="G1929" s="16">
        <f>IF(COUNTIF(Dails!D:D,Data!$A1929)=1,2,"N")</f>
        <v>2</v>
      </c>
      <c r="H1929" s="16" t="str">
        <f>IF(COUNTIF(Dails!G:G,Data!$A1929)=1,3,"N")</f>
        <v>N</v>
      </c>
      <c r="I1929" s="16">
        <f t="shared" si="1"/>
        <v>2</v>
      </c>
    </row>
    <row r="1930" ht="14.25" customHeight="1">
      <c r="A1930" s="9" t="s">
        <v>864</v>
      </c>
      <c r="B1930" s="111" t="s">
        <v>790</v>
      </c>
      <c r="C1930" s="131" t="str">
        <f t="shared" si="2"/>
        <v>Lawlor, Anthony.2015_002 Climate Action and Low Carbon Development Bill - Amendment 5 - Baseline</v>
      </c>
      <c r="D1930" s="131" t="s">
        <v>1419</v>
      </c>
      <c r="E1930" s="16" t="str">
        <f>VLOOKUP(B1930&amp;D1930,'Bill Assignment'!C:D,2,0)</f>
        <v>×</v>
      </c>
      <c r="F1930" s="16" t="str">
        <f>IF(COUNTIF(Dails!A:A,Data!$A1930)=1,1,"N")</f>
        <v>N</v>
      </c>
      <c r="G1930" s="16">
        <f>IF(COUNTIF(Dails!D:D,Data!$A1930)=1,2,"N")</f>
        <v>2</v>
      </c>
      <c r="H1930" s="16" t="str">
        <f>IF(COUNTIF(Dails!G:G,Data!$A1930)=1,3,"N")</f>
        <v>N</v>
      </c>
      <c r="I1930" s="16">
        <f t="shared" si="1"/>
        <v>2</v>
      </c>
    </row>
    <row r="1931" ht="14.25" customHeight="1">
      <c r="A1931" s="9" t="s">
        <v>1650</v>
      </c>
      <c r="B1931" s="111" t="s">
        <v>790</v>
      </c>
      <c r="C1931" s="131" t="str">
        <f t="shared" si="2"/>
        <v>Lynch, Ciaran.2015_002 Climate Action and Low Carbon Development Bill - Amendment 5 - Baseline</v>
      </c>
      <c r="D1931" s="131" t="s">
        <v>1419</v>
      </c>
      <c r="E1931" s="16" t="str">
        <f>VLOOKUP(B1931&amp;D1931,'Bill Assignment'!C:D,2,0)</f>
        <v>×</v>
      </c>
      <c r="F1931" s="16" t="str">
        <f>IF(COUNTIF(Dails!A:A,Data!$A1931)=1,1,"N")</f>
        <v>N</v>
      </c>
      <c r="G1931" s="16">
        <f>IF(COUNTIF(Dails!D:D,Data!$A1931)=1,2,"N")</f>
        <v>2</v>
      </c>
      <c r="H1931" s="16" t="str">
        <f>IF(COUNTIF(Dails!G:G,Data!$A1931)=1,3,"N")</f>
        <v>N</v>
      </c>
      <c r="I1931" s="16">
        <f t="shared" si="1"/>
        <v>2</v>
      </c>
    </row>
    <row r="1932" ht="14.25" customHeight="1">
      <c r="A1932" s="9" t="s">
        <v>1368</v>
      </c>
      <c r="B1932" s="111" t="s">
        <v>790</v>
      </c>
      <c r="C1932" s="131" t="str">
        <f t="shared" si="2"/>
        <v>Lynch, Kathleen.2015_002 Climate Action and Low Carbon Development Bill - Amendment 5 - Baseline</v>
      </c>
      <c r="D1932" s="131" t="s">
        <v>1419</v>
      </c>
      <c r="E1932" s="16" t="str">
        <f>VLOOKUP(B1932&amp;D1932,'Bill Assignment'!C:D,2,0)</f>
        <v>×</v>
      </c>
      <c r="F1932" s="16" t="str">
        <f>IF(COUNTIF(Dails!A:A,Data!$A1932)=1,1,"N")</f>
        <v>N</v>
      </c>
      <c r="G1932" s="16">
        <f>IF(COUNTIF(Dails!D:D,Data!$A1932)=1,2,"N")</f>
        <v>2</v>
      </c>
      <c r="H1932" s="16">
        <f>IF(COUNTIF(Dails!G:G,Data!$A1932)=1,3,"N")</f>
        <v>3</v>
      </c>
      <c r="I1932" s="16">
        <f t="shared" si="1"/>
        <v>2</v>
      </c>
    </row>
    <row r="1933" ht="14.25" customHeight="1">
      <c r="A1933" s="9" t="s">
        <v>1654</v>
      </c>
      <c r="B1933" s="111" t="s">
        <v>790</v>
      </c>
      <c r="C1933" s="131" t="str">
        <f t="shared" si="2"/>
        <v>McCarthy, Michael.2015_002 Climate Action and Low Carbon Development Bill - Amendment 5 - Baseline</v>
      </c>
      <c r="D1933" s="131" t="s">
        <v>1419</v>
      </c>
      <c r="E1933" s="16" t="str">
        <f>VLOOKUP(B1933&amp;D1933,'Bill Assignment'!C:D,2,0)</f>
        <v>×</v>
      </c>
      <c r="F1933" s="16" t="str">
        <f>IF(COUNTIF(Dails!A:A,Data!$A1933)=1,1,"N")</f>
        <v>N</v>
      </c>
      <c r="G1933" s="16">
        <f>IF(COUNTIF(Dails!D:D,Data!$A1933)=1,2,"N")</f>
        <v>2</v>
      </c>
      <c r="H1933" s="16" t="str">
        <f>IF(COUNTIF(Dails!G:G,Data!$A1933)=1,3,"N")</f>
        <v>N</v>
      </c>
      <c r="I1933" s="16">
        <f t="shared" si="1"/>
        <v>2</v>
      </c>
    </row>
    <row r="1934" ht="14.25" customHeight="1">
      <c r="A1934" s="9" t="s">
        <v>1085</v>
      </c>
      <c r="B1934" s="111" t="s">
        <v>790</v>
      </c>
      <c r="C1934" s="131" t="str">
        <f t="shared" si="2"/>
        <v>McEntee, Helen.2015_002 Climate Action and Low Carbon Development Bill - Amendment 5 - Baseline</v>
      </c>
      <c r="D1934" s="131" t="s">
        <v>1419</v>
      </c>
      <c r="E1934" s="16" t="str">
        <f>VLOOKUP(B1934&amp;D1934,'Bill Assignment'!C:D,2,0)</f>
        <v>×</v>
      </c>
      <c r="F1934" s="16">
        <f>IF(COUNTIF(Dails!A:A,Data!$A1934)=1,1,"N")</f>
        <v>1</v>
      </c>
      <c r="G1934" s="16">
        <f>IF(COUNTIF(Dails!D:D,Data!$A1934)=1,2,"N")</f>
        <v>2</v>
      </c>
      <c r="H1934" s="16" t="str">
        <f>IF(COUNTIF(Dails!G:G,Data!$A1934)=1,3,"N")</f>
        <v>N</v>
      </c>
      <c r="I1934" s="16">
        <f t="shared" si="1"/>
        <v>2</v>
      </c>
    </row>
    <row r="1935" ht="14.25" customHeight="1">
      <c r="A1935" s="9" t="s">
        <v>989</v>
      </c>
      <c r="B1935" s="111" t="s">
        <v>790</v>
      </c>
      <c r="C1935" s="131" t="str">
        <f t="shared" si="2"/>
        <v>McFadden, Gabrielle.2015_002 Climate Action and Low Carbon Development Bill - Amendment 5 - Baseline</v>
      </c>
      <c r="D1935" s="131" t="s">
        <v>1419</v>
      </c>
      <c r="E1935" s="16" t="str">
        <f>VLOOKUP(B1935&amp;D1935,'Bill Assignment'!C:D,2,0)</f>
        <v>×</v>
      </c>
      <c r="F1935" s="16" t="str">
        <f>IF(COUNTIF(Dails!A:A,Data!$A1935)=1,1,"N")</f>
        <v>N</v>
      </c>
      <c r="G1935" s="16">
        <f>IF(COUNTIF(Dails!D:D,Data!$A1935)=1,2,"N")</f>
        <v>2</v>
      </c>
      <c r="H1935" s="16" t="str">
        <f>IF(COUNTIF(Dails!G:G,Data!$A1935)=1,3,"N")</f>
        <v>N</v>
      </c>
      <c r="I1935" s="16">
        <f t="shared" si="1"/>
        <v>2</v>
      </c>
    </row>
    <row r="1936" ht="14.25" customHeight="1">
      <c r="A1936" s="9" t="s">
        <v>1372</v>
      </c>
      <c r="B1936" s="111" t="s">
        <v>790</v>
      </c>
      <c r="C1936" s="131" t="str">
        <f t="shared" si="2"/>
        <v>McGinley, Dinny.2015_002 Climate Action and Low Carbon Development Bill - Amendment 5 - Baseline</v>
      </c>
      <c r="D1936" s="131" t="s">
        <v>1419</v>
      </c>
      <c r="E1936" s="16" t="str">
        <f>VLOOKUP(B1936&amp;D1936,'Bill Assignment'!C:D,2,0)</f>
        <v>×</v>
      </c>
      <c r="F1936" s="16" t="str">
        <f>IF(COUNTIF(Dails!A:A,Data!$A1936)=1,1,"N")</f>
        <v>N</v>
      </c>
      <c r="G1936" s="16">
        <f>IF(COUNTIF(Dails!D:D,Data!$A1936)=1,2,"N")</f>
        <v>2</v>
      </c>
      <c r="H1936" s="16">
        <f>IF(COUNTIF(Dails!G:G,Data!$A1936)=1,3,"N")</f>
        <v>3</v>
      </c>
      <c r="I1936" s="16">
        <f t="shared" si="1"/>
        <v>2</v>
      </c>
    </row>
    <row r="1937" ht="14.25" customHeight="1">
      <c r="A1937" s="9" t="s">
        <v>350</v>
      </c>
      <c r="B1937" s="111" t="s">
        <v>790</v>
      </c>
      <c r="C1937" s="131" t="str">
        <f t="shared" si="2"/>
        <v>McHugh, Joe.2015_002 Climate Action and Low Carbon Development Bill - Amendment 5 - Baseline</v>
      </c>
      <c r="D1937" s="131" t="s">
        <v>1419</v>
      </c>
      <c r="E1937" s="16" t="str">
        <f>VLOOKUP(B1937&amp;D1937,'Bill Assignment'!C:D,2,0)</f>
        <v>×</v>
      </c>
      <c r="F1937" s="16">
        <f>IF(COUNTIF(Dails!A:A,Data!$A1937)=1,1,"N")</f>
        <v>1</v>
      </c>
      <c r="G1937" s="16">
        <f>IF(COUNTIF(Dails!D:D,Data!$A1937)=1,2,"N")</f>
        <v>2</v>
      </c>
      <c r="H1937" s="16" t="str">
        <f>IF(COUNTIF(Dails!G:G,Data!$A1937)=1,3,"N")</f>
        <v>N</v>
      </c>
      <c r="I1937" s="16">
        <f t="shared" si="1"/>
        <v>2</v>
      </c>
    </row>
    <row r="1938" ht="14.25" customHeight="1">
      <c r="A1938" s="9" t="s">
        <v>1657</v>
      </c>
      <c r="B1938" s="111" t="s">
        <v>790</v>
      </c>
      <c r="C1938" s="131" t="str">
        <f t="shared" si="2"/>
        <v>McLoughlin, Tony.2015_002 Climate Action and Low Carbon Development Bill - Amendment 5 - Baseline</v>
      </c>
      <c r="D1938" s="131" t="s">
        <v>1419</v>
      </c>
      <c r="E1938" s="16" t="str">
        <f>VLOOKUP(B1938&amp;D1938,'Bill Assignment'!C:D,2,0)</f>
        <v>×</v>
      </c>
      <c r="F1938" s="16">
        <f>IF(COUNTIF(Dails!A:A,Data!$A1938)=1,1,"N")</f>
        <v>1</v>
      </c>
      <c r="G1938" s="16">
        <f>IF(COUNTIF(Dails!D:D,Data!$A1938)=1,2,"N")</f>
        <v>2</v>
      </c>
      <c r="H1938" s="16" t="str">
        <f>IF(COUNTIF(Dails!G:G,Data!$A1938)=1,3,"N")</f>
        <v>N</v>
      </c>
      <c r="I1938" s="16">
        <f t="shared" si="1"/>
        <v>2</v>
      </c>
    </row>
    <row r="1939" ht="14.25" customHeight="1">
      <c r="A1939" s="9" t="s">
        <v>1058</v>
      </c>
      <c r="B1939" s="111" t="s">
        <v>790</v>
      </c>
      <c r="C1939" s="131" t="str">
        <f t="shared" si="2"/>
        <v>Mulherin, Michelle.2015_002 Climate Action and Low Carbon Development Bill - Amendment 5 - Baseline</v>
      </c>
      <c r="D1939" s="131" t="s">
        <v>1419</v>
      </c>
      <c r="E1939" s="16" t="str">
        <f>VLOOKUP(B1939&amp;D1939,'Bill Assignment'!C:D,2,0)</f>
        <v>×</v>
      </c>
      <c r="F1939" s="16" t="str">
        <f>IF(COUNTIF(Dails!A:A,Data!$A1939)=1,1,"N")</f>
        <v>N</v>
      </c>
      <c r="G1939" s="16">
        <f>IF(COUNTIF(Dails!D:D,Data!$A1939)=1,2,"N")</f>
        <v>2</v>
      </c>
      <c r="H1939" s="16" t="str">
        <f>IF(COUNTIF(Dails!G:G,Data!$A1939)=1,3,"N")</f>
        <v>N</v>
      </c>
      <c r="I1939" s="16">
        <f t="shared" si="1"/>
        <v>2</v>
      </c>
    </row>
    <row r="1940" ht="14.25" customHeight="1">
      <c r="A1940" s="9" t="s">
        <v>643</v>
      </c>
      <c r="B1940" s="111" t="s">
        <v>790</v>
      </c>
      <c r="C1940" s="131" t="str">
        <f t="shared" si="2"/>
        <v>Murphy, Eoghan.2015_002 Climate Action and Low Carbon Development Bill - Amendment 5 - Baseline</v>
      </c>
      <c r="D1940" s="131" t="s">
        <v>1419</v>
      </c>
      <c r="E1940" s="16" t="str">
        <f>VLOOKUP(B1940&amp;D1940,'Bill Assignment'!C:D,2,0)</f>
        <v>×</v>
      </c>
      <c r="F1940" s="16">
        <f>IF(COUNTIF(Dails!A:A,Data!$A1940)=1,1,"N")</f>
        <v>1</v>
      </c>
      <c r="G1940" s="16">
        <f>IF(COUNTIF(Dails!D:D,Data!$A1940)=1,2,"N")</f>
        <v>2</v>
      </c>
      <c r="H1940" s="16" t="str">
        <f>IF(COUNTIF(Dails!G:G,Data!$A1940)=1,3,"N")</f>
        <v>N</v>
      </c>
      <c r="I1940" s="16">
        <f t="shared" si="1"/>
        <v>2</v>
      </c>
    </row>
    <row r="1941" ht="14.25" customHeight="1">
      <c r="A1941" s="9" t="s">
        <v>1670</v>
      </c>
      <c r="B1941" s="111" t="s">
        <v>790</v>
      </c>
      <c r="C1941" s="131" t="str">
        <f t="shared" si="2"/>
        <v>o Riordain, Aodhan.2015_002 Climate Action and Low Carbon Development Bill - Amendment 5 - Baseline</v>
      </c>
      <c r="D1941" s="131" t="s">
        <v>1419</v>
      </c>
      <c r="E1941" s="16" t="str">
        <f>VLOOKUP(B1941&amp;D1941,'Bill Assignment'!C:D,2,0)</f>
        <v>×</v>
      </c>
      <c r="F1941" s="16" t="str">
        <f>IF(COUNTIF(Dails!A:A,Data!$A1941)=1,1,"N")</f>
        <v>N</v>
      </c>
      <c r="G1941" s="16">
        <f>IF(COUNTIF(Dails!D:D,Data!$A1941)=1,2,"N")</f>
        <v>2</v>
      </c>
      <c r="H1941" s="16" t="str">
        <f>IF(COUNTIF(Dails!G:G,Data!$A1941)=1,3,"N")</f>
        <v>N</v>
      </c>
      <c r="I1941" s="16">
        <f t="shared" si="1"/>
        <v>2</v>
      </c>
    </row>
    <row r="1942" ht="14.25" customHeight="1">
      <c r="A1942" s="9" t="s">
        <v>964</v>
      </c>
      <c r="B1942" s="111" t="s">
        <v>790</v>
      </c>
      <c r="C1942" s="131" t="str">
        <f t="shared" si="2"/>
        <v>O'Donovan, Patrick.2015_002 Climate Action and Low Carbon Development Bill - Amendment 5 - Baseline</v>
      </c>
      <c r="D1942" s="131" t="s">
        <v>1419</v>
      </c>
      <c r="E1942" s="16" t="str">
        <f>VLOOKUP(B1942&amp;D1942,'Bill Assignment'!C:D,2,0)</f>
        <v>×</v>
      </c>
      <c r="F1942" s="16">
        <f>IF(COUNTIF(Dails!A:A,Data!$A1942)=1,1,"N")</f>
        <v>1</v>
      </c>
      <c r="G1942" s="16">
        <f>IF(COUNTIF(Dails!D:D,Data!$A1942)=1,2,"N")</f>
        <v>2</v>
      </c>
      <c r="H1942" s="16" t="str">
        <f>IF(COUNTIF(Dails!G:G,Data!$A1942)=1,3,"N")</f>
        <v>N</v>
      </c>
      <c r="I1942" s="16">
        <f t="shared" si="1"/>
        <v>2</v>
      </c>
    </row>
    <row r="1943" ht="14.25" customHeight="1">
      <c r="A1943" s="9" t="s">
        <v>1021</v>
      </c>
      <c r="B1943" s="111" t="s">
        <v>790</v>
      </c>
      <c r="C1943" s="131" t="str">
        <f t="shared" si="2"/>
        <v>O'Dowd, Fergus.2015_002 Climate Action and Low Carbon Development Bill - Amendment 5 - Baseline</v>
      </c>
      <c r="D1943" s="131" t="s">
        <v>1419</v>
      </c>
      <c r="E1943" s="16" t="str">
        <f>VLOOKUP(B1943&amp;D1943,'Bill Assignment'!C:D,2,0)</f>
        <v>×</v>
      </c>
      <c r="F1943" s="16">
        <f>IF(COUNTIF(Dails!A:A,Data!$A1943)=1,1,"N")</f>
        <v>1</v>
      </c>
      <c r="G1943" s="16">
        <f>IF(COUNTIF(Dails!D:D,Data!$A1943)=1,2,"N")</f>
        <v>2</v>
      </c>
      <c r="H1943" s="16">
        <f>IF(COUNTIF(Dails!G:G,Data!$A1943)=1,3,"N")</f>
        <v>3</v>
      </c>
      <c r="I1943" s="16">
        <f t="shared" si="1"/>
        <v>2</v>
      </c>
    </row>
    <row r="1944" ht="14.25" customHeight="1">
      <c r="A1944" s="9" t="s">
        <v>3180</v>
      </c>
      <c r="B1944" s="111" t="s">
        <v>790</v>
      </c>
      <c r="C1944" s="131" t="str">
        <f t="shared" si="2"/>
        <v>O'Mahony, John.2015_002 Climate Action and Low Carbon Development Bill - Amendment 5 - Baseline</v>
      </c>
      <c r="D1944" s="131" t="s">
        <v>1419</v>
      </c>
      <c r="E1944" s="16" t="str">
        <f>VLOOKUP(B1944&amp;D1944,'Bill Assignment'!C:D,2,0)</f>
        <v>×</v>
      </c>
      <c r="F1944" s="16" t="str">
        <f>IF(COUNTIF(Dails!A:A,Data!$A1944)=1,1,"N")</f>
        <v>N</v>
      </c>
      <c r="G1944" s="16">
        <f>IF(COUNTIF(Dails!D:D,Data!$A1944)=1,2,"N")</f>
        <v>2</v>
      </c>
      <c r="H1944" s="16" t="str">
        <f>IF(COUNTIF(Dails!G:G,Data!$A1944)=1,3,"N")</f>
        <v>N</v>
      </c>
      <c r="I1944" s="16">
        <f t="shared" si="1"/>
        <v>2</v>
      </c>
    </row>
    <row r="1945" ht="14.25" customHeight="1">
      <c r="A1945" s="9" t="s">
        <v>954</v>
      </c>
      <c r="B1945" s="111" t="s">
        <v>790</v>
      </c>
      <c r="C1945" s="131" t="str">
        <f t="shared" si="2"/>
        <v>O'Sullivan, Jan.2015_002 Climate Action and Low Carbon Development Bill - Amendment 5 - Baseline</v>
      </c>
      <c r="D1945" s="131" t="s">
        <v>1419</v>
      </c>
      <c r="E1945" s="16" t="str">
        <f>VLOOKUP(B1945&amp;D1945,'Bill Assignment'!C:D,2,0)</f>
        <v>×</v>
      </c>
      <c r="F1945" s="16">
        <f>IF(COUNTIF(Dails!A:A,Data!$A1945)=1,1,"N")</f>
        <v>1</v>
      </c>
      <c r="G1945" s="16">
        <f>IF(COUNTIF(Dails!D:D,Data!$A1945)=1,2,"N")</f>
        <v>2</v>
      </c>
      <c r="H1945" s="16">
        <f>IF(COUNTIF(Dails!G:G,Data!$A1945)=1,3,"N")</f>
        <v>3</v>
      </c>
      <c r="I1945" s="16">
        <f t="shared" si="1"/>
        <v>2</v>
      </c>
    </row>
    <row r="1946" ht="14.25" customHeight="1">
      <c r="A1946" s="9" t="s">
        <v>1398</v>
      </c>
      <c r="B1946" s="111" t="s">
        <v>790</v>
      </c>
      <c r="C1946" s="131" t="str">
        <f t="shared" si="2"/>
        <v>Penrose, Willie.2015_002 Climate Action and Low Carbon Development Bill - Amendment 5 - Baseline</v>
      </c>
      <c r="D1946" s="131" t="s">
        <v>1419</v>
      </c>
      <c r="E1946" s="16" t="str">
        <f>VLOOKUP(B1946&amp;D1946,'Bill Assignment'!C:D,2,0)</f>
        <v>×</v>
      </c>
      <c r="F1946" s="16">
        <f>IF(COUNTIF(Dails!A:A,Data!$A1946)=1,1,"N")</f>
        <v>1</v>
      </c>
      <c r="G1946" s="16">
        <f>IF(COUNTIF(Dails!D:D,Data!$A1946)=1,2,"N")</f>
        <v>2</v>
      </c>
      <c r="H1946" s="16">
        <f>IF(COUNTIF(Dails!G:G,Data!$A1946)=1,3,"N")</f>
        <v>3</v>
      </c>
      <c r="I1946" s="16">
        <f t="shared" si="1"/>
        <v>2</v>
      </c>
    </row>
    <row r="1947" ht="14.25" customHeight="1">
      <c r="A1947" s="9" t="s">
        <v>1677</v>
      </c>
      <c r="B1947" s="111" t="s">
        <v>790</v>
      </c>
      <c r="C1947" s="131" t="str">
        <f t="shared" si="2"/>
        <v>Phelan, Ann.2015_002 Climate Action and Low Carbon Development Bill - Amendment 5 - Baseline</v>
      </c>
      <c r="D1947" s="131" t="s">
        <v>1419</v>
      </c>
      <c r="E1947" s="16" t="str">
        <f>VLOOKUP(B1947&amp;D1947,'Bill Assignment'!C:D,2,0)</f>
        <v>×</v>
      </c>
      <c r="F1947" s="16" t="str">
        <f>IF(COUNTIF(Dails!A:A,Data!$A1947)=1,1,"N")</f>
        <v>N</v>
      </c>
      <c r="G1947" s="16">
        <f>IF(COUNTIF(Dails!D:D,Data!$A1947)=1,2,"N")</f>
        <v>2</v>
      </c>
      <c r="H1947" s="16" t="str">
        <f>IF(COUNTIF(Dails!G:G,Data!$A1947)=1,3,"N")</f>
        <v>N</v>
      </c>
      <c r="I1947" s="16">
        <f t="shared" si="1"/>
        <v>2</v>
      </c>
    </row>
    <row r="1948" ht="14.25" customHeight="1">
      <c r="A1948" s="9" t="s">
        <v>25</v>
      </c>
      <c r="B1948" s="111" t="s">
        <v>790</v>
      </c>
      <c r="C1948" s="131" t="str">
        <f t="shared" si="2"/>
        <v>Phelan, John Paul.2015_002 Climate Action and Low Carbon Development Bill - Amendment 5 - Baseline</v>
      </c>
      <c r="D1948" s="131" t="s">
        <v>1419</v>
      </c>
      <c r="E1948" s="16" t="str">
        <f>VLOOKUP(B1948&amp;D1948,'Bill Assignment'!C:D,2,0)</f>
        <v>×</v>
      </c>
      <c r="F1948" s="16">
        <f>IF(COUNTIF(Dails!A:A,Data!$A1948)=1,1,"N")</f>
        <v>1</v>
      </c>
      <c r="G1948" s="16">
        <f>IF(COUNTIF(Dails!D:D,Data!$A1948)=1,2,"N")</f>
        <v>2</v>
      </c>
      <c r="H1948" s="16" t="str">
        <f>IF(COUNTIF(Dails!G:G,Data!$A1948)=1,3,"N")</f>
        <v>N</v>
      </c>
      <c r="I1948" s="16">
        <f t="shared" si="1"/>
        <v>2</v>
      </c>
    </row>
    <row r="1949" ht="14.25" customHeight="1">
      <c r="A1949" s="9" t="s">
        <v>1682</v>
      </c>
      <c r="B1949" s="111" t="s">
        <v>790</v>
      </c>
      <c r="C1949" s="131" t="str">
        <f t="shared" si="2"/>
        <v>Rabbitte, Pat.2015_002 Climate Action and Low Carbon Development Bill - Amendment 5 - Baseline</v>
      </c>
      <c r="D1949" s="131" t="s">
        <v>1419</v>
      </c>
      <c r="E1949" s="16" t="str">
        <f>VLOOKUP(B1949&amp;D1949,'Bill Assignment'!C:D,2,0)</f>
        <v>×</v>
      </c>
      <c r="F1949" s="16" t="str">
        <f>IF(COUNTIF(Dails!A:A,Data!$A1949)=1,1,"N")</f>
        <v>N</v>
      </c>
      <c r="G1949" s="16">
        <f>IF(COUNTIF(Dails!D:D,Data!$A1949)=1,2,"N")</f>
        <v>2</v>
      </c>
      <c r="H1949" s="16">
        <f>IF(COUNTIF(Dails!G:G,Data!$A1949)=1,3,"N")</f>
        <v>3</v>
      </c>
      <c r="I1949" s="16">
        <f t="shared" si="1"/>
        <v>2</v>
      </c>
    </row>
    <row r="1950" ht="14.25" customHeight="1">
      <c r="A1950" s="9" t="s">
        <v>489</v>
      </c>
      <c r="B1950" s="111" t="s">
        <v>790</v>
      </c>
      <c r="C1950" s="131" t="str">
        <f t="shared" si="2"/>
        <v>Reilly, James.2015_002 Climate Action and Low Carbon Development Bill - Amendment 5 - Baseline</v>
      </c>
      <c r="D1950" s="131" t="s">
        <v>1419</v>
      </c>
      <c r="E1950" s="16" t="str">
        <f>VLOOKUP(B1950&amp;D1950,'Bill Assignment'!C:D,2,0)</f>
        <v>×</v>
      </c>
      <c r="F1950" s="16" t="str">
        <f>IF(COUNTIF(Dails!A:A,Data!$A1950)=1,1,"N")</f>
        <v>N</v>
      </c>
      <c r="G1950" s="16">
        <f>IF(COUNTIF(Dails!D:D,Data!$A1950)=1,2,"N")</f>
        <v>2</v>
      </c>
      <c r="H1950" s="16" t="str">
        <f>IF(COUNTIF(Dails!G:G,Data!$A1950)=1,3,"N")</f>
        <v>N</v>
      </c>
      <c r="I1950" s="16">
        <f t="shared" si="1"/>
        <v>2</v>
      </c>
    </row>
    <row r="1951" ht="14.25" customHeight="1">
      <c r="A1951" s="9" t="s">
        <v>1686</v>
      </c>
      <c r="B1951" s="111" t="s">
        <v>790</v>
      </c>
      <c r="C1951" s="131" t="str">
        <f t="shared" si="2"/>
        <v>Ryan, Brendan.2015_002 Climate Action and Low Carbon Development Bill - Amendment 5 - Baseline</v>
      </c>
      <c r="D1951" s="131" t="s">
        <v>1419</v>
      </c>
      <c r="E1951" s="16" t="str">
        <f>VLOOKUP(B1951&amp;D1951,'Bill Assignment'!C:D,2,0)</f>
        <v>×</v>
      </c>
      <c r="F1951" s="16">
        <f>IF(COUNTIF(Dails!A:A,Data!$A1951)=1,1,"N")</f>
        <v>1</v>
      </c>
      <c r="G1951" s="16">
        <f>IF(COUNTIF(Dails!D:D,Data!$A1951)=1,2,"N")</f>
        <v>2</v>
      </c>
      <c r="H1951" s="16" t="str">
        <f>IF(COUNTIF(Dails!G:G,Data!$A1951)=1,3,"N")</f>
        <v>N</v>
      </c>
      <c r="I1951" s="16">
        <f t="shared" si="1"/>
        <v>2</v>
      </c>
    </row>
    <row r="1952" ht="14.25" customHeight="1">
      <c r="A1952" s="9" t="s">
        <v>3090</v>
      </c>
      <c r="B1952" s="111" t="s">
        <v>790</v>
      </c>
      <c r="C1952" s="131" t="str">
        <f t="shared" si="2"/>
        <v>Shatter, Alan.2015_002 Climate Action and Low Carbon Development Bill - Amendment 5 - Baseline</v>
      </c>
      <c r="D1952" s="131" t="s">
        <v>1419</v>
      </c>
      <c r="E1952" s="16" t="str">
        <f>VLOOKUP(B1952&amp;D1952,'Bill Assignment'!C:D,2,0)</f>
        <v>×</v>
      </c>
      <c r="F1952" s="16" t="str">
        <f>IF(COUNTIF(Dails!A:A,Data!$A1952)=1,1,"N")</f>
        <v>N</v>
      </c>
      <c r="G1952" s="16">
        <f>IF(COUNTIF(Dails!D:D,Data!$A1952)=1,2,"N")</f>
        <v>2</v>
      </c>
      <c r="H1952" s="16" t="str">
        <f>IF(COUNTIF(Dails!G:G,Data!$A1952)=1,3,"N")</f>
        <v>N</v>
      </c>
      <c r="I1952" s="16">
        <f t="shared" si="1"/>
        <v>2</v>
      </c>
    </row>
    <row r="1953" ht="14.25" customHeight="1">
      <c r="A1953" s="9" t="s">
        <v>2594</v>
      </c>
      <c r="B1953" s="111" t="s">
        <v>790</v>
      </c>
      <c r="C1953" s="131" t="str">
        <f t="shared" si="2"/>
        <v>Spring, Arthur.2015_002 Climate Action and Low Carbon Development Bill - Amendment 5 - Baseline</v>
      </c>
      <c r="D1953" s="131" t="s">
        <v>1419</v>
      </c>
      <c r="E1953" s="16" t="str">
        <f>VLOOKUP(B1953&amp;D1953,'Bill Assignment'!C:D,2,0)</f>
        <v>×</v>
      </c>
      <c r="F1953" s="16" t="str">
        <f>IF(COUNTIF(Dails!A:A,Data!$A1953)=1,1,"N")</f>
        <v>N</v>
      </c>
      <c r="G1953" s="16">
        <f>IF(COUNTIF(Dails!D:D,Data!$A1953)=1,2,"N")</f>
        <v>2</v>
      </c>
      <c r="H1953" s="16" t="str">
        <f>IF(COUNTIF(Dails!G:G,Data!$A1953)=1,3,"N")</f>
        <v>N</v>
      </c>
      <c r="I1953" s="16">
        <f t="shared" si="1"/>
        <v>2</v>
      </c>
    </row>
    <row r="1954" ht="14.25" customHeight="1">
      <c r="A1954" s="9" t="s">
        <v>877</v>
      </c>
      <c r="B1954" s="111" t="s">
        <v>790</v>
      </c>
      <c r="C1954" s="131" t="str">
        <f t="shared" si="2"/>
        <v>Stagg, Emmet.2015_002 Climate Action and Low Carbon Development Bill - Amendment 5 - Baseline</v>
      </c>
      <c r="D1954" s="131" t="s">
        <v>1419</v>
      </c>
      <c r="E1954" s="16" t="str">
        <f>VLOOKUP(B1954&amp;D1954,'Bill Assignment'!C:D,2,0)</f>
        <v>×</v>
      </c>
      <c r="F1954" s="16" t="str">
        <f>IF(COUNTIF(Dails!A:A,Data!$A1954)=1,1,"N")</f>
        <v>N</v>
      </c>
      <c r="G1954" s="16">
        <f>IF(COUNTIF(Dails!D:D,Data!$A1954)=1,2,"N")</f>
        <v>2</v>
      </c>
      <c r="H1954" s="16">
        <f>IF(COUNTIF(Dails!G:G,Data!$A1954)=1,3,"N")</f>
        <v>3</v>
      </c>
      <c r="I1954" s="16">
        <f t="shared" si="1"/>
        <v>2</v>
      </c>
    </row>
    <row r="1955" ht="14.25" customHeight="1">
      <c r="A1955" s="9" t="s">
        <v>198</v>
      </c>
      <c r="B1955" s="111" t="s">
        <v>790</v>
      </c>
      <c r="C1955" s="131" t="str">
        <f t="shared" si="2"/>
        <v>Stanton, David.2015_002 Climate Action and Low Carbon Development Bill - Amendment 5 - Baseline</v>
      </c>
      <c r="D1955" s="131" t="s">
        <v>1419</v>
      </c>
      <c r="E1955" s="16" t="str">
        <f>VLOOKUP(B1955&amp;D1955,'Bill Assignment'!C:D,2,0)</f>
        <v>×</v>
      </c>
      <c r="F1955" s="16">
        <f>IF(COUNTIF(Dails!A:A,Data!$A1955)=1,1,"N")</f>
        <v>1</v>
      </c>
      <c r="G1955" s="16">
        <f>IF(COUNTIF(Dails!D:D,Data!$A1955)=1,2,"N")</f>
        <v>2</v>
      </c>
      <c r="H1955" s="16">
        <f>IF(COUNTIF(Dails!G:G,Data!$A1955)=1,3,"N")</f>
        <v>3</v>
      </c>
      <c r="I1955" s="16">
        <f t="shared" si="1"/>
        <v>2</v>
      </c>
    </row>
    <row r="1956" ht="14.25" customHeight="1">
      <c r="A1956" s="9" t="s">
        <v>1692</v>
      </c>
      <c r="B1956" s="111" t="s">
        <v>790</v>
      </c>
      <c r="C1956" s="131" t="str">
        <f t="shared" si="2"/>
        <v>Tuffy, Joanna.2015_002 Climate Action and Low Carbon Development Bill - Amendment 5 - Baseline</v>
      </c>
      <c r="D1956" s="131" t="s">
        <v>1419</v>
      </c>
      <c r="E1956" s="16" t="str">
        <f>VLOOKUP(B1956&amp;D1956,'Bill Assignment'!C:D,2,0)</f>
        <v>×</v>
      </c>
      <c r="F1956" s="16" t="str">
        <f>IF(COUNTIF(Dails!A:A,Data!$A1956)=1,1,"N")</f>
        <v>N</v>
      </c>
      <c r="G1956" s="16">
        <f>IF(COUNTIF(Dails!D:D,Data!$A1956)=1,2,"N")</f>
        <v>2</v>
      </c>
      <c r="H1956" s="16" t="str">
        <f>IF(COUNTIF(Dails!G:G,Data!$A1956)=1,3,"N")</f>
        <v>N</v>
      </c>
      <c r="I1956" s="16">
        <f t="shared" si="1"/>
        <v>2</v>
      </c>
    </row>
    <row r="1957" ht="14.25" customHeight="1">
      <c r="A1957" s="9" t="s">
        <v>2600</v>
      </c>
      <c r="B1957" s="111" t="s">
        <v>790</v>
      </c>
      <c r="C1957" s="131" t="str">
        <f t="shared" si="2"/>
        <v>Twomey, Liam.2015_002 Climate Action and Low Carbon Development Bill - Amendment 5 - Baseline</v>
      </c>
      <c r="D1957" s="131" t="s">
        <v>1419</v>
      </c>
      <c r="E1957" s="16" t="str">
        <f>VLOOKUP(B1957&amp;D1957,'Bill Assignment'!C:D,2,0)</f>
        <v>×</v>
      </c>
      <c r="F1957" s="16" t="str">
        <f>IF(COUNTIF(Dails!A:A,Data!$A1957)=1,1,"N")</f>
        <v>N</v>
      </c>
      <c r="G1957" s="16">
        <f>IF(COUNTIF(Dails!D:D,Data!$A1957)=1,2,"N")</f>
        <v>2</v>
      </c>
      <c r="H1957" s="16">
        <f>IF(COUNTIF(Dails!G:G,Data!$A1957)=1,3,"N")</f>
        <v>3</v>
      </c>
      <c r="I1957" s="16">
        <f t="shared" si="1"/>
        <v>2</v>
      </c>
    </row>
    <row r="1958" ht="14.25" customHeight="1">
      <c r="A1958" s="9" t="s">
        <v>1698</v>
      </c>
      <c r="B1958" s="111" t="s">
        <v>790</v>
      </c>
      <c r="C1958" s="131" t="str">
        <f t="shared" si="2"/>
        <v>White, Alex.2015_002 Climate Action and Low Carbon Development Bill - Amendment 5 - Baseline</v>
      </c>
      <c r="D1958" s="131" t="s">
        <v>1419</v>
      </c>
      <c r="E1958" s="16" t="str">
        <f>VLOOKUP(B1958&amp;D1958,'Bill Assignment'!C:D,2,0)</f>
        <v>×</v>
      </c>
      <c r="F1958" s="16" t="str">
        <f>IF(COUNTIF(Dails!A:A,Data!$A1958)=1,1,"N")</f>
        <v>N</v>
      </c>
      <c r="G1958" s="16">
        <f>IF(COUNTIF(Dails!D:D,Data!$A1958)=1,2,"N")</f>
        <v>2</v>
      </c>
      <c r="H1958" s="16" t="str">
        <f>IF(COUNTIF(Dails!G:G,Data!$A1958)=1,3,"N")</f>
        <v>N</v>
      </c>
      <c r="I1958" s="16">
        <f t="shared" si="1"/>
        <v>2</v>
      </c>
    </row>
    <row r="1959" ht="14.25" customHeight="1">
      <c r="A1959" s="9" t="s">
        <v>52</v>
      </c>
      <c r="B1959" s="110" t="s">
        <v>791</v>
      </c>
      <c r="C1959" s="131" t="str">
        <f t="shared" si="2"/>
        <v>Aylward, Bobby.2015_002 Climate Action and Low Carbon Development Bill - Amendment 52 - Democracy</v>
      </c>
      <c r="D1959" s="131" t="s">
        <v>1333</v>
      </c>
      <c r="E1959" s="16" t="str">
        <f>VLOOKUP(B1959&amp;D1959,'Bill Assignment'!C:D,2,0)</f>
        <v>√</v>
      </c>
      <c r="F1959" s="16">
        <f>IF(COUNTIF(Dails!A:A,Data!$A1959)=1,1,"N")</f>
        <v>1</v>
      </c>
      <c r="G1959" s="16">
        <f>IF(COUNTIF(Dails!D:D,Data!$A1959)=1,2,"N")</f>
        <v>2</v>
      </c>
      <c r="H1959" s="16" t="str">
        <f>IF(COUNTIF(Dails!G:G,Data!$A1959)=1,3,"N")</f>
        <v>N</v>
      </c>
      <c r="I1959" s="16">
        <f t="shared" si="1"/>
        <v>2</v>
      </c>
    </row>
    <row r="1960" ht="14.25" customHeight="1">
      <c r="A1960" s="9" t="s">
        <v>745</v>
      </c>
      <c r="B1960" s="110" t="s">
        <v>791</v>
      </c>
      <c r="C1960" s="131" t="str">
        <f t="shared" si="2"/>
        <v>Boyd Barrett, Richard.2015_002 Climate Action and Low Carbon Development Bill - Amendment 52 - Democracy</v>
      </c>
      <c r="D1960" s="131" t="s">
        <v>1333</v>
      </c>
      <c r="E1960" s="16" t="str">
        <f>VLOOKUP(B1960&amp;D1960,'Bill Assignment'!C:D,2,0)</f>
        <v>√</v>
      </c>
      <c r="F1960" s="16">
        <f>IF(COUNTIF(Dails!A:A,Data!$A1960)=1,1,"N")</f>
        <v>1</v>
      </c>
      <c r="G1960" s="16">
        <f>IF(COUNTIF(Dails!D:D,Data!$A1960)=1,2,"N")</f>
        <v>2</v>
      </c>
      <c r="H1960" s="16" t="str">
        <f>IF(COUNTIF(Dails!G:G,Data!$A1960)=1,3,"N")</f>
        <v>N</v>
      </c>
      <c r="I1960" s="16">
        <f t="shared" si="1"/>
        <v>2</v>
      </c>
    </row>
    <row r="1961" ht="14.25" customHeight="1">
      <c r="A1961" s="9" t="s">
        <v>1339</v>
      </c>
      <c r="B1961" s="110" t="s">
        <v>791</v>
      </c>
      <c r="C1961" s="131" t="str">
        <f t="shared" si="2"/>
        <v>Broughan, Thomas P.2015_002 Climate Action and Low Carbon Development Bill - Amendment 52 - Democracy</v>
      </c>
      <c r="D1961" s="131" t="s">
        <v>1333</v>
      </c>
      <c r="E1961" s="16" t="str">
        <f>VLOOKUP(B1961&amp;D1961,'Bill Assignment'!C:D,2,0)</f>
        <v>√</v>
      </c>
      <c r="F1961" s="16">
        <f>IF(COUNTIF(Dails!A:A,Data!$A1961)=1,1,"N")</f>
        <v>1</v>
      </c>
      <c r="G1961" s="16">
        <f>IF(COUNTIF(Dails!D:D,Data!$A1961)=1,2,"N")</f>
        <v>2</v>
      </c>
      <c r="H1961" s="16">
        <f>IF(COUNTIF(Dails!G:G,Data!$A1961)=1,3,"N")</f>
        <v>3</v>
      </c>
      <c r="I1961" s="16">
        <f t="shared" si="1"/>
        <v>2</v>
      </c>
    </row>
    <row r="1962" ht="14.25" customHeight="1">
      <c r="A1962" s="9" t="s">
        <v>1064</v>
      </c>
      <c r="B1962" s="110" t="s">
        <v>791</v>
      </c>
      <c r="C1962" s="131" t="str">
        <f t="shared" si="2"/>
        <v>Calleary, Dara.2015_002 Climate Action and Low Carbon Development Bill - Amendment 52 - Democracy</v>
      </c>
      <c r="D1962" s="131" t="s">
        <v>1333</v>
      </c>
      <c r="E1962" s="16" t="str">
        <f>VLOOKUP(B1962&amp;D1962,'Bill Assignment'!C:D,2,0)</f>
        <v>√</v>
      </c>
      <c r="F1962" s="16">
        <f>IF(COUNTIF(Dails!A:A,Data!$A1962)=1,1,"N")</f>
        <v>1</v>
      </c>
      <c r="G1962" s="16">
        <f>IF(COUNTIF(Dails!D:D,Data!$A1962)=1,2,"N")</f>
        <v>2</v>
      </c>
      <c r="H1962" s="16" t="str">
        <f>IF(COUNTIF(Dails!G:G,Data!$A1962)=1,3,"N")</f>
        <v>N</v>
      </c>
      <c r="I1962" s="16">
        <f t="shared" si="1"/>
        <v>2</v>
      </c>
    </row>
    <row r="1963" ht="14.25" customHeight="1">
      <c r="A1963" s="9" t="s">
        <v>1543</v>
      </c>
      <c r="B1963" s="110" t="s">
        <v>791</v>
      </c>
      <c r="C1963" s="131" t="str">
        <f t="shared" si="2"/>
        <v>Collins, Joan.2015_002 Climate Action and Low Carbon Development Bill - Amendment 52 - Democracy</v>
      </c>
      <c r="D1963" s="131" t="s">
        <v>1333</v>
      </c>
      <c r="E1963" s="16" t="str">
        <f>VLOOKUP(B1963&amp;D1963,'Bill Assignment'!C:D,2,0)</f>
        <v>√</v>
      </c>
      <c r="F1963" s="16">
        <f>IF(COUNTIF(Dails!A:A,Data!$A1963)=1,1,"N")</f>
        <v>1</v>
      </c>
      <c r="G1963" s="16">
        <f>IF(COUNTIF(Dails!D:D,Data!$A1963)=1,2,"N")</f>
        <v>2</v>
      </c>
      <c r="H1963" s="16" t="str">
        <f>IF(COUNTIF(Dails!G:G,Data!$A1963)=1,3,"N")</f>
        <v>N</v>
      </c>
      <c r="I1963" s="16">
        <f t="shared" si="1"/>
        <v>2</v>
      </c>
    </row>
    <row r="1964" ht="14.25" customHeight="1">
      <c r="A1964" s="9" t="s">
        <v>970</v>
      </c>
      <c r="B1964" s="110" t="s">
        <v>791</v>
      </c>
      <c r="C1964" s="131" t="str">
        <f t="shared" si="2"/>
        <v>Collins, Niall.2015_002 Climate Action and Low Carbon Development Bill - Amendment 52 - Democracy</v>
      </c>
      <c r="D1964" s="131" t="s">
        <v>1333</v>
      </c>
      <c r="E1964" s="16" t="str">
        <f>VLOOKUP(B1964&amp;D1964,'Bill Assignment'!C:D,2,0)</f>
        <v>√</v>
      </c>
      <c r="F1964" s="16">
        <f>IF(COUNTIF(Dails!A:A,Data!$A1964)=1,1,"N")</f>
        <v>1</v>
      </c>
      <c r="G1964" s="16">
        <f>IF(COUNTIF(Dails!D:D,Data!$A1964)=1,2,"N")</f>
        <v>2</v>
      </c>
      <c r="H1964" s="16" t="str">
        <f>IF(COUNTIF(Dails!G:G,Data!$A1964)=1,3,"N")</f>
        <v>N</v>
      </c>
      <c r="I1964" s="16">
        <f t="shared" si="1"/>
        <v>2</v>
      </c>
    </row>
    <row r="1965" ht="14.25" customHeight="1">
      <c r="A1965" s="9" t="s">
        <v>2493</v>
      </c>
      <c r="B1965" s="110" t="s">
        <v>791</v>
      </c>
      <c r="C1965" s="131" t="str">
        <f t="shared" si="2"/>
        <v>Colreavy, Michael.2015_002 Climate Action and Low Carbon Development Bill - Amendment 52 - Democracy</v>
      </c>
      <c r="D1965" s="131" t="s">
        <v>1333</v>
      </c>
      <c r="E1965" s="16" t="str">
        <f>VLOOKUP(B1965&amp;D1965,'Bill Assignment'!C:D,2,0)</f>
        <v>√</v>
      </c>
      <c r="F1965" s="16" t="str">
        <f>IF(COUNTIF(Dails!A:A,Data!$A1965)=1,1,"N")</f>
        <v>N</v>
      </c>
      <c r="G1965" s="16">
        <f>IF(COUNTIF(Dails!D:D,Data!$A1965)=1,2,"N")</f>
        <v>2</v>
      </c>
      <c r="H1965" s="16" t="str">
        <f>IF(COUNTIF(Dails!G:G,Data!$A1965)=1,3,"N")</f>
        <v>N</v>
      </c>
      <c r="I1965" s="16">
        <f t="shared" si="1"/>
        <v>2</v>
      </c>
    </row>
    <row r="1966" ht="14.25" customHeight="1">
      <c r="A1966" s="9" t="s">
        <v>1779</v>
      </c>
      <c r="B1966" s="110" t="s">
        <v>791</v>
      </c>
      <c r="C1966" s="131" t="str">
        <f t="shared" si="2"/>
        <v>Coppinger, Ruth.2015_002 Climate Action and Low Carbon Development Bill - Amendment 52 - Democracy</v>
      </c>
      <c r="D1966" s="131" t="s">
        <v>1333</v>
      </c>
      <c r="E1966" s="16" t="str">
        <f>VLOOKUP(B1966&amp;D1966,'Bill Assignment'!C:D,2,0)</f>
        <v>√</v>
      </c>
      <c r="F1966" s="16">
        <f>IF(COUNTIF(Dails!A:A,Data!$A1966)=1,1,"N")</f>
        <v>1</v>
      </c>
      <c r="G1966" s="16">
        <f>IF(COUNTIF(Dails!D:D,Data!$A1966)=1,2,"N")</f>
        <v>2</v>
      </c>
      <c r="H1966" s="16" t="str">
        <f>IF(COUNTIF(Dails!G:G,Data!$A1966)=1,3,"N")</f>
        <v>N</v>
      </c>
      <c r="I1966" s="16">
        <f t="shared" si="1"/>
        <v>2</v>
      </c>
    </row>
    <row r="1967" ht="14.25" customHeight="1">
      <c r="A1967" s="9" t="s">
        <v>896</v>
      </c>
      <c r="B1967" s="110" t="s">
        <v>791</v>
      </c>
      <c r="C1967" s="131" t="str">
        <f t="shared" si="2"/>
        <v>Cowen, Barry.2015_002 Climate Action and Low Carbon Development Bill - Amendment 52 - Democracy</v>
      </c>
      <c r="D1967" s="131" t="s">
        <v>1333</v>
      </c>
      <c r="E1967" s="16" t="str">
        <f>VLOOKUP(B1967&amp;D1967,'Bill Assignment'!C:D,2,0)</f>
        <v>√</v>
      </c>
      <c r="F1967" s="16">
        <f>IF(COUNTIF(Dails!A:A,Data!$A1967)=1,1,"N")</f>
        <v>1</v>
      </c>
      <c r="G1967" s="16">
        <f>IF(COUNTIF(Dails!D:D,Data!$A1967)=1,2,"N")</f>
        <v>2</v>
      </c>
      <c r="H1967" s="16" t="str">
        <f>IF(COUNTIF(Dails!G:G,Data!$A1967)=1,3,"N")</f>
        <v>N</v>
      </c>
      <c r="I1967" s="16">
        <f t="shared" si="1"/>
        <v>2</v>
      </c>
    </row>
    <row r="1968" ht="14.25" customHeight="1">
      <c r="A1968" s="9" t="s">
        <v>2551</v>
      </c>
      <c r="B1968" s="110" t="s">
        <v>791</v>
      </c>
      <c r="C1968" s="131" t="str">
        <f t="shared" si="2"/>
        <v>Creighton, Lucinda.2015_002 Climate Action and Low Carbon Development Bill - Amendment 52 - Democracy</v>
      </c>
      <c r="D1968" s="131" t="s">
        <v>1333</v>
      </c>
      <c r="E1968" s="16" t="str">
        <f>VLOOKUP(B1968&amp;D1968,'Bill Assignment'!C:D,2,0)</f>
        <v>√</v>
      </c>
      <c r="F1968" s="16" t="str">
        <f>IF(COUNTIF(Dails!A:A,Data!$A1968)=1,1,"N")</f>
        <v>N</v>
      </c>
      <c r="G1968" s="16">
        <f>IF(COUNTIF(Dails!D:D,Data!$A1968)=1,2,"N")</f>
        <v>2</v>
      </c>
      <c r="H1968" s="16" t="str">
        <f>IF(COUNTIF(Dails!G:G,Data!$A1968)=1,3,"N")</f>
        <v>N</v>
      </c>
      <c r="I1968" s="16">
        <f t="shared" si="1"/>
        <v>2</v>
      </c>
    </row>
    <row r="1969" ht="14.25" customHeight="1">
      <c r="A1969" s="9" t="s">
        <v>1784</v>
      </c>
      <c r="B1969" s="110" t="s">
        <v>791</v>
      </c>
      <c r="C1969" s="131" t="str">
        <f t="shared" si="2"/>
        <v>Daly, Clare.2015_002 Climate Action and Low Carbon Development Bill - Amendment 52 - Democracy</v>
      </c>
      <c r="D1969" s="131" t="s">
        <v>1333</v>
      </c>
      <c r="E1969" s="16" t="str">
        <f>VLOOKUP(B1969&amp;D1969,'Bill Assignment'!C:D,2,0)</f>
        <v>√</v>
      </c>
      <c r="F1969" s="16" t="str">
        <f>IF(COUNTIF(Dails!A:A,Data!$A1969)=1,1,"N")</f>
        <v>N</v>
      </c>
      <c r="G1969" s="16">
        <f>IF(COUNTIF(Dails!D:D,Data!$A1969)=1,2,"N")</f>
        <v>2</v>
      </c>
      <c r="H1969" s="16" t="str">
        <f>IF(COUNTIF(Dails!G:G,Data!$A1969)=1,3,"N")</f>
        <v>N</v>
      </c>
      <c r="I1969" s="16">
        <f t="shared" si="1"/>
        <v>2</v>
      </c>
    </row>
    <row r="1970" ht="14.25" customHeight="1">
      <c r="A1970" s="9" t="s">
        <v>368</v>
      </c>
      <c r="B1970" s="110" t="s">
        <v>791</v>
      </c>
      <c r="C1970" s="131" t="str">
        <f t="shared" si="2"/>
        <v>Doherty, Pearse.2015_002 Climate Action and Low Carbon Development Bill - Amendment 52 - Democracy</v>
      </c>
      <c r="D1970" s="131" t="s">
        <v>1333</v>
      </c>
      <c r="E1970" s="16" t="str">
        <f>VLOOKUP(B1970&amp;D1970,'Bill Assignment'!C:D,2,0)</f>
        <v>√</v>
      </c>
      <c r="F1970" s="16">
        <f>IF(COUNTIF(Dails!A:A,Data!$A1970)=1,1,"N")</f>
        <v>1</v>
      </c>
      <c r="G1970" s="16">
        <f>IF(COUNTIF(Dails!D:D,Data!$A1970)=1,2,"N")</f>
        <v>2</v>
      </c>
      <c r="H1970" s="16" t="str">
        <f>IF(COUNTIF(Dails!G:G,Data!$A1970)=1,3,"N")</f>
        <v>N</v>
      </c>
      <c r="I1970" s="16">
        <f t="shared" si="1"/>
        <v>2</v>
      </c>
    </row>
    <row r="1971" ht="14.25" customHeight="1">
      <c r="A1971" s="9" t="s">
        <v>558</v>
      </c>
      <c r="B1971" s="110" t="s">
        <v>791</v>
      </c>
      <c r="C1971" s="131" t="str">
        <f t="shared" si="2"/>
        <v>Ellis, Dessie.2015_002 Climate Action and Low Carbon Development Bill - Amendment 52 - Democracy</v>
      </c>
      <c r="D1971" s="131" t="s">
        <v>1333</v>
      </c>
      <c r="E1971" s="16" t="str">
        <f>VLOOKUP(B1971&amp;D1971,'Bill Assignment'!C:D,2,0)</f>
        <v>√</v>
      </c>
      <c r="F1971" s="16">
        <f>IF(COUNTIF(Dails!A:A,Data!$A1971)=1,1,"N")</f>
        <v>1</v>
      </c>
      <c r="G1971" s="16">
        <f>IF(COUNTIF(Dails!D:D,Data!$A1971)=1,2,"N")</f>
        <v>2</v>
      </c>
      <c r="H1971" s="16" t="str">
        <f>IF(COUNTIF(Dails!G:G,Data!$A1971)=1,3,"N")</f>
        <v>N</v>
      </c>
      <c r="I1971" s="16">
        <f t="shared" si="1"/>
        <v>2</v>
      </c>
    </row>
    <row r="1972" ht="14.25" customHeight="1">
      <c r="A1972" s="9" t="s">
        <v>1549</v>
      </c>
      <c r="B1972" s="110" t="s">
        <v>791</v>
      </c>
      <c r="C1972" s="131" t="str">
        <f t="shared" si="2"/>
        <v>Ferris, Martin.2015_002 Climate Action and Low Carbon Development Bill - Amendment 52 - Democracy</v>
      </c>
      <c r="D1972" s="131" t="s">
        <v>1333</v>
      </c>
      <c r="E1972" s="16" t="str">
        <f>VLOOKUP(B1972&amp;D1972,'Bill Assignment'!C:D,2,0)</f>
        <v>√</v>
      </c>
      <c r="F1972" s="16">
        <f>IF(COUNTIF(Dails!A:A,Data!$A1972)=1,1,"N")</f>
        <v>1</v>
      </c>
      <c r="G1972" s="16">
        <f>IF(COUNTIF(Dails!D:D,Data!$A1972)=1,2,"N")</f>
        <v>2</v>
      </c>
      <c r="H1972" s="16">
        <f>IF(COUNTIF(Dails!G:G,Data!$A1972)=1,3,"N")</f>
        <v>3</v>
      </c>
      <c r="I1972" s="16">
        <f t="shared" si="1"/>
        <v>2</v>
      </c>
    </row>
    <row r="1973" ht="14.25" customHeight="1">
      <c r="A1973" s="9" t="s">
        <v>1626</v>
      </c>
      <c r="B1973" s="110" t="s">
        <v>791</v>
      </c>
      <c r="C1973" s="131" t="str">
        <f t="shared" si="2"/>
        <v>Flanagan, Terence.2015_002 Climate Action and Low Carbon Development Bill - Amendment 52 - Democracy</v>
      </c>
      <c r="D1973" s="131" t="s">
        <v>1333</v>
      </c>
      <c r="E1973" s="16" t="str">
        <f>VLOOKUP(B1973&amp;D1973,'Bill Assignment'!C:D,2,0)</f>
        <v>√</v>
      </c>
      <c r="F1973" s="16" t="str">
        <f>IF(COUNTIF(Dails!A:A,Data!$A1973)=1,1,"N")</f>
        <v>N</v>
      </c>
      <c r="G1973" s="16">
        <f>IF(COUNTIF(Dails!D:D,Data!$A1973)=1,2,"N")</f>
        <v>2</v>
      </c>
      <c r="H1973" s="16" t="str">
        <f>IF(COUNTIF(Dails!G:G,Data!$A1973)=1,3,"N")</f>
        <v>N</v>
      </c>
      <c r="I1973" s="16">
        <f t="shared" si="1"/>
        <v>2</v>
      </c>
    </row>
    <row r="1974" ht="14.25" customHeight="1">
      <c r="A1974" s="9" t="s">
        <v>899</v>
      </c>
      <c r="B1974" s="110" t="s">
        <v>791</v>
      </c>
      <c r="C1974" s="131" t="str">
        <f t="shared" si="2"/>
        <v>Fleming, Sean.2015_002 Climate Action and Low Carbon Development Bill - Amendment 52 - Democracy</v>
      </c>
      <c r="D1974" s="131" t="s">
        <v>1333</v>
      </c>
      <c r="E1974" s="16" t="str">
        <f>VLOOKUP(B1974&amp;D1974,'Bill Assignment'!C:D,2,0)</f>
        <v>√</v>
      </c>
      <c r="F1974" s="16">
        <f>IF(COUNTIF(Dails!A:A,Data!$A1974)=1,1,"N")</f>
        <v>1</v>
      </c>
      <c r="G1974" s="16">
        <f>IF(COUNTIF(Dails!D:D,Data!$A1974)=1,2,"N")</f>
        <v>2</v>
      </c>
      <c r="H1974" s="16">
        <f>IF(COUNTIF(Dails!G:G,Data!$A1974)=1,3,"N")</f>
        <v>3</v>
      </c>
      <c r="I1974" s="16">
        <f t="shared" si="1"/>
        <v>2</v>
      </c>
    </row>
    <row r="1975" ht="14.25" customHeight="1">
      <c r="A1975" s="9" t="s">
        <v>2502</v>
      </c>
      <c r="B1975" s="110" t="s">
        <v>791</v>
      </c>
      <c r="C1975" s="131" t="str">
        <f t="shared" si="2"/>
        <v>Fleming, Tom.2015_002 Climate Action and Low Carbon Development Bill - Amendment 52 - Democracy</v>
      </c>
      <c r="D1975" s="131" t="s">
        <v>1333</v>
      </c>
      <c r="E1975" s="16" t="str">
        <f>VLOOKUP(B1975&amp;D1975,'Bill Assignment'!C:D,2,0)</f>
        <v>√</v>
      </c>
      <c r="F1975" s="16" t="str">
        <f>IF(COUNTIF(Dails!A:A,Data!$A1975)=1,1,"N")</f>
        <v>N</v>
      </c>
      <c r="G1975" s="16">
        <f>IF(COUNTIF(Dails!D:D,Data!$A1975)=1,2,"N")</f>
        <v>2</v>
      </c>
      <c r="H1975" s="16" t="str">
        <f>IF(COUNTIF(Dails!G:G,Data!$A1975)=1,3,"N")</f>
        <v>N</v>
      </c>
      <c r="I1975" s="16">
        <f t="shared" si="1"/>
        <v>2</v>
      </c>
    </row>
    <row r="1976" ht="14.25" customHeight="1">
      <c r="A1976" s="9" t="s">
        <v>1794</v>
      </c>
      <c r="B1976" s="110" t="s">
        <v>791</v>
      </c>
      <c r="C1976" s="131" t="str">
        <f t="shared" si="2"/>
        <v>Grealish, Noel.2015_002 Climate Action and Low Carbon Development Bill - Amendment 52 - Democracy</v>
      </c>
      <c r="D1976" s="131" t="s">
        <v>1333</v>
      </c>
      <c r="E1976" s="16" t="str">
        <f>VLOOKUP(B1976&amp;D1976,'Bill Assignment'!C:D,2,0)</f>
        <v>√</v>
      </c>
      <c r="F1976" s="16">
        <f>IF(COUNTIF(Dails!A:A,Data!$A1976)=1,1,"N")</f>
        <v>1</v>
      </c>
      <c r="G1976" s="16">
        <f>IF(COUNTIF(Dails!D:D,Data!$A1976)=1,2,"N")</f>
        <v>2</v>
      </c>
      <c r="H1976" s="16">
        <f>IF(COUNTIF(Dails!G:G,Data!$A1976)=1,3,"N")</f>
        <v>3</v>
      </c>
      <c r="I1976" s="16">
        <f t="shared" si="1"/>
        <v>2</v>
      </c>
    </row>
    <row r="1977" ht="14.25" customHeight="1">
      <c r="A1977" s="9" t="s">
        <v>1209</v>
      </c>
      <c r="B1977" s="110" t="s">
        <v>791</v>
      </c>
      <c r="C1977" s="131" t="str">
        <f t="shared" si="2"/>
        <v>Healy, Seamus.2015_002 Climate Action and Low Carbon Development Bill - Amendment 52 - Democracy</v>
      </c>
      <c r="D1977" s="131" t="s">
        <v>1333</v>
      </c>
      <c r="E1977" s="16" t="str">
        <f>VLOOKUP(B1977&amp;D1977,'Bill Assignment'!C:D,2,0)</f>
        <v>√</v>
      </c>
      <c r="F1977" s="16">
        <f>IF(COUNTIF(Dails!A:A,Data!$A1977)=1,1,"N")</f>
        <v>1</v>
      </c>
      <c r="G1977" s="16">
        <f>IF(COUNTIF(Dails!D:D,Data!$A1977)=1,2,"N")</f>
        <v>2</v>
      </c>
      <c r="H1977" s="16">
        <f>IF(COUNTIF(Dails!G:G,Data!$A1977)=1,3,"N")</f>
        <v>3</v>
      </c>
      <c r="I1977" s="16">
        <f t="shared" si="1"/>
        <v>2</v>
      </c>
    </row>
    <row r="1978" ht="14.25" customHeight="1">
      <c r="A1978" s="9" t="s">
        <v>1363</v>
      </c>
      <c r="B1978" s="110" t="s">
        <v>791</v>
      </c>
      <c r="C1978" s="131" t="str">
        <f t="shared" si="2"/>
        <v>Higgins, Joe.2015_002 Climate Action and Low Carbon Development Bill - Amendment 52 - Democracy</v>
      </c>
      <c r="D1978" s="131" t="s">
        <v>1333</v>
      </c>
      <c r="E1978" s="16" t="str">
        <f>VLOOKUP(B1978&amp;D1978,'Bill Assignment'!C:D,2,0)</f>
        <v>√</v>
      </c>
      <c r="F1978" s="16" t="str">
        <f>IF(COUNTIF(Dails!A:A,Data!$A1978)=1,1,"N")</f>
        <v>N</v>
      </c>
      <c r="G1978" s="16">
        <f>IF(COUNTIF(Dails!D:D,Data!$A1978)=1,2,"N")</f>
        <v>2</v>
      </c>
      <c r="H1978" s="16">
        <f>IF(COUNTIF(Dails!G:G,Data!$A1978)=1,3,"N")</f>
        <v>3</v>
      </c>
      <c r="I1978" s="16">
        <f t="shared" si="1"/>
        <v>2</v>
      </c>
    </row>
    <row r="1979" ht="14.25" customHeight="1">
      <c r="A1979" s="9" t="s">
        <v>1642</v>
      </c>
      <c r="B1979" s="110" t="s">
        <v>791</v>
      </c>
      <c r="C1979" s="131" t="str">
        <f t="shared" si="2"/>
        <v>Keaveney, Colm.2015_002 Climate Action and Low Carbon Development Bill - Amendment 52 - Democracy</v>
      </c>
      <c r="D1979" s="131" t="s">
        <v>1333</v>
      </c>
      <c r="E1979" s="16" t="str">
        <f>VLOOKUP(B1979&amp;D1979,'Bill Assignment'!C:D,2,0)</f>
        <v>√</v>
      </c>
      <c r="F1979" s="16" t="str">
        <f>IF(COUNTIF(Dails!A:A,Data!$A1979)=1,1,"N")</f>
        <v>N</v>
      </c>
      <c r="G1979" s="16">
        <f>IF(COUNTIF(Dails!D:D,Data!$A1979)=1,2,"N")</f>
        <v>2</v>
      </c>
      <c r="H1979" s="16" t="str">
        <f>IF(COUNTIF(Dails!G:G,Data!$A1979)=1,3,"N")</f>
        <v>N</v>
      </c>
      <c r="I1979" s="16">
        <f t="shared" si="1"/>
        <v>2</v>
      </c>
    </row>
    <row r="1980" ht="14.25" customHeight="1">
      <c r="A1980" s="9" t="s">
        <v>1474</v>
      </c>
      <c r="B1980" s="110" t="s">
        <v>791</v>
      </c>
      <c r="C1980" s="131" t="str">
        <f t="shared" si="2"/>
        <v>Kelleher, Billy.2015_002 Climate Action and Low Carbon Development Bill - Amendment 52 - Democracy</v>
      </c>
      <c r="D1980" s="131" t="s">
        <v>1333</v>
      </c>
      <c r="E1980" s="16" t="str">
        <f>VLOOKUP(B1980&amp;D1980,'Bill Assignment'!C:D,2,0)</f>
        <v>√</v>
      </c>
      <c r="F1980" s="16" t="str">
        <f>IF(COUNTIF(Dails!A:A,Data!$A1980)=1,1,"N")</f>
        <v>N</v>
      </c>
      <c r="G1980" s="16">
        <f>IF(COUNTIF(Dails!D:D,Data!$A1980)=1,2,"N")</f>
        <v>2</v>
      </c>
      <c r="H1980" s="16">
        <f>IF(COUNTIF(Dails!G:G,Data!$A1980)=1,3,"N")</f>
        <v>3</v>
      </c>
      <c r="I1980" s="16">
        <f t="shared" si="1"/>
        <v>2</v>
      </c>
    </row>
    <row r="1981" ht="14.25" customHeight="1">
      <c r="A1981" s="9" t="s">
        <v>803</v>
      </c>
      <c r="B1981" s="110" t="s">
        <v>791</v>
      </c>
      <c r="C1981" s="131" t="str">
        <f t="shared" si="2"/>
        <v>Mac Lochlainn, Padraig.2015_002 Climate Action and Low Carbon Development Bill - Amendment 52 - Democracy</v>
      </c>
      <c r="D1981" s="131" t="s">
        <v>1333</v>
      </c>
      <c r="E1981" s="16" t="str">
        <f>VLOOKUP(B1981&amp;D1981,'Bill Assignment'!C:D,2,0)</f>
        <v>√</v>
      </c>
      <c r="F1981" s="16" t="str">
        <f>IF(COUNTIF(Dails!A:A,Data!$A1981)=1,1,"N")</f>
        <v>N</v>
      </c>
      <c r="G1981" s="16">
        <f>IF(COUNTIF(Dails!D:D,Data!$A1981)=1,2,"N")</f>
        <v>2</v>
      </c>
      <c r="H1981" s="16" t="str">
        <f>IF(COUNTIF(Dails!G:G,Data!$A1981)=1,3,"N")</f>
        <v>N</v>
      </c>
      <c r="I1981" s="16">
        <f t="shared" si="1"/>
        <v>2</v>
      </c>
    </row>
    <row r="1982" ht="14.25" customHeight="1">
      <c r="A1982" s="9" t="s">
        <v>1374</v>
      </c>
      <c r="B1982" s="110" t="s">
        <v>791</v>
      </c>
      <c r="C1982" s="131" t="str">
        <f t="shared" si="2"/>
        <v>McGrath, Finian.2015_002 Climate Action and Low Carbon Development Bill - Amendment 52 - Democracy</v>
      </c>
      <c r="D1982" s="131" t="s">
        <v>1333</v>
      </c>
      <c r="E1982" s="16" t="str">
        <f>VLOOKUP(B1982&amp;D1982,'Bill Assignment'!C:D,2,0)</f>
        <v>√</v>
      </c>
      <c r="F1982" s="16">
        <f>IF(COUNTIF(Dails!A:A,Data!$A1982)=1,1,"N")</f>
        <v>1</v>
      </c>
      <c r="G1982" s="16">
        <f>IF(COUNTIF(Dails!D:D,Data!$A1982)=1,2,"N")</f>
        <v>2</v>
      </c>
      <c r="H1982" s="16">
        <f>IF(COUNTIF(Dails!G:G,Data!$A1982)=1,3,"N")</f>
        <v>3</v>
      </c>
      <c r="I1982" s="16">
        <f t="shared" si="1"/>
        <v>2</v>
      </c>
    </row>
    <row r="1983" ht="14.25" customHeight="1">
      <c r="A1983" s="9" t="s">
        <v>300</v>
      </c>
      <c r="B1983" s="110" t="s">
        <v>791</v>
      </c>
      <c r="C1983" s="131" t="str">
        <f t="shared" si="2"/>
        <v>McGrath, Michael.2015_002 Climate Action and Low Carbon Development Bill - Amendment 52 - Democracy</v>
      </c>
      <c r="D1983" s="131" t="s">
        <v>1333</v>
      </c>
      <c r="E1983" s="16" t="str">
        <f>VLOOKUP(B1983&amp;D1983,'Bill Assignment'!C:D,2,0)</f>
        <v>√</v>
      </c>
      <c r="F1983" s="16">
        <f>IF(COUNTIF(Dails!A:A,Data!$A1983)=1,1,"N")</f>
        <v>1</v>
      </c>
      <c r="G1983" s="16">
        <f>IF(COUNTIF(Dails!D:D,Data!$A1983)=1,2,"N")</f>
        <v>2</v>
      </c>
      <c r="H1983" s="16" t="str">
        <f>IF(COUNTIF(Dails!G:G,Data!$A1983)=1,3,"N")</f>
        <v>N</v>
      </c>
      <c r="I1983" s="16">
        <f t="shared" si="1"/>
        <v>2</v>
      </c>
    </row>
    <row r="1984" ht="14.25" customHeight="1">
      <c r="A1984" s="9" t="s">
        <v>2518</v>
      </c>
      <c r="B1984" s="110" t="s">
        <v>791</v>
      </c>
      <c r="C1984" s="131" t="str">
        <f t="shared" si="2"/>
        <v>McLellan, Sandra.2015_002 Climate Action and Low Carbon Development Bill - Amendment 52 - Democracy</v>
      </c>
      <c r="D1984" s="131" t="s">
        <v>1333</v>
      </c>
      <c r="E1984" s="16" t="str">
        <f>VLOOKUP(B1984&amp;D1984,'Bill Assignment'!C:D,2,0)</f>
        <v>√</v>
      </c>
      <c r="F1984" s="16" t="str">
        <f>IF(COUNTIF(Dails!A:A,Data!$A1984)=1,1,"N")</f>
        <v>N</v>
      </c>
      <c r="G1984" s="16">
        <f>IF(COUNTIF(Dails!D:D,Data!$A1984)=1,2,"N")</f>
        <v>2</v>
      </c>
      <c r="H1984" s="16" t="str">
        <f>IF(COUNTIF(Dails!G:G,Data!$A1984)=1,3,"N")</f>
        <v>N</v>
      </c>
      <c r="I1984" s="16">
        <f t="shared" si="1"/>
        <v>2</v>
      </c>
    </row>
    <row r="1985" ht="14.25" customHeight="1">
      <c r="A1985" s="9" t="s">
        <v>1660</v>
      </c>
      <c r="B1985" s="110" t="s">
        <v>791</v>
      </c>
      <c r="C1985" s="131" t="str">
        <f t="shared" si="2"/>
        <v>Mathews, Peter.2015_002 Climate Action and Low Carbon Development Bill - Amendment 52 - Democracy</v>
      </c>
      <c r="D1985" s="131" t="s">
        <v>1333</v>
      </c>
      <c r="E1985" s="16" t="str">
        <f>VLOOKUP(B1985&amp;D1985,'Bill Assignment'!C:D,2,0)</f>
        <v>√</v>
      </c>
      <c r="F1985" s="16" t="str">
        <f>IF(COUNTIF(Dails!A:A,Data!$A1985)=1,1,"N")</f>
        <v>N</v>
      </c>
      <c r="G1985" s="16">
        <f>IF(COUNTIF(Dails!D:D,Data!$A1985)=1,2,"N")</f>
        <v>2</v>
      </c>
      <c r="H1985" s="16" t="str">
        <f>IF(COUNTIF(Dails!G:G,Data!$A1985)=1,3,"N")</f>
        <v>N</v>
      </c>
      <c r="I1985" s="16">
        <f t="shared" si="1"/>
        <v>2</v>
      </c>
    </row>
    <row r="1986" ht="14.25" customHeight="1">
      <c r="A1986" s="9" t="s">
        <v>268</v>
      </c>
      <c r="B1986" s="110" t="s">
        <v>791</v>
      </c>
      <c r="C1986" s="131" t="str">
        <f t="shared" si="2"/>
        <v>Moynihan, Michael.2015_002 Climate Action and Low Carbon Development Bill - Amendment 52 - Democracy</v>
      </c>
      <c r="D1986" s="131" t="s">
        <v>1333</v>
      </c>
      <c r="E1986" s="16" t="str">
        <f>VLOOKUP(B1986&amp;D1986,'Bill Assignment'!C:D,2,0)</f>
        <v>√</v>
      </c>
      <c r="F1986" s="16">
        <f>IF(COUNTIF(Dails!A:A,Data!$A1986)=1,1,"N")</f>
        <v>1</v>
      </c>
      <c r="G1986" s="16">
        <f>IF(COUNTIF(Dails!D:D,Data!$A1986)=1,2,"N")</f>
        <v>2</v>
      </c>
      <c r="H1986" s="16">
        <f>IF(COUNTIF(Dails!G:G,Data!$A1986)=1,3,"N")</f>
        <v>3</v>
      </c>
      <c r="I1986" s="16">
        <f t="shared" si="1"/>
        <v>2</v>
      </c>
    </row>
    <row r="1987" ht="14.25" customHeight="1">
      <c r="A1987" s="9" t="s">
        <v>1821</v>
      </c>
      <c r="B1987" s="110" t="s">
        <v>791</v>
      </c>
      <c r="C1987" s="131" t="str">
        <f t="shared" si="2"/>
        <v>Murphy, Paul.2015_002 Climate Action and Low Carbon Development Bill - Amendment 52 - Democracy</v>
      </c>
      <c r="D1987" s="131" t="s">
        <v>1333</v>
      </c>
      <c r="E1987" s="16" t="str">
        <f>VLOOKUP(B1987&amp;D1987,'Bill Assignment'!C:D,2,0)</f>
        <v>√</v>
      </c>
      <c r="F1987" s="16">
        <f>IF(COUNTIF(Dails!A:A,Data!$A1987)=1,1,"N")</f>
        <v>1</v>
      </c>
      <c r="G1987" s="16">
        <f>IF(COUNTIF(Dails!D:D,Data!$A1987)=1,2,"N")</f>
        <v>2</v>
      </c>
      <c r="H1987" s="16" t="str">
        <f>IF(COUNTIF(Dails!G:G,Data!$A1987)=1,3,"N")</f>
        <v>N</v>
      </c>
      <c r="I1987" s="16">
        <f t="shared" si="1"/>
        <v>2</v>
      </c>
    </row>
    <row r="1988" ht="14.25" customHeight="1">
      <c r="A1988" s="9" t="s">
        <v>1150</v>
      </c>
      <c r="B1988" s="110" t="s">
        <v>791</v>
      </c>
      <c r="C1988" s="131" t="str">
        <f t="shared" si="2"/>
        <v>Naughten, Denis.2015_002 Climate Action and Low Carbon Development Bill - Amendment 52 - Democracy</v>
      </c>
      <c r="D1988" s="131" t="s">
        <v>1333</v>
      </c>
      <c r="E1988" s="16" t="str">
        <f>VLOOKUP(B1988&amp;D1988,'Bill Assignment'!C:D,2,0)</f>
        <v>√</v>
      </c>
      <c r="F1988" s="16">
        <f>IF(COUNTIF(Dails!A:A,Data!$A1988)=1,1,"N")</f>
        <v>1</v>
      </c>
      <c r="G1988" s="16">
        <f>IF(COUNTIF(Dails!D:D,Data!$A1988)=1,2,"N")</f>
        <v>2</v>
      </c>
      <c r="H1988" s="16">
        <f>IF(COUNTIF(Dails!G:G,Data!$A1988)=1,3,"N")</f>
        <v>3</v>
      </c>
      <c r="I1988" s="16">
        <f t="shared" si="1"/>
        <v>2</v>
      </c>
    </row>
    <row r="1989" ht="14.25" customHeight="1">
      <c r="A1989" s="9" t="s">
        <v>1388</v>
      </c>
      <c r="B1989" s="110" t="s">
        <v>791</v>
      </c>
      <c r="C1989" s="131" t="str">
        <f t="shared" si="2"/>
        <v>o Caolain, Caoimhghin.2015_002 Climate Action and Low Carbon Development Bill - Amendment 52 - Democracy</v>
      </c>
      <c r="D1989" s="131" t="s">
        <v>1333</v>
      </c>
      <c r="E1989" s="16" t="str">
        <f>VLOOKUP(B1989&amp;D1989,'Bill Assignment'!C:D,2,0)</f>
        <v>√</v>
      </c>
      <c r="F1989" s="16">
        <f>IF(COUNTIF(Dails!A:A,Data!$A1989)=1,1,"N")</f>
        <v>1</v>
      </c>
      <c r="G1989" s="16">
        <f>IF(COUNTIF(Dails!D:D,Data!$A1989)=1,2,"N")</f>
        <v>2</v>
      </c>
      <c r="H1989" s="16">
        <f>IF(COUNTIF(Dails!G:G,Data!$A1989)=1,3,"N")</f>
        <v>3</v>
      </c>
      <c r="I1989" s="16">
        <f t="shared" si="1"/>
        <v>2</v>
      </c>
    </row>
    <row r="1990" ht="14.25" customHeight="1">
      <c r="A1990" s="9" t="s">
        <v>1571</v>
      </c>
      <c r="B1990" s="110" t="s">
        <v>791</v>
      </c>
      <c r="C1990" s="131" t="str">
        <f t="shared" si="2"/>
        <v>o Cuiv, eamon.2015_002 Climate Action and Low Carbon Development Bill - Amendment 52 - Democracy</v>
      </c>
      <c r="D1990" s="131" t="s">
        <v>1333</v>
      </c>
      <c r="E1990" s="16" t="str">
        <f>VLOOKUP(B1990&amp;D1990,'Bill Assignment'!C:D,2,0)</f>
        <v>√</v>
      </c>
      <c r="F1990" s="16">
        <f>IF(COUNTIF(Dails!A:A,Data!$A1990)=1,1,"N")</f>
        <v>1</v>
      </c>
      <c r="G1990" s="16">
        <f>IF(COUNTIF(Dails!D:D,Data!$A1990)=1,2,"N")</f>
        <v>2</v>
      </c>
      <c r="H1990" s="16">
        <f>IF(COUNTIF(Dails!G:G,Data!$A1990)=1,3,"N")</f>
        <v>3</v>
      </c>
      <c r="I1990" s="16">
        <f t="shared" si="1"/>
        <v>2</v>
      </c>
    </row>
    <row r="1991" ht="14.25" customHeight="1">
      <c r="A1991" s="9" t="s">
        <v>1502</v>
      </c>
      <c r="B1991" s="110" t="s">
        <v>791</v>
      </c>
      <c r="C1991" s="131" t="str">
        <f t="shared" si="2"/>
        <v>o Fearghail, Sean.2015_002 Climate Action and Low Carbon Development Bill - Amendment 52 - Democracy</v>
      </c>
      <c r="D1991" s="131" t="s">
        <v>1333</v>
      </c>
      <c r="E1991" s="16" t="str">
        <f>VLOOKUP(B1991&amp;D1991,'Bill Assignment'!C:D,2,0)</f>
        <v>√</v>
      </c>
      <c r="F1991" s="16">
        <f>IF(COUNTIF(Dails!A:A,Data!$A1991)=1,1,"N")</f>
        <v>1</v>
      </c>
      <c r="G1991" s="16">
        <f>IF(COUNTIF(Dails!D:D,Data!$A1991)=1,2,"N")</f>
        <v>2</v>
      </c>
      <c r="H1991" s="16">
        <f>IF(COUNTIF(Dails!G:G,Data!$A1991)=1,3,"N")</f>
        <v>3</v>
      </c>
      <c r="I1991" s="16">
        <f t="shared" si="1"/>
        <v>2</v>
      </c>
    </row>
    <row r="1992" ht="14.25" customHeight="1">
      <c r="A1992" s="9" t="s">
        <v>1390</v>
      </c>
      <c r="B1992" s="110" t="s">
        <v>791</v>
      </c>
      <c r="C1992" s="131" t="str">
        <f t="shared" si="2"/>
        <v>o Snodaigh, Aengus.2015_002 Climate Action and Low Carbon Development Bill - Amendment 52 - Democracy</v>
      </c>
      <c r="D1992" s="131" t="s">
        <v>1333</v>
      </c>
      <c r="E1992" s="16" t="str">
        <f>VLOOKUP(B1992&amp;D1992,'Bill Assignment'!C:D,2,0)</f>
        <v>√</v>
      </c>
      <c r="F1992" s="16">
        <f>IF(COUNTIF(Dails!A:A,Data!$A1992)=1,1,"N")</f>
        <v>1</v>
      </c>
      <c r="G1992" s="16">
        <f>IF(COUNTIF(Dails!D:D,Data!$A1992)=1,2,"N")</f>
        <v>2</v>
      </c>
      <c r="H1992" s="16">
        <f>IF(COUNTIF(Dails!G:G,Data!$A1992)=1,3,"N")</f>
        <v>3</v>
      </c>
      <c r="I1992" s="16">
        <f t="shared" si="1"/>
        <v>2</v>
      </c>
    </row>
    <row r="1993" ht="14.25" customHeight="1">
      <c r="A1993" s="9" t="s">
        <v>943</v>
      </c>
      <c r="B1993" s="110" t="s">
        <v>791</v>
      </c>
      <c r="C1993" s="131" t="str">
        <f t="shared" si="2"/>
        <v>O'Dea, Willie.2015_002 Climate Action and Low Carbon Development Bill - Amendment 52 - Democracy</v>
      </c>
      <c r="D1993" s="131" t="s">
        <v>1333</v>
      </c>
      <c r="E1993" s="16" t="str">
        <f>VLOOKUP(B1993&amp;D1993,'Bill Assignment'!C:D,2,0)</f>
        <v>√</v>
      </c>
      <c r="F1993" s="16">
        <f>IF(COUNTIF(Dails!A:A,Data!$A1993)=1,1,"N")</f>
        <v>1</v>
      </c>
      <c r="G1993" s="16">
        <f>IF(COUNTIF(Dails!D:D,Data!$A1993)=1,2,"N")</f>
        <v>2</v>
      </c>
      <c r="H1993" s="16">
        <f>IF(COUNTIF(Dails!G:G,Data!$A1993)=1,3,"N")</f>
        <v>3</v>
      </c>
      <c r="I1993" s="16">
        <f t="shared" si="1"/>
        <v>2</v>
      </c>
    </row>
    <row r="1994" ht="14.25" customHeight="1">
      <c r="A1994" s="9" t="s">
        <v>1841</v>
      </c>
      <c r="B1994" s="110" t="s">
        <v>791</v>
      </c>
      <c r="C1994" s="131" t="str">
        <f t="shared" si="2"/>
        <v>O'Sullivan, Maureen.2015_002 Climate Action and Low Carbon Development Bill - Amendment 52 - Democracy</v>
      </c>
      <c r="D1994" s="131" t="s">
        <v>1333</v>
      </c>
      <c r="E1994" s="16" t="str">
        <f>VLOOKUP(B1994&amp;D1994,'Bill Assignment'!C:D,2,0)</f>
        <v>√</v>
      </c>
      <c r="F1994" s="16">
        <f>IF(COUNTIF(Dails!A:A,Data!$A1994)=1,1,"N")</f>
        <v>1</v>
      </c>
      <c r="G1994" s="16">
        <f>IF(COUNTIF(Dails!D:D,Data!$A1994)=1,2,"N")</f>
        <v>2</v>
      </c>
      <c r="H1994" s="16" t="str">
        <f>IF(COUNTIF(Dails!G:G,Data!$A1994)=1,3,"N")</f>
        <v>N</v>
      </c>
      <c r="I1994" s="16">
        <f t="shared" si="1"/>
        <v>2</v>
      </c>
    </row>
    <row r="1995" ht="14.25" customHeight="1">
      <c r="A1995" s="9" t="s">
        <v>115</v>
      </c>
      <c r="B1995" s="110" t="s">
        <v>791</v>
      </c>
      <c r="C1995" s="131" t="str">
        <f t="shared" si="2"/>
        <v>Ross, Shane.2015_002 Climate Action and Low Carbon Development Bill - Amendment 52 - Democracy</v>
      </c>
      <c r="D1995" s="131" t="s">
        <v>1333</v>
      </c>
      <c r="E1995" s="16" t="str">
        <f>VLOOKUP(B1995&amp;D1995,'Bill Assignment'!C:D,2,0)</f>
        <v>√</v>
      </c>
      <c r="F1995" s="16">
        <f>IF(COUNTIF(Dails!A:A,Data!$A1995)=1,1,"N")</f>
        <v>1</v>
      </c>
      <c r="G1995" s="16">
        <f>IF(COUNTIF(Dails!D:D,Data!$A1995)=1,2,"N")</f>
        <v>2</v>
      </c>
      <c r="H1995" s="16" t="str">
        <f>IF(COUNTIF(Dails!G:G,Data!$A1995)=1,3,"N")</f>
        <v>N</v>
      </c>
      <c r="I1995" s="16">
        <f t="shared" si="1"/>
        <v>2</v>
      </c>
    </row>
    <row r="1996" ht="14.25" customHeight="1">
      <c r="A1996" s="9" t="s">
        <v>110</v>
      </c>
      <c r="B1996" s="110" t="s">
        <v>791</v>
      </c>
      <c r="C1996" s="131" t="str">
        <f t="shared" si="2"/>
        <v>Smith, Brendan.2015_002 Climate Action and Low Carbon Development Bill - Amendment 52 - Democracy</v>
      </c>
      <c r="D1996" s="131" t="s">
        <v>1333</v>
      </c>
      <c r="E1996" s="16" t="str">
        <f>VLOOKUP(B1996&amp;D1996,'Bill Assignment'!C:D,2,0)</f>
        <v>√</v>
      </c>
      <c r="F1996" s="16">
        <f>IF(COUNTIF(Dails!A:A,Data!$A1996)=1,1,"N")</f>
        <v>1</v>
      </c>
      <c r="G1996" s="16">
        <f>IF(COUNTIF(Dails!D:D,Data!$A1996)=1,2,"N")</f>
        <v>2</v>
      </c>
      <c r="H1996" s="16">
        <f>IF(COUNTIF(Dails!G:G,Data!$A1996)=1,3,"N")</f>
        <v>3</v>
      </c>
      <c r="I1996" s="16">
        <f t="shared" si="1"/>
        <v>2</v>
      </c>
    </row>
    <row r="1997" ht="14.25" customHeight="1">
      <c r="A1997" s="9" t="s">
        <v>909</v>
      </c>
      <c r="B1997" s="110" t="s">
        <v>791</v>
      </c>
      <c r="C1997" s="131" t="str">
        <f t="shared" si="2"/>
        <v>Stanley, Brian.2015_002 Climate Action and Low Carbon Development Bill - Amendment 52 - Democracy</v>
      </c>
      <c r="D1997" s="131" t="s">
        <v>1333</v>
      </c>
      <c r="E1997" s="16" t="str">
        <f>VLOOKUP(B1997&amp;D1997,'Bill Assignment'!C:D,2,0)</f>
        <v>√</v>
      </c>
      <c r="F1997" s="16">
        <f>IF(COUNTIF(Dails!A:A,Data!$A1997)=1,1,"N")</f>
        <v>1</v>
      </c>
      <c r="G1997" s="16">
        <f>IF(COUNTIF(Dails!D:D,Data!$A1997)=1,2,"N")</f>
        <v>2</v>
      </c>
      <c r="H1997" s="16" t="str">
        <f>IF(COUNTIF(Dails!G:G,Data!$A1997)=1,3,"N")</f>
        <v>N</v>
      </c>
      <c r="I1997" s="16">
        <f t="shared" si="1"/>
        <v>2</v>
      </c>
    </row>
    <row r="1998" ht="14.25" customHeight="1">
      <c r="A1998" s="9" t="s">
        <v>995</v>
      </c>
      <c r="B1998" s="110" t="s">
        <v>791</v>
      </c>
      <c r="C1998" s="131" t="str">
        <f t="shared" si="2"/>
        <v>Troy, Robert.2015_002 Climate Action and Low Carbon Development Bill - Amendment 52 - Democracy</v>
      </c>
      <c r="D1998" s="131" t="s">
        <v>1333</v>
      </c>
      <c r="E1998" s="16" t="str">
        <f>VLOOKUP(B1998&amp;D1998,'Bill Assignment'!C:D,2,0)</f>
        <v>√</v>
      </c>
      <c r="F1998" s="16">
        <f>IF(COUNTIF(Dails!A:A,Data!$A1998)=1,1,"N")</f>
        <v>1</v>
      </c>
      <c r="G1998" s="16">
        <f>IF(COUNTIF(Dails!D:D,Data!$A1998)=1,2,"N")</f>
        <v>2</v>
      </c>
      <c r="H1998" s="16" t="str">
        <f>IF(COUNTIF(Dails!G:G,Data!$A1998)=1,3,"N")</f>
        <v>N</v>
      </c>
      <c r="I1998" s="16">
        <f t="shared" si="1"/>
        <v>2</v>
      </c>
    </row>
    <row r="1999" ht="14.25" customHeight="1">
      <c r="A1999" s="9" t="s">
        <v>1585</v>
      </c>
      <c r="B1999" s="110" t="s">
        <v>791</v>
      </c>
      <c r="C1999" s="131" t="str">
        <f t="shared" si="2"/>
        <v>Wallace, Mick.2015_002 Climate Action and Low Carbon Development Bill - Amendment 52 - Democracy</v>
      </c>
      <c r="D1999" s="131" t="s">
        <v>1333</v>
      </c>
      <c r="E1999" s="16" t="str">
        <f>VLOOKUP(B1999&amp;D1999,'Bill Assignment'!C:D,2,0)</f>
        <v>√</v>
      </c>
      <c r="F1999" s="16" t="str">
        <f>IF(COUNTIF(Dails!A:A,Data!$A1999)=1,1,"N")</f>
        <v>N</v>
      </c>
      <c r="G1999" s="16">
        <f>IF(COUNTIF(Dails!D:D,Data!$A1999)=1,2,"N")</f>
        <v>2</v>
      </c>
      <c r="H1999" s="16" t="str">
        <f>IF(COUNTIF(Dails!G:G,Data!$A1999)=1,3,"N")</f>
        <v>N</v>
      </c>
      <c r="I1999" s="16">
        <f t="shared" si="1"/>
        <v>2</v>
      </c>
    </row>
    <row r="2000" ht="14.25" customHeight="1">
      <c r="A2000" s="9" t="s">
        <v>1587</v>
      </c>
      <c r="B2000" s="110" t="s">
        <v>791</v>
      </c>
      <c r="C2000" s="131" t="str">
        <f t="shared" si="2"/>
        <v>Bannon, James.2015_002 Climate Action and Low Carbon Development Bill - Amendment 52 - Democracy</v>
      </c>
      <c r="D2000" s="131" t="s">
        <v>1419</v>
      </c>
      <c r="E2000" s="16" t="str">
        <f>VLOOKUP(B2000&amp;D2000,'Bill Assignment'!C:D,2,0)</f>
        <v>×</v>
      </c>
      <c r="F2000" s="16" t="str">
        <f>IF(COUNTIF(Dails!A:A,Data!$A2000)=1,1,"N")</f>
        <v>N</v>
      </c>
      <c r="G2000" s="16">
        <f>IF(COUNTIF(Dails!D:D,Data!$A2000)=1,2,"N")</f>
        <v>2</v>
      </c>
      <c r="H2000" s="16" t="str">
        <f>IF(COUNTIF(Dails!G:G,Data!$A2000)=1,3,"N")</f>
        <v>N</v>
      </c>
      <c r="I2000" s="16">
        <f t="shared" si="1"/>
        <v>2</v>
      </c>
    </row>
    <row r="2001" ht="14.25" customHeight="1">
      <c r="A2001" s="9" t="s">
        <v>150</v>
      </c>
      <c r="B2001" s="110" t="s">
        <v>791</v>
      </c>
      <c r="C2001" s="131" t="str">
        <f t="shared" si="2"/>
        <v>Breen, Pat.2015_002 Climate Action and Low Carbon Development Bill - Amendment 52 - Democracy</v>
      </c>
      <c r="D2001" s="131" t="s">
        <v>1419</v>
      </c>
      <c r="E2001" s="16" t="str">
        <f>VLOOKUP(B2001&amp;D2001,'Bill Assignment'!C:D,2,0)</f>
        <v>×</v>
      </c>
      <c r="F2001" s="16">
        <f>IF(COUNTIF(Dails!A:A,Data!$A2001)=1,1,"N")</f>
        <v>1</v>
      </c>
      <c r="G2001" s="16">
        <f>IF(COUNTIF(Dails!D:D,Data!$A2001)=1,2,"N")</f>
        <v>2</v>
      </c>
      <c r="H2001" s="16">
        <f>IF(COUNTIF(Dails!G:G,Data!$A2001)=1,3,"N")</f>
        <v>3</v>
      </c>
      <c r="I2001" s="16">
        <f t="shared" si="1"/>
        <v>2</v>
      </c>
    </row>
    <row r="2002" ht="14.25" customHeight="1">
      <c r="A2002" s="9" t="s">
        <v>714</v>
      </c>
      <c r="B2002" s="110" t="s">
        <v>791</v>
      </c>
      <c r="C2002" s="131" t="str">
        <f t="shared" si="2"/>
        <v>Burton, Joan.2015_002 Climate Action and Low Carbon Development Bill - Amendment 52 - Democracy</v>
      </c>
      <c r="D2002" s="131" t="s">
        <v>1419</v>
      </c>
      <c r="E2002" s="16" t="str">
        <f>VLOOKUP(B2002&amp;D2002,'Bill Assignment'!C:D,2,0)</f>
        <v>×</v>
      </c>
      <c r="F2002" s="16">
        <f>IF(COUNTIF(Dails!A:A,Data!$A2002)=1,1,"N")</f>
        <v>1</v>
      </c>
      <c r="G2002" s="16">
        <f>IF(COUNTIF(Dails!D:D,Data!$A2002)=1,2,"N")</f>
        <v>2</v>
      </c>
      <c r="H2002" s="16">
        <f>IF(COUNTIF(Dails!G:G,Data!$A2002)=1,3,"N")</f>
        <v>3</v>
      </c>
      <c r="I2002" s="16">
        <f t="shared" si="1"/>
        <v>2</v>
      </c>
    </row>
    <row r="2003" ht="14.25" customHeight="1">
      <c r="A2003" s="9" t="s">
        <v>294</v>
      </c>
      <c r="B2003" s="110" t="s">
        <v>791</v>
      </c>
      <c r="C2003" s="131" t="str">
        <f t="shared" si="2"/>
        <v>Buttimer, Jerry.2015_002 Climate Action and Low Carbon Development Bill - Amendment 52 - Democracy</v>
      </c>
      <c r="D2003" s="131" t="s">
        <v>1419</v>
      </c>
      <c r="E2003" s="16" t="str">
        <f>VLOOKUP(B2003&amp;D2003,'Bill Assignment'!C:D,2,0)</f>
        <v>×</v>
      </c>
      <c r="F2003" s="16" t="str">
        <f>IF(COUNTIF(Dails!A:A,Data!$A2003)=1,1,"N")</f>
        <v>N</v>
      </c>
      <c r="G2003" s="16">
        <f>IF(COUNTIF(Dails!D:D,Data!$A2003)=1,2,"N")</f>
        <v>2</v>
      </c>
      <c r="H2003" s="16" t="str">
        <f>IF(COUNTIF(Dails!G:G,Data!$A2003)=1,3,"N")</f>
        <v>N</v>
      </c>
      <c r="I2003" s="16">
        <f t="shared" si="1"/>
        <v>2</v>
      </c>
    </row>
    <row r="2004" ht="14.25" customHeight="1">
      <c r="A2004" s="9" t="s">
        <v>603</v>
      </c>
      <c r="B2004" s="110" t="s">
        <v>791</v>
      </c>
      <c r="C2004" s="131" t="str">
        <f t="shared" si="2"/>
        <v>Byrne, Catherine.2015_002 Climate Action and Low Carbon Development Bill - Amendment 52 - Democracy</v>
      </c>
      <c r="D2004" s="131" t="s">
        <v>1419</v>
      </c>
      <c r="E2004" s="16" t="str">
        <f>VLOOKUP(B2004&amp;D2004,'Bill Assignment'!C:D,2,0)</f>
        <v>×</v>
      </c>
      <c r="F2004" s="16">
        <f>IF(COUNTIF(Dails!A:A,Data!$A2004)=1,1,"N")</f>
        <v>1</v>
      </c>
      <c r="G2004" s="16">
        <f>IF(COUNTIF(Dails!D:D,Data!$A2004)=1,2,"N")</f>
        <v>2</v>
      </c>
      <c r="H2004" s="16" t="str">
        <f>IF(COUNTIF(Dails!G:G,Data!$A2004)=1,3,"N")</f>
        <v>N</v>
      </c>
      <c r="I2004" s="16">
        <f t="shared" si="1"/>
        <v>2</v>
      </c>
    </row>
    <row r="2005" ht="14.25" customHeight="1">
      <c r="A2005" s="9" t="s">
        <v>154</v>
      </c>
      <c r="B2005" s="110" t="s">
        <v>791</v>
      </c>
      <c r="C2005" s="131" t="str">
        <f t="shared" si="2"/>
        <v>Carey, Joe.2015_002 Climate Action and Low Carbon Development Bill - Amendment 52 - Democracy</v>
      </c>
      <c r="D2005" s="131" t="s">
        <v>1419</v>
      </c>
      <c r="E2005" s="16" t="str">
        <f>VLOOKUP(B2005&amp;D2005,'Bill Assignment'!C:D,2,0)</f>
        <v>×</v>
      </c>
      <c r="F2005" s="16">
        <f>IF(COUNTIF(Dails!A:A,Data!$A2005)=1,1,"N")</f>
        <v>1</v>
      </c>
      <c r="G2005" s="16">
        <f>IF(COUNTIF(Dails!D:D,Data!$A2005)=1,2,"N")</f>
        <v>2</v>
      </c>
      <c r="H2005" s="16" t="str">
        <f>IF(COUNTIF(Dails!G:G,Data!$A2005)=1,3,"N")</f>
        <v>N</v>
      </c>
      <c r="I2005" s="16">
        <f t="shared" si="1"/>
        <v>2</v>
      </c>
    </row>
    <row r="2006" ht="14.25" customHeight="1">
      <c r="A2006" s="9" t="s">
        <v>2542</v>
      </c>
      <c r="B2006" s="110" t="s">
        <v>791</v>
      </c>
      <c r="C2006" s="131" t="str">
        <f t="shared" si="2"/>
        <v>Conaghan, Michael.2015_002 Climate Action and Low Carbon Development Bill - Amendment 52 - Democracy</v>
      </c>
      <c r="D2006" s="131" t="s">
        <v>1419</v>
      </c>
      <c r="E2006" s="16" t="str">
        <f>VLOOKUP(B2006&amp;D2006,'Bill Assignment'!C:D,2,0)</f>
        <v>×</v>
      </c>
      <c r="F2006" s="16" t="str">
        <f>IF(COUNTIF(Dails!A:A,Data!$A2006)=1,1,"N")</f>
        <v>N</v>
      </c>
      <c r="G2006" s="16">
        <f>IF(COUNTIF(Dails!D:D,Data!$A2006)=1,2,"N")</f>
        <v>2</v>
      </c>
      <c r="H2006" s="16" t="str">
        <f>IF(COUNTIF(Dails!G:G,Data!$A2006)=1,3,"N")</f>
        <v>N</v>
      </c>
      <c r="I2006" s="16">
        <f t="shared" si="1"/>
        <v>2</v>
      </c>
    </row>
    <row r="2007" ht="14.25" customHeight="1">
      <c r="A2007" s="9" t="s">
        <v>1605</v>
      </c>
      <c r="B2007" s="110" t="s">
        <v>791</v>
      </c>
      <c r="C2007" s="131" t="str">
        <f t="shared" si="2"/>
        <v>Coonan, Noel.2015_002 Climate Action and Low Carbon Development Bill - Amendment 52 - Democracy</v>
      </c>
      <c r="D2007" s="131" t="s">
        <v>1419</v>
      </c>
      <c r="E2007" s="16" t="str">
        <f>VLOOKUP(B2007&amp;D2007,'Bill Assignment'!C:D,2,0)</f>
        <v>×</v>
      </c>
      <c r="F2007" s="16" t="str">
        <f>IF(COUNTIF(Dails!A:A,Data!$A2007)=1,1,"N")</f>
        <v>N</v>
      </c>
      <c r="G2007" s="16">
        <f>IF(COUNTIF(Dails!D:D,Data!$A2007)=1,2,"N")</f>
        <v>2</v>
      </c>
      <c r="H2007" s="16" t="str">
        <f>IF(COUNTIF(Dails!G:G,Data!$A2007)=1,3,"N")</f>
        <v>N</v>
      </c>
      <c r="I2007" s="16">
        <f t="shared" si="1"/>
        <v>2</v>
      </c>
    </row>
    <row r="2008" ht="14.25" customHeight="1">
      <c r="A2008" s="9" t="s">
        <v>890</v>
      </c>
      <c r="B2008" s="110" t="s">
        <v>791</v>
      </c>
      <c r="C2008" s="131" t="str">
        <f t="shared" si="2"/>
        <v>Corcoran Kennedy, Marcella.2015_002 Climate Action and Low Carbon Development Bill - Amendment 52 - Democracy</v>
      </c>
      <c r="D2008" s="131" t="s">
        <v>1419</v>
      </c>
      <c r="E2008" s="16" t="str">
        <f>VLOOKUP(B2008&amp;D2008,'Bill Assignment'!C:D,2,0)</f>
        <v>×</v>
      </c>
      <c r="F2008" s="16">
        <f>IF(COUNTIF(Dails!A:A,Data!$A2008)=1,1,"N")</f>
        <v>1</v>
      </c>
      <c r="G2008" s="16">
        <f>IF(COUNTIF(Dails!D:D,Data!$A2008)=1,2,"N")</f>
        <v>2</v>
      </c>
      <c r="H2008" s="16" t="str">
        <f>IF(COUNTIF(Dails!G:G,Data!$A2008)=1,3,"N")</f>
        <v>N</v>
      </c>
      <c r="I2008" s="16">
        <f t="shared" si="1"/>
        <v>2</v>
      </c>
    </row>
    <row r="2009" ht="14.25" customHeight="1">
      <c r="A2009" s="9" t="s">
        <v>409</v>
      </c>
      <c r="B2009" s="110" t="s">
        <v>791</v>
      </c>
      <c r="C2009" s="131" t="str">
        <f t="shared" si="2"/>
        <v>Costello, Joe.2015_002 Climate Action and Low Carbon Development Bill - Amendment 52 - Democracy</v>
      </c>
      <c r="D2009" s="131" t="s">
        <v>1419</v>
      </c>
      <c r="E2009" s="16" t="str">
        <f>VLOOKUP(B2009&amp;D2009,'Bill Assignment'!C:D,2,0)</f>
        <v>×</v>
      </c>
      <c r="F2009" s="16" t="str">
        <f>IF(COUNTIF(Dails!A:A,Data!$A2009)=1,1,"N")</f>
        <v>N</v>
      </c>
      <c r="G2009" s="16">
        <f>IF(COUNTIF(Dails!D:D,Data!$A2009)=1,2,"N")</f>
        <v>2</v>
      </c>
      <c r="H2009" s="16">
        <f>IF(COUNTIF(Dails!G:G,Data!$A2009)=1,3,"N")</f>
        <v>3</v>
      </c>
      <c r="I2009" s="16">
        <f t="shared" si="1"/>
        <v>2</v>
      </c>
    </row>
    <row r="2010" ht="14.25" customHeight="1">
      <c r="A2010" s="9" t="s">
        <v>1609</v>
      </c>
      <c r="B2010" s="110" t="s">
        <v>791</v>
      </c>
      <c r="C2010" s="131" t="str">
        <f t="shared" si="2"/>
        <v>Daly, Jim.2015_002 Climate Action and Low Carbon Development Bill - Amendment 52 - Democracy</v>
      </c>
      <c r="D2010" s="131" t="s">
        <v>1419</v>
      </c>
      <c r="E2010" s="16" t="str">
        <f>VLOOKUP(B2010&amp;D2010,'Bill Assignment'!C:D,2,0)</f>
        <v>×</v>
      </c>
      <c r="F2010" s="16">
        <f>IF(COUNTIF(Dails!A:A,Data!$A2010)=1,1,"N")</f>
        <v>1</v>
      </c>
      <c r="G2010" s="16">
        <f>IF(COUNTIF(Dails!D:D,Data!$A2010)=1,2,"N")</f>
        <v>2</v>
      </c>
      <c r="H2010" s="16" t="str">
        <f>IF(COUNTIF(Dails!G:G,Data!$A2010)=1,3,"N")</f>
        <v>N</v>
      </c>
      <c r="I2010" s="16">
        <f t="shared" si="1"/>
        <v>2</v>
      </c>
    </row>
    <row r="2011" ht="14.25" customHeight="1">
      <c r="A2011" s="9" t="s">
        <v>2000</v>
      </c>
      <c r="B2011" s="110" t="s">
        <v>791</v>
      </c>
      <c r="C2011" s="131" t="str">
        <f t="shared" si="2"/>
        <v>Deasy, John.2015_002 Climate Action and Low Carbon Development Bill - Amendment 52 - Democracy</v>
      </c>
      <c r="D2011" s="131" t="s">
        <v>1419</v>
      </c>
      <c r="E2011" s="16" t="str">
        <f>VLOOKUP(B2011&amp;D2011,'Bill Assignment'!C:D,2,0)</f>
        <v>×</v>
      </c>
      <c r="F2011" s="16">
        <f>IF(COUNTIF(Dails!A:A,Data!$A2011)=1,1,"N")</f>
        <v>1</v>
      </c>
      <c r="G2011" s="16">
        <f>IF(COUNTIF(Dails!D:D,Data!$A2011)=1,2,"N")</f>
        <v>2</v>
      </c>
      <c r="H2011" s="16">
        <f>IF(COUNTIF(Dails!G:G,Data!$A2011)=1,3,"N")</f>
        <v>3</v>
      </c>
      <c r="I2011" s="16">
        <f t="shared" si="1"/>
        <v>2</v>
      </c>
    </row>
    <row r="2012" ht="14.25" customHeight="1">
      <c r="A2012" s="9" t="s">
        <v>1354</v>
      </c>
      <c r="B2012" s="110" t="s">
        <v>791</v>
      </c>
      <c r="C2012" s="131" t="str">
        <f t="shared" si="2"/>
        <v>Deenihan, Jimmy.2015_002 Climate Action and Low Carbon Development Bill - Amendment 52 - Democracy</v>
      </c>
      <c r="D2012" s="131" t="s">
        <v>1419</v>
      </c>
      <c r="E2012" s="16" t="str">
        <f>VLOOKUP(B2012&amp;D2012,'Bill Assignment'!C:D,2,0)</f>
        <v>×</v>
      </c>
      <c r="F2012" s="16" t="str">
        <f>IF(COUNTIF(Dails!A:A,Data!$A2012)=1,1,"N")</f>
        <v>N</v>
      </c>
      <c r="G2012" s="16">
        <f>IF(COUNTIF(Dails!D:D,Data!$A2012)=1,2,"N")</f>
        <v>2</v>
      </c>
      <c r="H2012" s="16">
        <f>IF(COUNTIF(Dails!G:G,Data!$A2012)=1,3,"N")</f>
        <v>3</v>
      </c>
      <c r="I2012" s="16">
        <f t="shared" si="1"/>
        <v>2</v>
      </c>
    </row>
    <row r="2013" ht="14.25" customHeight="1">
      <c r="A2013" s="9" t="s">
        <v>32</v>
      </c>
      <c r="B2013" s="110" t="s">
        <v>791</v>
      </c>
      <c r="C2013" s="131" t="str">
        <f t="shared" si="2"/>
        <v>Deering, Pat.2015_002 Climate Action and Low Carbon Development Bill - Amendment 52 - Democracy</v>
      </c>
      <c r="D2013" s="131" t="s">
        <v>1419</v>
      </c>
      <c r="E2013" s="16" t="str">
        <f>VLOOKUP(B2013&amp;D2013,'Bill Assignment'!C:D,2,0)</f>
        <v>×</v>
      </c>
      <c r="F2013" s="16">
        <f>IF(COUNTIF(Dails!A:A,Data!$A2013)=1,1,"N")</f>
        <v>1</v>
      </c>
      <c r="G2013" s="16">
        <f>IF(COUNTIF(Dails!D:D,Data!$A2013)=1,2,"N")</f>
        <v>2</v>
      </c>
      <c r="H2013" s="16" t="str">
        <f>IF(COUNTIF(Dails!G:G,Data!$A2013)=1,3,"N")</f>
        <v>N</v>
      </c>
      <c r="I2013" s="16">
        <f t="shared" si="1"/>
        <v>2</v>
      </c>
    </row>
    <row r="2014" ht="14.25" customHeight="1">
      <c r="A2014" s="9" t="s">
        <v>1081</v>
      </c>
      <c r="B2014" s="110" t="s">
        <v>791</v>
      </c>
      <c r="C2014" s="131" t="str">
        <f t="shared" si="2"/>
        <v>Doherty, Regina.2015_002 Climate Action and Low Carbon Development Bill - Amendment 52 - Democracy</v>
      </c>
      <c r="D2014" s="131" t="s">
        <v>1419</v>
      </c>
      <c r="E2014" s="16" t="str">
        <f>VLOOKUP(B2014&amp;D2014,'Bill Assignment'!C:D,2,0)</f>
        <v>×</v>
      </c>
      <c r="F2014" s="16">
        <f>IF(COUNTIF(Dails!A:A,Data!$A2014)=1,1,"N")</f>
        <v>1</v>
      </c>
      <c r="G2014" s="16">
        <f>IF(COUNTIF(Dails!D:D,Data!$A2014)=1,2,"N")</f>
        <v>2</v>
      </c>
      <c r="H2014" s="16" t="str">
        <f>IF(COUNTIF(Dails!G:G,Data!$A2014)=1,3,"N")</f>
        <v>N</v>
      </c>
      <c r="I2014" s="16">
        <f t="shared" si="1"/>
        <v>2</v>
      </c>
    </row>
    <row r="2015" ht="14.25" customHeight="1">
      <c r="A2015" s="9" t="s">
        <v>395</v>
      </c>
      <c r="B2015" s="110" t="s">
        <v>791</v>
      </c>
      <c r="C2015" s="131" t="str">
        <f t="shared" si="2"/>
        <v>Donohoe, Paschal.2015_002 Climate Action and Low Carbon Development Bill - Amendment 52 - Democracy</v>
      </c>
      <c r="D2015" s="131" t="s">
        <v>1419</v>
      </c>
      <c r="E2015" s="16" t="str">
        <f>VLOOKUP(B2015&amp;D2015,'Bill Assignment'!C:D,2,0)</f>
        <v>×</v>
      </c>
      <c r="F2015" s="16">
        <f>IF(COUNTIF(Dails!A:A,Data!$A2015)=1,1,"N")</f>
        <v>1</v>
      </c>
      <c r="G2015" s="16">
        <f>IF(COUNTIF(Dails!D:D,Data!$A2015)=1,2,"N")</f>
        <v>2</v>
      </c>
      <c r="H2015" s="16" t="str">
        <f>IF(COUNTIF(Dails!G:G,Data!$A2015)=1,3,"N")</f>
        <v>N</v>
      </c>
      <c r="I2015" s="16">
        <f t="shared" si="1"/>
        <v>2</v>
      </c>
    </row>
    <row r="2016" ht="14.25" customHeight="1">
      <c r="A2016" s="9" t="s">
        <v>1614</v>
      </c>
      <c r="B2016" s="110" t="s">
        <v>791</v>
      </c>
      <c r="C2016" s="131" t="str">
        <f t="shared" si="2"/>
        <v>Dowds, Robert.2015_002 Climate Action and Low Carbon Development Bill - Amendment 52 - Democracy</v>
      </c>
      <c r="D2016" s="131" t="s">
        <v>1419</v>
      </c>
      <c r="E2016" s="16" t="str">
        <f>VLOOKUP(B2016&amp;D2016,'Bill Assignment'!C:D,2,0)</f>
        <v>×</v>
      </c>
      <c r="F2016" s="16" t="str">
        <f>IF(COUNTIF(Dails!A:A,Data!$A2016)=1,1,"N")</f>
        <v>N</v>
      </c>
      <c r="G2016" s="16">
        <f>IF(COUNTIF(Dails!D:D,Data!$A2016)=1,2,"N")</f>
        <v>2</v>
      </c>
      <c r="H2016" s="16" t="str">
        <f>IF(COUNTIF(Dails!G:G,Data!$A2016)=1,3,"N")</f>
        <v>N</v>
      </c>
      <c r="I2016" s="16">
        <f t="shared" si="1"/>
        <v>2</v>
      </c>
    </row>
    <row r="2017" ht="14.25" customHeight="1">
      <c r="A2017" s="9" t="s">
        <v>1300</v>
      </c>
      <c r="B2017" s="110" t="s">
        <v>791</v>
      </c>
      <c r="C2017" s="131" t="str">
        <f t="shared" si="2"/>
        <v>Doyle, Andrew.2015_002 Climate Action and Low Carbon Development Bill - Amendment 52 - Democracy</v>
      </c>
      <c r="D2017" s="131" t="s">
        <v>1419</v>
      </c>
      <c r="E2017" s="16" t="str">
        <f>VLOOKUP(B2017&amp;D2017,'Bill Assignment'!C:D,2,0)</f>
        <v>×</v>
      </c>
      <c r="F2017" s="16">
        <f>IF(COUNTIF(Dails!A:A,Data!$A2017)=1,1,"N")</f>
        <v>1</v>
      </c>
      <c r="G2017" s="16">
        <f>IF(COUNTIF(Dails!D:D,Data!$A2017)=1,2,"N")</f>
        <v>2</v>
      </c>
      <c r="H2017" s="16" t="str">
        <f>IF(COUNTIF(Dails!G:G,Data!$A2017)=1,3,"N")</f>
        <v>N</v>
      </c>
      <c r="I2017" s="16">
        <f t="shared" si="1"/>
        <v>2</v>
      </c>
    </row>
    <row r="2018" ht="14.25" customHeight="1">
      <c r="A2018" s="9" t="s">
        <v>470</v>
      </c>
      <c r="B2018" s="110" t="s">
        <v>791</v>
      </c>
      <c r="C2018" s="131" t="str">
        <f t="shared" si="2"/>
        <v>Durkan, Bernard J.2015_002 Climate Action and Low Carbon Development Bill - Amendment 52 - Democracy</v>
      </c>
      <c r="D2018" s="131" t="s">
        <v>1419</v>
      </c>
      <c r="E2018" s="16" t="str">
        <f>VLOOKUP(B2018&amp;D2018,'Bill Assignment'!C:D,2,0)</f>
        <v>×</v>
      </c>
      <c r="F2018" s="16">
        <f>IF(COUNTIF(Dails!A:A,Data!$A2018)=1,1,"N")</f>
        <v>1</v>
      </c>
      <c r="G2018" s="16">
        <f>IF(COUNTIF(Dails!D:D,Data!$A2018)=1,2,"N")</f>
        <v>2</v>
      </c>
      <c r="H2018" s="16">
        <f>IF(COUNTIF(Dails!G:G,Data!$A2018)=1,3,"N")</f>
        <v>3</v>
      </c>
      <c r="I2018" s="16">
        <f t="shared" si="1"/>
        <v>2</v>
      </c>
    </row>
    <row r="2019" ht="14.25" customHeight="1">
      <c r="A2019" s="9" t="s">
        <v>1051</v>
      </c>
      <c r="B2019" s="110" t="s">
        <v>791</v>
      </c>
      <c r="C2019" s="131" t="str">
        <f t="shared" si="2"/>
        <v>Fitzpatrick, Peter.2015_002 Climate Action and Low Carbon Development Bill - Amendment 52 - Democracy</v>
      </c>
      <c r="D2019" s="131" t="s">
        <v>1419</v>
      </c>
      <c r="E2019" s="16" t="str">
        <f>VLOOKUP(B2019&amp;D2019,'Bill Assignment'!C:D,2,0)</f>
        <v>×</v>
      </c>
      <c r="F2019" s="16">
        <f>IF(COUNTIF(Dails!A:A,Data!$A2019)=1,1,"N")</f>
        <v>1</v>
      </c>
      <c r="G2019" s="16">
        <f>IF(COUNTIF(Dails!D:D,Data!$A2019)=1,2,"N")</f>
        <v>2</v>
      </c>
      <c r="H2019" s="16" t="str">
        <f>IF(COUNTIF(Dails!G:G,Data!$A2019)=1,3,"N")</f>
        <v>N</v>
      </c>
      <c r="I2019" s="16">
        <f t="shared" si="1"/>
        <v>2</v>
      </c>
    </row>
    <row r="2020" ht="14.25" customHeight="1">
      <c r="A2020" s="9" t="s">
        <v>828</v>
      </c>
      <c r="B2020" s="110" t="s">
        <v>791</v>
      </c>
      <c r="C2020" s="131" t="str">
        <f t="shared" si="2"/>
        <v>Griffin, Brendan.2015_002 Climate Action and Low Carbon Development Bill - Amendment 52 - Democracy</v>
      </c>
      <c r="D2020" s="131" t="s">
        <v>1419</v>
      </c>
      <c r="E2020" s="16" t="str">
        <f>VLOOKUP(B2020&amp;D2020,'Bill Assignment'!C:D,2,0)</f>
        <v>×</v>
      </c>
      <c r="F2020" s="16">
        <f>IF(COUNTIF(Dails!A:A,Data!$A2020)=1,1,"N")</f>
        <v>1</v>
      </c>
      <c r="G2020" s="16">
        <f>IF(COUNTIF(Dails!D:D,Data!$A2020)=1,2,"N")</f>
        <v>2</v>
      </c>
      <c r="H2020" s="16" t="str">
        <f>IF(COUNTIF(Dails!G:G,Data!$A2020)=1,3,"N")</f>
        <v>N</v>
      </c>
      <c r="I2020" s="16">
        <f t="shared" si="1"/>
        <v>2</v>
      </c>
    </row>
    <row r="2021" ht="14.25" customHeight="1">
      <c r="A2021" s="9" t="s">
        <v>1631</v>
      </c>
      <c r="B2021" s="110" t="s">
        <v>791</v>
      </c>
      <c r="C2021" s="131" t="str">
        <f t="shared" si="2"/>
        <v>Harrington, Noel.2015_002 Climate Action and Low Carbon Development Bill - Amendment 52 - Democracy</v>
      </c>
      <c r="D2021" s="131" t="s">
        <v>1419</v>
      </c>
      <c r="E2021" s="16" t="str">
        <f>VLOOKUP(B2021&amp;D2021,'Bill Assignment'!C:D,2,0)</f>
        <v>×</v>
      </c>
      <c r="F2021" s="16" t="str">
        <f>IF(COUNTIF(Dails!A:A,Data!$A2021)=1,1,"N")</f>
        <v>N</v>
      </c>
      <c r="G2021" s="16">
        <f>IF(COUNTIF(Dails!D:D,Data!$A2021)=1,2,"N")</f>
        <v>2</v>
      </c>
      <c r="H2021" s="16" t="str">
        <f>IF(COUNTIF(Dails!G:G,Data!$A2021)=1,3,"N")</f>
        <v>N</v>
      </c>
      <c r="I2021" s="16">
        <f t="shared" si="1"/>
        <v>2</v>
      </c>
    </row>
    <row r="2022" ht="14.25" customHeight="1">
      <c r="A2022" s="9" t="s">
        <v>1297</v>
      </c>
      <c r="B2022" s="110" t="s">
        <v>791</v>
      </c>
      <c r="C2022" s="131" t="str">
        <f t="shared" si="2"/>
        <v>Harris, Simon.2015_002 Climate Action and Low Carbon Development Bill - Amendment 52 - Democracy</v>
      </c>
      <c r="D2022" s="131" t="s">
        <v>1419</v>
      </c>
      <c r="E2022" s="16" t="str">
        <f>VLOOKUP(B2022&amp;D2022,'Bill Assignment'!C:D,2,0)</f>
        <v>×</v>
      </c>
      <c r="F2022" s="16">
        <f>IF(COUNTIF(Dails!A:A,Data!$A2022)=1,1,"N")</f>
        <v>1</v>
      </c>
      <c r="G2022" s="16">
        <f>IF(COUNTIF(Dails!D:D,Data!$A2022)=1,2,"N")</f>
        <v>2</v>
      </c>
      <c r="H2022" s="16" t="str">
        <f>IF(COUNTIF(Dails!G:G,Data!$A2022)=1,3,"N")</f>
        <v>N</v>
      </c>
      <c r="I2022" s="16">
        <f t="shared" si="1"/>
        <v>2</v>
      </c>
    </row>
    <row r="2023" ht="14.25" customHeight="1">
      <c r="A2023" s="9" t="s">
        <v>1360</v>
      </c>
      <c r="B2023" s="110" t="s">
        <v>791</v>
      </c>
      <c r="C2023" s="131" t="str">
        <f t="shared" si="2"/>
        <v>Hayes, Tom.2015_002 Climate Action and Low Carbon Development Bill - Amendment 52 - Democracy</v>
      </c>
      <c r="D2023" s="131" t="s">
        <v>1419</v>
      </c>
      <c r="E2023" s="16" t="str">
        <f>VLOOKUP(B2023&amp;D2023,'Bill Assignment'!C:D,2,0)</f>
        <v>×</v>
      </c>
      <c r="F2023" s="16" t="str">
        <f>IF(COUNTIF(Dails!A:A,Data!$A2023)=1,1,"N")</f>
        <v>N</v>
      </c>
      <c r="G2023" s="16">
        <f>IF(COUNTIF(Dails!D:D,Data!$A2023)=1,2,"N")</f>
        <v>2</v>
      </c>
      <c r="H2023" s="16">
        <f>IF(COUNTIF(Dails!G:G,Data!$A2023)=1,3,"N")</f>
        <v>3</v>
      </c>
      <c r="I2023" s="16">
        <f t="shared" si="1"/>
        <v>2</v>
      </c>
    </row>
    <row r="2024" ht="14.25" customHeight="1">
      <c r="A2024" s="9" t="s">
        <v>1635</v>
      </c>
      <c r="B2024" s="110" t="s">
        <v>791</v>
      </c>
      <c r="C2024" s="131" t="str">
        <f t="shared" si="2"/>
        <v>Heydon, Martin.2015_002 Climate Action and Low Carbon Development Bill - Amendment 52 - Democracy</v>
      </c>
      <c r="D2024" s="131" t="s">
        <v>1419</v>
      </c>
      <c r="E2024" s="16" t="str">
        <f>VLOOKUP(B2024&amp;D2024,'Bill Assignment'!C:D,2,0)</f>
        <v>×</v>
      </c>
      <c r="F2024" s="16">
        <f>IF(COUNTIF(Dails!A:A,Data!$A2024)=1,1,"N")</f>
        <v>1</v>
      </c>
      <c r="G2024" s="16">
        <f>IF(COUNTIF(Dails!D:D,Data!$A2024)=1,2,"N")</f>
        <v>2</v>
      </c>
      <c r="H2024" s="16" t="str">
        <f>IF(COUNTIF(Dails!G:G,Data!$A2024)=1,3,"N")</f>
        <v>N</v>
      </c>
      <c r="I2024" s="16">
        <f t="shared" si="1"/>
        <v>2</v>
      </c>
    </row>
    <row r="2025" ht="14.25" customHeight="1">
      <c r="A2025" s="9" t="s">
        <v>96</v>
      </c>
      <c r="B2025" s="110" t="s">
        <v>791</v>
      </c>
      <c r="C2025" s="131" t="str">
        <f t="shared" si="2"/>
        <v>Humphreys, Heather.2015_002 Climate Action and Low Carbon Development Bill - Amendment 52 - Democracy</v>
      </c>
      <c r="D2025" s="131" t="s">
        <v>1419</v>
      </c>
      <c r="E2025" s="16" t="str">
        <f>VLOOKUP(B2025&amp;D2025,'Bill Assignment'!C:D,2,0)</f>
        <v>×</v>
      </c>
      <c r="F2025" s="16">
        <f>IF(COUNTIF(Dails!A:A,Data!$A2025)=1,1,"N")</f>
        <v>1</v>
      </c>
      <c r="G2025" s="16">
        <f>IF(COUNTIF(Dails!D:D,Data!$A2025)=1,2,"N")</f>
        <v>2</v>
      </c>
      <c r="H2025" s="16" t="str">
        <f>IF(COUNTIF(Dails!G:G,Data!$A2025)=1,3,"N")</f>
        <v>N</v>
      </c>
      <c r="I2025" s="16">
        <f t="shared" si="1"/>
        <v>2</v>
      </c>
    </row>
    <row r="2026" ht="14.25" customHeight="1">
      <c r="A2026" s="9" t="s">
        <v>1640</v>
      </c>
      <c r="B2026" s="110" t="s">
        <v>791</v>
      </c>
      <c r="C2026" s="131" t="str">
        <f t="shared" si="2"/>
        <v>Keating, Derek.2015_002 Climate Action and Low Carbon Development Bill - Amendment 52 - Democracy</v>
      </c>
      <c r="D2026" s="131" t="s">
        <v>1419</v>
      </c>
      <c r="E2026" s="16" t="str">
        <f>VLOOKUP(B2026&amp;D2026,'Bill Assignment'!C:D,2,0)</f>
        <v>×</v>
      </c>
      <c r="F2026" s="16" t="str">
        <f>IF(COUNTIF(Dails!A:A,Data!$A2026)=1,1,"N")</f>
        <v>N</v>
      </c>
      <c r="G2026" s="16">
        <f>IF(COUNTIF(Dails!D:D,Data!$A2026)=1,2,"N")</f>
        <v>2</v>
      </c>
      <c r="H2026" s="16" t="str">
        <f>IF(COUNTIF(Dails!G:G,Data!$A2026)=1,3,"N")</f>
        <v>N</v>
      </c>
      <c r="I2026" s="16">
        <f t="shared" si="1"/>
        <v>2</v>
      </c>
    </row>
    <row r="2027" ht="14.25" customHeight="1">
      <c r="A2027" s="9" t="s">
        <v>1802</v>
      </c>
      <c r="B2027" s="110" t="s">
        <v>791</v>
      </c>
      <c r="C2027" s="131" t="str">
        <f t="shared" si="2"/>
        <v>Kelly, Alan.2015_002 Climate Action and Low Carbon Development Bill - Amendment 52 - Democracy</v>
      </c>
      <c r="D2027" s="131" t="s">
        <v>1419</v>
      </c>
      <c r="E2027" s="16" t="str">
        <f>VLOOKUP(B2027&amp;D2027,'Bill Assignment'!C:D,2,0)</f>
        <v>×</v>
      </c>
      <c r="F2027" s="16">
        <f>IF(COUNTIF(Dails!A:A,Data!$A2027)=1,1,"N")</f>
        <v>1</v>
      </c>
      <c r="G2027" s="16">
        <f>IF(COUNTIF(Dails!D:D,Data!$A2027)=1,2,"N")</f>
        <v>2</v>
      </c>
      <c r="H2027" s="16" t="str">
        <f>IF(COUNTIF(Dails!G:G,Data!$A2027)=1,3,"N")</f>
        <v>N</v>
      </c>
      <c r="I2027" s="16">
        <f t="shared" si="1"/>
        <v>2</v>
      </c>
    </row>
    <row r="2028" ht="14.25" customHeight="1">
      <c r="A2028" s="9" t="s">
        <v>1647</v>
      </c>
      <c r="B2028" s="110" t="s">
        <v>791</v>
      </c>
      <c r="C2028" s="131" t="str">
        <f t="shared" si="2"/>
        <v>Kenny, Sean.2015_002 Climate Action and Low Carbon Development Bill - Amendment 52 - Democracy</v>
      </c>
      <c r="D2028" s="131" t="s">
        <v>1419</v>
      </c>
      <c r="E2028" s="16" t="str">
        <f>VLOOKUP(B2028&amp;D2028,'Bill Assignment'!C:D,2,0)</f>
        <v>×</v>
      </c>
      <c r="F2028" s="16" t="str">
        <f>IF(COUNTIF(Dails!A:A,Data!$A2028)=1,1,"N")</f>
        <v>N</v>
      </c>
      <c r="G2028" s="16">
        <f>IF(COUNTIF(Dails!D:D,Data!$A2028)=1,2,"N")</f>
        <v>2</v>
      </c>
      <c r="H2028" s="16" t="str">
        <f>IF(COUNTIF(Dails!G:G,Data!$A2028)=1,3,"N")</f>
        <v>N</v>
      </c>
      <c r="I2028" s="16">
        <f t="shared" si="1"/>
        <v>2</v>
      </c>
    </row>
    <row r="2029" ht="14.25" customHeight="1">
      <c r="A2029" s="9" t="s">
        <v>789</v>
      </c>
      <c r="B2029" s="110" t="s">
        <v>791</v>
      </c>
      <c r="C2029" s="131" t="str">
        <f t="shared" si="2"/>
        <v>Kyne, Sean.2015_002 Climate Action and Low Carbon Development Bill - Amendment 52 - Democracy</v>
      </c>
      <c r="D2029" s="131" t="s">
        <v>1419</v>
      </c>
      <c r="E2029" s="16" t="str">
        <f>VLOOKUP(B2029&amp;D2029,'Bill Assignment'!C:D,2,0)</f>
        <v>×</v>
      </c>
      <c r="F2029" s="16">
        <f>IF(COUNTIF(Dails!A:A,Data!$A2029)=1,1,"N")</f>
        <v>1</v>
      </c>
      <c r="G2029" s="16">
        <f>IF(COUNTIF(Dails!D:D,Data!$A2029)=1,2,"N")</f>
        <v>2</v>
      </c>
      <c r="H2029" s="16" t="str">
        <f>IF(COUNTIF(Dails!G:G,Data!$A2029)=1,3,"N")</f>
        <v>N</v>
      </c>
      <c r="I2029" s="16">
        <f t="shared" si="1"/>
        <v>2</v>
      </c>
    </row>
    <row r="2030" ht="14.25" customHeight="1">
      <c r="A2030" s="9" t="s">
        <v>864</v>
      </c>
      <c r="B2030" s="110" t="s">
        <v>791</v>
      </c>
      <c r="C2030" s="131" t="str">
        <f t="shared" si="2"/>
        <v>Lawlor, Anthony.2015_002 Climate Action and Low Carbon Development Bill - Amendment 52 - Democracy</v>
      </c>
      <c r="D2030" s="131" t="s">
        <v>1419</v>
      </c>
      <c r="E2030" s="16" t="str">
        <f>VLOOKUP(B2030&amp;D2030,'Bill Assignment'!C:D,2,0)</f>
        <v>×</v>
      </c>
      <c r="F2030" s="16" t="str">
        <f>IF(COUNTIF(Dails!A:A,Data!$A2030)=1,1,"N")</f>
        <v>N</v>
      </c>
      <c r="G2030" s="16">
        <f>IF(COUNTIF(Dails!D:D,Data!$A2030)=1,2,"N")</f>
        <v>2</v>
      </c>
      <c r="H2030" s="16" t="str">
        <f>IF(COUNTIF(Dails!G:G,Data!$A2030)=1,3,"N")</f>
        <v>N</v>
      </c>
      <c r="I2030" s="16">
        <f t="shared" si="1"/>
        <v>2</v>
      </c>
    </row>
    <row r="2031" ht="14.25" customHeight="1">
      <c r="A2031" s="9" t="s">
        <v>1650</v>
      </c>
      <c r="B2031" s="110" t="s">
        <v>791</v>
      </c>
      <c r="C2031" s="131" t="str">
        <f t="shared" si="2"/>
        <v>Lynch, Ciaran.2015_002 Climate Action and Low Carbon Development Bill - Amendment 52 - Democracy</v>
      </c>
      <c r="D2031" s="131" t="s">
        <v>1419</v>
      </c>
      <c r="E2031" s="16" t="str">
        <f>VLOOKUP(B2031&amp;D2031,'Bill Assignment'!C:D,2,0)</f>
        <v>×</v>
      </c>
      <c r="F2031" s="16" t="str">
        <f>IF(COUNTIF(Dails!A:A,Data!$A2031)=1,1,"N")</f>
        <v>N</v>
      </c>
      <c r="G2031" s="16">
        <f>IF(COUNTIF(Dails!D:D,Data!$A2031)=1,2,"N")</f>
        <v>2</v>
      </c>
      <c r="H2031" s="16" t="str">
        <f>IF(COUNTIF(Dails!G:G,Data!$A2031)=1,3,"N")</f>
        <v>N</v>
      </c>
      <c r="I2031" s="16">
        <f t="shared" si="1"/>
        <v>2</v>
      </c>
    </row>
    <row r="2032" ht="14.25" customHeight="1">
      <c r="A2032" s="9" t="s">
        <v>1654</v>
      </c>
      <c r="B2032" s="110" t="s">
        <v>791</v>
      </c>
      <c r="C2032" s="131" t="str">
        <f t="shared" si="2"/>
        <v>McCarthy, Michael.2015_002 Climate Action and Low Carbon Development Bill - Amendment 52 - Democracy</v>
      </c>
      <c r="D2032" s="131" t="s">
        <v>1419</v>
      </c>
      <c r="E2032" s="16" t="str">
        <f>VLOOKUP(B2032&amp;D2032,'Bill Assignment'!C:D,2,0)</f>
        <v>×</v>
      </c>
      <c r="F2032" s="16" t="str">
        <f>IF(COUNTIF(Dails!A:A,Data!$A2032)=1,1,"N")</f>
        <v>N</v>
      </c>
      <c r="G2032" s="16">
        <f>IF(COUNTIF(Dails!D:D,Data!$A2032)=1,2,"N")</f>
        <v>2</v>
      </c>
      <c r="H2032" s="16" t="str">
        <f>IF(COUNTIF(Dails!G:G,Data!$A2032)=1,3,"N")</f>
        <v>N</v>
      </c>
      <c r="I2032" s="16">
        <f t="shared" si="1"/>
        <v>2</v>
      </c>
    </row>
    <row r="2033" ht="14.25" customHeight="1">
      <c r="A2033" s="9" t="s">
        <v>1085</v>
      </c>
      <c r="B2033" s="110" t="s">
        <v>791</v>
      </c>
      <c r="C2033" s="131" t="str">
        <f t="shared" si="2"/>
        <v>McEntee, Helen.2015_002 Climate Action and Low Carbon Development Bill - Amendment 52 - Democracy</v>
      </c>
      <c r="D2033" s="131" t="s">
        <v>1419</v>
      </c>
      <c r="E2033" s="16" t="str">
        <f>VLOOKUP(B2033&amp;D2033,'Bill Assignment'!C:D,2,0)</f>
        <v>×</v>
      </c>
      <c r="F2033" s="16">
        <f>IF(COUNTIF(Dails!A:A,Data!$A2033)=1,1,"N")</f>
        <v>1</v>
      </c>
      <c r="G2033" s="16">
        <f>IF(COUNTIF(Dails!D:D,Data!$A2033)=1,2,"N")</f>
        <v>2</v>
      </c>
      <c r="H2033" s="16" t="str">
        <f>IF(COUNTIF(Dails!G:G,Data!$A2033)=1,3,"N")</f>
        <v>N</v>
      </c>
      <c r="I2033" s="16">
        <f t="shared" si="1"/>
        <v>2</v>
      </c>
    </row>
    <row r="2034" ht="14.25" customHeight="1">
      <c r="A2034" s="9" t="s">
        <v>989</v>
      </c>
      <c r="B2034" s="110" t="s">
        <v>791</v>
      </c>
      <c r="C2034" s="131" t="str">
        <f t="shared" si="2"/>
        <v>McFadden, Gabrielle.2015_002 Climate Action and Low Carbon Development Bill - Amendment 52 - Democracy</v>
      </c>
      <c r="D2034" s="131" t="s">
        <v>1419</v>
      </c>
      <c r="E2034" s="16" t="str">
        <f>VLOOKUP(B2034&amp;D2034,'Bill Assignment'!C:D,2,0)</f>
        <v>×</v>
      </c>
      <c r="F2034" s="16" t="str">
        <f>IF(COUNTIF(Dails!A:A,Data!$A2034)=1,1,"N")</f>
        <v>N</v>
      </c>
      <c r="G2034" s="16">
        <f>IF(COUNTIF(Dails!D:D,Data!$A2034)=1,2,"N")</f>
        <v>2</v>
      </c>
      <c r="H2034" s="16" t="str">
        <f>IF(COUNTIF(Dails!G:G,Data!$A2034)=1,3,"N")</f>
        <v>N</v>
      </c>
      <c r="I2034" s="16">
        <f t="shared" si="1"/>
        <v>2</v>
      </c>
    </row>
    <row r="2035" ht="14.25" customHeight="1">
      <c r="A2035" s="9" t="s">
        <v>1372</v>
      </c>
      <c r="B2035" s="110" t="s">
        <v>791</v>
      </c>
      <c r="C2035" s="131" t="str">
        <f t="shared" si="2"/>
        <v>McGinley, Dinny.2015_002 Climate Action and Low Carbon Development Bill - Amendment 52 - Democracy</v>
      </c>
      <c r="D2035" s="131" t="s">
        <v>1419</v>
      </c>
      <c r="E2035" s="16" t="str">
        <f>VLOOKUP(B2035&amp;D2035,'Bill Assignment'!C:D,2,0)</f>
        <v>×</v>
      </c>
      <c r="F2035" s="16" t="str">
        <f>IF(COUNTIF(Dails!A:A,Data!$A2035)=1,1,"N")</f>
        <v>N</v>
      </c>
      <c r="G2035" s="16">
        <f>IF(COUNTIF(Dails!D:D,Data!$A2035)=1,2,"N")</f>
        <v>2</v>
      </c>
      <c r="H2035" s="16">
        <f>IF(COUNTIF(Dails!G:G,Data!$A2035)=1,3,"N")</f>
        <v>3</v>
      </c>
      <c r="I2035" s="16">
        <f t="shared" si="1"/>
        <v>2</v>
      </c>
    </row>
    <row r="2036" ht="14.25" customHeight="1">
      <c r="A2036" s="9" t="s">
        <v>350</v>
      </c>
      <c r="B2036" s="110" t="s">
        <v>791</v>
      </c>
      <c r="C2036" s="131" t="str">
        <f t="shared" si="2"/>
        <v>McHugh, Joe.2015_002 Climate Action and Low Carbon Development Bill - Amendment 52 - Democracy</v>
      </c>
      <c r="D2036" s="131" t="s">
        <v>1419</v>
      </c>
      <c r="E2036" s="16" t="str">
        <f>VLOOKUP(B2036&amp;D2036,'Bill Assignment'!C:D,2,0)</f>
        <v>×</v>
      </c>
      <c r="F2036" s="16">
        <f>IF(COUNTIF(Dails!A:A,Data!$A2036)=1,1,"N")</f>
        <v>1</v>
      </c>
      <c r="G2036" s="16">
        <f>IF(COUNTIF(Dails!D:D,Data!$A2036)=1,2,"N")</f>
        <v>2</v>
      </c>
      <c r="H2036" s="16" t="str">
        <f>IF(COUNTIF(Dails!G:G,Data!$A2036)=1,3,"N")</f>
        <v>N</v>
      </c>
      <c r="I2036" s="16">
        <f t="shared" si="1"/>
        <v>2</v>
      </c>
    </row>
    <row r="2037" ht="14.25" customHeight="1">
      <c r="A2037" s="9" t="s">
        <v>1657</v>
      </c>
      <c r="B2037" s="110" t="s">
        <v>791</v>
      </c>
      <c r="C2037" s="131" t="str">
        <f t="shared" si="2"/>
        <v>McLoughlin, Tony.2015_002 Climate Action and Low Carbon Development Bill - Amendment 52 - Democracy</v>
      </c>
      <c r="D2037" s="131" t="s">
        <v>1419</v>
      </c>
      <c r="E2037" s="16" t="str">
        <f>VLOOKUP(B2037&amp;D2037,'Bill Assignment'!C:D,2,0)</f>
        <v>×</v>
      </c>
      <c r="F2037" s="16">
        <f>IF(COUNTIF(Dails!A:A,Data!$A2037)=1,1,"N")</f>
        <v>1</v>
      </c>
      <c r="G2037" s="16">
        <f>IF(COUNTIF(Dails!D:D,Data!$A2037)=1,2,"N")</f>
        <v>2</v>
      </c>
      <c r="H2037" s="16" t="str">
        <f>IF(COUNTIF(Dails!G:G,Data!$A2037)=1,3,"N")</f>
        <v>N</v>
      </c>
      <c r="I2037" s="16">
        <f t="shared" si="1"/>
        <v>2</v>
      </c>
    </row>
    <row r="2038" ht="14.25" customHeight="1">
      <c r="A2038" s="9" t="s">
        <v>1742</v>
      </c>
      <c r="B2038" s="110" t="s">
        <v>791</v>
      </c>
      <c r="C2038" s="131" t="str">
        <f t="shared" si="2"/>
        <v>Murphy, Dara.2015_002 Climate Action and Low Carbon Development Bill - Amendment 52 - Democracy</v>
      </c>
      <c r="D2038" s="131" t="s">
        <v>1419</v>
      </c>
      <c r="E2038" s="16" t="str">
        <f>VLOOKUP(B2038&amp;D2038,'Bill Assignment'!C:D,2,0)</f>
        <v>×</v>
      </c>
      <c r="F2038" s="16" t="str">
        <f>IF(COUNTIF(Dails!A:A,Data!$A2038)=1,1,"N")</f>
        <v>N</v>
      </c>
      <c r="G2038" s="16">
        <f>IF(COUNTIF(Dails!D:D,Data!$A2038)=1,2,"N")</f>
        <v>2</v>
      </c>
      <c r="H2038" s="16" t="str">
        <f>IF(COUNTIF(Dails!G:G,Data!$A2038)=1,3,"N")</f>
        <v>N</v>
      </c>
      <c r="I2038" s="16">
        <f t="shared" si="1"/>
        <v>2</v>
      </c>
    </row>
    <row r="2039" ht="14.25" customHeight="1">
      <c r="A2039" s="9" t="s">
        <v>643</v>
      </c>
      <c r="B2039" s="110" t="s">
        <v>791</v>
      </c>
      <c r="C2039" s="131" t="str">
        <f t="shared" si="2"/>
        <v>Murphy, Eoghan.2015_002 Climate Action and Low Carbon Development Bill - Amendment 52 - Democracy</v>
      </c>
      <c r="D2039" s="131" t="s">
        <v>1419</v>
      </c>
      <c r="E2039" s="16" t="str">
        <f>VLOOKUP(B2039&amp;D2039,'Bill Assignment'!C:D,2,0)</f>
        <v>×</v>
      </c>
      <c r="F2039" s="16">
        <f>IF(COUNTIF(Dails!A:A,Data!$A2039)=1,1,"N")</f>
        <v>1</v>
      </c>
      <c r="G2039" s="16">
        <f>IF(COUNTIF(Dails!D:D,Data!$A2039)=1,2,"N")</f>
        <v>2</v>
      </c>
      <c r="H2039" s="16" t="str">
        <f>IF(COUNTIF(Dails!G:G,Data!$A2039)=1,3,"N")</f>
        <v>N</v>
      </c>
      <c r="I2039" s="16">
        <f t="shared" si="1"/>
        <v>2</v>
      </c>
    </row>
    <row r="2040" ht="14.25" customHeight="1">
      <c r="A2040" s="9" t="s">
        <v>1386</v>
      </c>
      <c r="B2040" s="110" t="s">
        <v>791</v>
      </c>
      <c r="C2040" s="131" t="str">
        <f t="shared" si="2"/>
        <v>Neville, Dan.2015_002 Climate Action and Low Carbon Development Bill - Amendment 52 - Democracy</v>
      </c>
      <c r="D2040" s="131" t="s">
        <v>1419</v>
      </c>
      <c r="E2040" s="16" t="str">
        <f>VLOOKUP(B2040&amp;D2040,'Bill Assignment'!C:D,2,0)</f>
        <v>×</v>
      </c>
      <c r="F2040" s="16" t="str">
        <f>IF(COUNTIF(Dails!A:A,Data!$A2040)=1,1,"N")</f>
        <v>N</v>
      </c>
      <c r="G2040" s="16">
        <f>IF(COUNTIF(Dails!D:D,Data!$A2040)=1,2,"N")</f>
        <v>2</v>
      </c>
      <c r="H2040" s="16">
        <f>IF(COUNTIF(Dails!G:G,Data!$A2040)=1,3,"N")</f>
        <v>3</v>
      </c>
      <c r="I2040" s="16">
        <f t="shared" si="1"/>
        <v>2</v>
      </c>
    </row>
    <row r="2041" ht="14.25" customHeight="1">
      <c r="A2041" s="9" t="s">
        <v>939</v>
      </c>
      <c r="B2041" s="110" t="s">
        <v>791</v>
      </c>
      <c r="C2041" s="131" t="str">
        <f t="shared" si="2"/>
        <v>O'Donnell, Kieran.2015_002 Climate Action and Low Carbon Development Bill - Amendment 52 - Democracy</v>
      </c>
      <c r="D2041" s="131" t="s">
        <v>1419</v>
      </c>
      <c r="E2041" s="16" t="str">
        <f>VLOOKUP(B2041&amp;D2041,'Bill Assignment'!C:D,2,0)</f>
        <v>×</v>
      </c>
      <c r="F2041" s="16" t="str">
        <f>IF(COUNTIF(Dails!A:A,Data!$A2041)=1,1,"N")</f>
        <v>N</v>
      </c>
      <c r="G2041" s="16">
        <f>IF(COUNTIF(Dails!D:D,Data!$A2041)=1,2,"N")</f>
        <v>2</v>
      </c>
      <c r="H2041" s="16" t="str">
        <f>IF(COUNTIF(Dails!G:G,Data!$A2041)=1,3,"N")</f>
        <v>N</v>
      </c>
      <c r="I2041" s="16">
        <f t="shared" si="1"/>
        <v>2</v>
      </c>
    </row>
    <row r="2042" ht="14.25" customHeight="1">
      <c r="A2042" s="9" t="s">
        <v>964</v>
      </c>
      <c r="B2042" s="110" t="s">
        <v>791</v>
      </c>
      <c r="C2042" s="131" t="str">
        <f t="shared" si="2"/>
        <v>O'Donovan, Patrick.2015_002 Climate Action and Low Carbon Development Bill - Amendment 52 - Democracy</v>
      </c>
      <c r="D2042" s="131" t="s">
        <v>1419</v>
      </c>
      <c r="E2042" s="16" t="str">
        <f>VLOOKUP(B2042&amp;D2042,'Bill Assignment'!C:D,2,0)</f>
        <v>×</v>
      </c>
      <c r="F2042" s="16">
        <f>IF(COUNTIF(Dails!A:A,Data!$A2042)=1,1,"N")</f>
        <v>1</v>
      </c>
      <c r="G2042" s="16">
        <f>IF(COUNTIF(Dails!D:D,Data!$A2042)=1,2,"N")</f>
        <v>2</v>
      </c>
      <c r="H2042" s="16" t="str">
        <f>IF(COUNTIF(Dails!G:G,Data!$A2042)=1,3,"N")</f>
        <v>N</v>
      </c>
      <c r="I2042" s="16">
        <f t="shared" si="1"/>
        <v>2</v>
      </c>
    </row>
    <row r="2043" ht="14.25" customHeight="1">
      <c r="A2043" s="9" t="s">
        <v>954</v>
      </c>
      <c r="B2043" s="110" t="s">
        <v>791</v>
      </c>
      <c r="C2043" s="131" t="str">
        <f t="shared" si="2"/>
        <v>O'Sullivan, Jan.2015_002 Climate Action and Low Carbon Development Bill - Amendment 52 - Democracy</v>
      </c>
      <c r="D2043" s="131" t="s">
        <v>1419</v>
      </c>
      <c r="E2043" s="16" t="str">
        <f>VLOOKUP(B2043&amp;D2043,'Bill Assignment'!C:D,2,0)</f>
        <v>×</v>
      </c>
      <c r="F2043" s="16">
        <f>IF(COUNTIF(Dails!A:A,Data!$A2043)=1,1,"N")</f>
        <v>1</v>
      </c>
      <c r="G2043" s="16">
        <f>IF(COUNTIF(Dails!D:D,Data!$A2043)=1,2,"N")</f>
        <v>2</v>
      </c>
      <c r="H2043" s="16">
        <f>IF(COUNTIF(Dails!G:G,Data!$A2043)=1,3,"N")</f>
        <v>3</v>
      </c>
      <c r="I2043" s="16">
        <f t="shared" si="1"/>
        <v>2</v>
      </c>
    </row>
    <row r="2044" ht="14.25" customHeight="1">
      <c r="A2044" s="9" t="s">
        <v>1398</v>
      </c>
      <c r="B2044" s="110" t="s">
        <v>791</v>
      </c>
      <c r="C2044" s="131" t="str">
        <f t="shared" si="2"/>
        <v>Penrose, Willie.2015_002 Climate Action and Low Carbon Development Bill - Amendment 52 - Democracy</v>
      </c>
      <c r="D2044" s="131" t="s">
        <v>1419</v>
      </c>
      <c r="E2044" s="16" t="str">
        <f>VLOOKUP(B2044&amp;D2044,'Bill Assignment'!C:D,2,0)</f>
        <v>×</v>
      </c>
      <c r="F2044" s="16">
        <f>IF(COUNTIF(Dails!A:A,Data!$A2044)=1,1,"N")</f>
        <v>1</v>
      </c>
      <c r="G2044" s="16">
        <f>IF(COUNTIF(Dails!D:D,Data!$A2044)=1,2,"N")</f>
        <v>2</v>
      </c>
      <c r="H2044" s="16">
        <f>IF(COUNTIF(Dails!G:G,Data!$A2044)=1,3,"N")</f>
        <v>3</v>
      </c>
      <c r="I2044" s="16">
        <f t="shared" si="1"/>
        <v>2</v>
      </c>
    </row>
    <row r="2045" ht="14.25" customHeight="1">
      <c r="A2045" s="9" t="s">
        <v>25</v>
      </c>
      <c r="B2045" s="110" t="s">
        <v>791</v>
      </c>
      <c r="C2045" s="131" t="str">
        <f t="shared" si="2"/>
        <v>Phelan, John Paul.2015_002 Climate Action and Low Carbon Development Bill - Amendment 52 - Democracy</v>
      </c>
      <c r="D2045" s="131" t="s">
        <v>1419</v>
      </c>
      <c r="E2045" s="16" t="str">
        <f>VLOOKUP(B2045&amp;D2045,'Bill Assignment'!C:D,2,0)</f>
        <v>×</v>
      </c>
      <c r="F2045" s="16">
        <f>IF(COUNTIF(Dails!A:A,Data!$A2045)=1,1,"N")</f>
        <v>1</v>
      </c>
      <c r="G2045" s="16">
        <f>IF(COUNTIF(Dails!D:D,Data!$A2045)=1,2,"N")</f>
        <v>2</v>
      </c>
      <c r="H2045" s="16" t="str">
        <f>IF(COUNTIF(Dails!G:G,Data!$A2045)=1,3,"N")</f>
        <v>N</v>
      </c>
      <c r="I2045" s="16">
        <f t="shared" si="1"/>
        <v>2</v>
      </c>
    </row>
    <row r="2046" ht="14.25" customHeight="1">
      <c r="A2046" s="9" t="s">
        <v>1682</v>
      </c>
      <c r="B2046" s="110" t="s">
        <v>791</v>
      </c>
      <c r="C2046" s="131" t="str">
        <f t="shared" si="2"/>
        <v>Rabbitte, Pat.2015_002 Climate Action and Low Carbon Development Bill - Amendment 52 - Democracy</v>
      </c>
      <c r="D2046" s="131" t="s">
        <v>1419</v>
      </c>
      <c r="E2046" s="16" t="str">
        <f>VLOOKUP(B2046&amp;D2046,'Bill Assignment'!C:D,2,0)</f>
        <v>×</v>
      </c>
      <c r="F2046" s="16" t="str">
        <f>IF(COUNTIF(Dails!A:A,Data!$A2046)=1,1,"N")</f>
        <v>N</v>
      </c>
      <c r="G2046" s="16">
        <f>IF(COUNTIF(Dails!D:D,Data!$A2046)=1,2,"N")</f>
        <v>2</v>
      </c>
      <c r="H2046" s="16">
        <f>IF(COUNTIF(Dails!G:G,Data!$A2046)=1,3,"N")</f>
        <v>3</v>
      </c>
      <c r="I2046" s="16">
        <f t="shared" si="1"/>
        <v>2</v>
      </c>
    </row>
    <row r="2047" ht="14.25" customHeight="1">
      <c r="A2047" s="9" t="s">
        <v>1686</v>
      </c>
      <c r="B2047" s="110" t="s">
        <v>791</v>
      </c>
      <c r="C2047" s="131" t="str">
        <f t="shared" si="2"/>
        <v>Ryan, Brendan.2015_002 Climate Action and Low Carbon Development Bill - Amendment 52 - Democracy</v>
      </c>
      <c r="D2047" s="131" t="s">
        <v>1419</v>
      </c>
      <c r="E2047" s="16" t="str">
        <f>VLOOKUP(B2047&amp;D2047,'Bill Assignment'!C:D,2,0)</f>
        <v>×</v>
      </c>
      <c r="F2047" s="16">
        <f>IF(COUNTIF(Dails!A:A,Data!$A2047)=1,1,"N")</f>
        <v>1</v>
      </c>
      <c r="G2047" s="16">
        <f>IF(COUNTIF(Dails!D:D,Data!$A2047)=1,2,"N")</f>
        <v>2</v>
      </c>
      <c r="H2047" s="16" t="str">
        <f>IF(COUNTIF(Dails!G:G,Data!$A2047)=1,3,"N")</f>
        <v>N</v>
      </c>
      <c r="I2047" s="16">
        <f t="shared" si="1"/>
        <v>2</v>
      </c>
    </row>
    <row r="2048" ht="14.25" customHeight="1">
      <c r="A2048" s="9" t="s">
        <v>1248</v>
      </c>
      <c r="B2048" s="110" t="s">
        <v>791</v>
      </c>
      <c r="C2048" s="131" t="str">
        <f t="shared" si="2"/>
        <v>Sherlock, Sean.2015_002 Climate Action and Low Carbon Development Bill - Amendment 52 - Democracy</v>
      </c>
      <c r="D2048" s="131" t="s">
        <v>1419</v>
      </c>
      <c r="E2048" s="16" t="str">
        <f>VLOOKUP(B2048&amp;D2048,'Bill Assignment'!C:D,2,0)</f>
        <v>×</v>
      </c>
      <c r="F2048" s="16">
        <f>IF(COUNTIF(Dails!A:A,Data!$A2048)=1,1,"N")</f>
        <v>1</v>
      </c>
      <c r="G2048" s="16">
        <f>IF(COUNTIF(Dails!D:D,Data!$A2048)=1,2,"N")</f>
        <v>2</v>
      </c>
      <c r="H2048" s="16" t="str">
        <f>IF(COUNTIF(Dails!G:G,Data!$A2048)=1,3,"N")</f>
        <v>N</v>
      </c>
      <c r="I2048" s="16">
        <f t="shared" si="1"/>
        <v>2</v>
      </c>
    </row>
    <row r="2049" ht="14.25" customHeight="1">
      <c r="A2049" s="9" t="s">
        <v>2594</v>
      </c>
      <c r="B2049" s="110" t="s">
        <v>791</v>
      </c>
      <c r="C2049" s="131" t="str">
        <f t="shared" si="2"/>
        <v>Spring, Arthur.2015_002 Climate Action and Low Carbon Development Bill - Amendment 52 - Democracy</v>
      </c>
      <c r="D2049" s="131" t="s">
        <v>1419</v>
      </c>
      <c r="E2049" s="16" t="str">
        <f>VLOOKUP(B2049&amp;D2049,'Bill Assignment'!C:D,2,0)</f>
        <v>×</v>
      </c>
      <c r="F2049" s="16" t="str">
        <f>IF(COUNTIF(Dails!A:A,Data!$A2049)=1,1,"N")</f>
        <v>N</v>
      </c>
      <c r="G2049" s="16">
        <f>IF(COUNTIF(Dails!D:D,Data!$A2049)=1,2,"N")</f>
        <v>2</v>
      </c>
      <c r="H2049" s="16" t="str">
        <f>IF(COUNTIF(Dails!G:G,Data!$A2049)=1,3,"N")</f>
        <v>N</v>
      </c>
      <c r="I2049" s="16">
        <f t="shared" si="1"/>
        <v>2</v>
      </c>
    </row>
    <row r="2050" ht="14.25" customHeight="1">
      <c r="A2050" s="9" t="s">
        <v>2600</v>
      </c>
      <c r="B2050" s="110" t="s">
        <v>791</v>
      </c>
      <c r="C2050" s="131" t="str">
        <f t="shared" si="2"/>
        <v>Twomey, Liam.2015_002 Climate Action and Low Carbon Development Bill - Amendment 52 - Democracy</v>
      </c>
      <c r="D2050" s="131" t="s">
        <v>1419</v>
      </c>
      <c r="E2050" s="16" t="str">
        <f>VLOOKUP(B2050&amp;D2050,'Bill Assignment'!C:D,2,0)</f>
        <v>×</v>
      </c>
      <c r="F2050" s="16" t="str">
        <f>IF(COUNTIF(Dails!A:A,Data!$A2050)=1,1,"N")</f>
        <v>N</v>
      </c>
      <c r="G2050" s="16">
        <f>IF(COUNTIF(Dails!D:D,Data!$A2050)=1,2,"N")</f>
        <v>2</v>
      </c>
      <c r="H2050" s="16">
        <f>IF(COUNTIF(Dails!G:G,Data!$A2050)=1,3,"N")</f>
        <v>3</v>
      </c>
      <c r="I2050" s="16">
        <f t="shared" si="1"/>
        <v>2</v>
      </c>
    </row>
    <row r="2051" ht="14.25" customHeight="1">
      <c r="A2051" s="9" t="s">
        <v>1415</v>
      </c>
      <c r="B2051" s="110" t="s">
        <v>791</v>
      </c>
      <c r="C2051" s="131" t="str">
        <f t="shared" si="2"/>
        <v>Wall, Jack.2015_002 Climate Action and Low Carbon Development Bill - Amendment 52 - Democracy</v>
      </c>
      <c r="D2051" s="131" t="s">
        <v>1419</v>
      </c>
      <c r="E2051" s="16" t="str">
        <f>VLOOKUP(B2051&amp;D2051,'Bill Assignment'!C:D,2,0)</f>
        <v>×</v>
      </c>
      <c r="F2051" s="16" t="str">
        <f>IF(COUNTIF(Dails!A:A,Data!$A2051)=1,1,"N")</f>
        <v>N</v>
      </c>
      <c r="G2051" s="16">
        <f>IF(COUNTIF(Dails!D:D,Data!$A2051)=1,2,"N")</f>
        <v>2</v>
      </c>
      <c r="H2051" s="16">
        <f>IF(COUNTIF(Dails!G:G,Data!$A2051)=1,3,"N")</f>
        <v>3</v>
      </c>
      <c r="I2051" s="16">
        <f t="shared" si="1"/>
        <v>2</v>
      </c>
    </row>
    <row r="2052" ht="14.25" customHeight="1">
      <c r="A2052" s="9" t="s">
        <v>1698</v>
      </c>
      <c r="B2052" s="110" t="s">
        <v>791</v>
      </c>
      <c r="C2052" s="131" t="str">
        <f t="shared" si="2"/>
        <v>White, Alex.2015_002 Climate Action and Low Carbon Development Bill - Amendment 52 - Democracy</v>
      </c>
      <c r="D2052" s="131" t="s">
        <v>1419</v>
      </c>
      <c r="E2052" s="16" t="str">
        <f>VLOOKUP(B2052&amp;D2052,'Bill Assignment'!C:D,2,0)</f>
        <v>×</v>
      </c>
      <c r="F2052" s="16" t="str">
        <f>IF(COUNTIF(Dails!A:A,Data!$A2052)=1,1,"N")</f>
        <v>N</v>
      </c>
      <c r="G2052" s="16">
        <f>IF(COUNTIF(Dails!D:D,Data!$A2052)=1,2,"N")</f>
        <v>2</v>
      </c>
      <c r="H2052" s="16" t="str">
        <f>IF(COUNTIF(Dails!G:G,Data!$A2052)=1,3,"N")</f>
        <v>N</v>
      </c>
      <c r="I2052" s="16">
        <f t="shared" si="1"/>
        <v>2</v>
      </c>
    </row>
    <row r="2053" ht="14.25" customHeight="1">
      <c r="A2053" s="9" t="s">
        <v>52</v>
      </c>
      <c r="B2053" s="111" t="s">
        <v>792</v>
      </c>
      <c r="C2053" s="131" t="str">
        <f t="shared" si="2"/>
        <v>Aylward, Bobby.2015_002 Climate Action and Low Carbon Development Bill - Amendment 134 - 6 Months</v>
      </c>
      <c r="D2053" s="131" t="s">
        <v>1333</v>
      </c>
      <c r="E2053" s="16" t="str">
        <f>VLOOKUP(B2053&amp;D2053,'Bill Assignment'!C:D,2,0)</f>
        <v>√</v>
      </c>
      <c r="F2053" s="16">
        <f>IF(COUNTIF(Dails!A:A,Data!$A2053)=1,1,"N")</f>
        <v>1</v>
      </c>
      <c r="G2053" s="16">
        <f>IF(COUNTIF(Dails!D:D,Data!$A2053)=1,2,"N")</f>
        <v>2</v>
      </c>
      <c r="H2053" s="16" t="str">
        <f>IF(COUNTIF(Dails!G:G,Data!$A2053)=1,3,"N")</f>
        <v>N</v>
      </c>
      <c r="I2053" s="16">
        <f t="shared" si="1"/>
        <v>2</v>
      </c>
    </row>
    <row r="2054" ht="14.25" customHeight="1">
      <c r="A2054" s="9" t="s">
        <v>1339</v>
      </c>
      <c r="B2054" s="111" t="s">
        <v>792</v>
      </c>
      <c r="C2054" s="131" t="str">
        <f t="shared" si="2"/>
        <v>Broughan, Thomas P.2015_002 Climate Action and Low Carbon Development Bill - Amendment 134 - 6 Months</v>
      </c>
      <c r="D2054" s="131" t="s">
        <v>1333</v>
      </c>
      <c r="E2054" s="16" t="str">
        <f>VLOOKUP(B2054&amp;D2054,'Bill Assignment'!C:D,2,0)</f>
        <v>√</v>
      </c>
      <c r="F2054" s="16">
        <f>IF(COUNTIF(Dails!A:A,Data!$A2054)=1,1,"N")</f>
        <v>1</v>
      </c>
      <c r="G2054" s="16">
        <f>IF(COUNTIF(Dails!D:D,Data!$A2054)=1,2,"N")</f>
        <v>2</v>
      </c>
      <c r="H2054" s="16">
        <f>IF(COUNTIF(Dails!G:G,Data!$A2054)=1,3,"N")</f>
        <v>3</v>
      </c>
      <c r="I2054" s="16">
        <f t="shared" si="1"/>
        <v>2</v>
      </c>
    </row>
    <row r="2055" ht="14.25" customHeight="1">
      <c r="A2055" s="9" t="s">
        <v>1064</v>
      </c>
      <c r="B2055" s="111" t="s">
        <v>792</v>
      </c>
      <c r="C2055" s="131" t="str">
        <f t="shared" si="2"/>
        <v>Calleary, Dara.2015_002 Climate Action and Low Carbon Development Bill - Amendment 134 - 6 Months</v>
      </c>
      <c r="D2055" s="131" t="s">
        <v>1333</v>
      </c>
      <c r="E2055" s="16" t="str">
        <f>VLOOKUP(B2055&amp;D2055,'Bill Assignment'!C:D,2,0)</f>
        <v>√</v>
      </c>
      <c r="F2055" s="16">
        <f>IF(COUNTIF(Dails!A:A,Data!$A2055)=1,1,"N")</f>
        <v>1</v>
      </c>
      <c r="G2055" s="16">
        <f>IF(COUNTIF(Dails!D:D,Data!$A2055)=1,2,"N")</f>
        <v>2</v>
      </c>
      <c r="H2055" s="16" t="str">
        <f>IF(COUNTIF(Dails!G:G,Data!$A2055)=1,3,"N")</f>
        <v>N</v>
      </c>
      <c r="I2055" s="16">
        <f t="shared" si="1"/>
        <v>2</v>
      </c>
    </row>
    <row r="2056" ht="14.25" customHeight="1">
      <c r="A2056" s="9" t="s">
        <v>1543</v>
      </c>
      <c r="B2056" s="111" t="s">
        <v>792</v>
      </c>
      <c r="C2056" s="131" t="str">
        <f t="shared" si="2"/>
        <v>Collins, Joan.2015_002 Climate Action and Low Carbon Development Bill - Amendment 134 - 6 Months</v>
      </c>
      <c r="D2056" s="131" t="s">
        <v>1333</v>
      </c>
      <c r="E2056" s="16" t="str">
        <f>VLOOKUP(B2056&amp;D2056,'Bill Assignment'!C:D,2,0)</f>
        <v>√</v>
      </c>
      <c r="F2056" s="16">
        <f>IF(COUNTIF(Dails!A:A,Data!$A2056)=1,1,"N")</f>
        <v>1</v>
      </c>
      <c r="G2056" s="16">
        <f>IF(COUNTIF(Dails!D:D,Data!$A2056)=1,2,"N")</f>
        <v>2</v>
      </c>
      <c r="H2056" s="16" t="str">
        <f>IF(COUNTIF(Dails!G:G,Data!$A2056)=1,3,"N")</f>
        <v>N</v>
      </c>
      <c r="I2056" s="16">
        <f t="shared" si="1"/>
        <v>2</v>
      </c>
    </row>
    <row r="2057" ht="14.25" customHeight="1">
      <c r="A2057" s="9" t="s">
        <v>2493</v>
      </c>
      <c r="B2057" s="111" t="s">
        <v>792</v>
      </c>
      <c r="C2057" s="131" t="str">
        <f t="shared" si="2"/>
        <v>Colreavy, Michael.2015_002 Climate Action and Low Carbon Development Bill - Amendment 134 - 6 Months</v>
      </c>
      <c r="D2057" s="131" t="s">
        <v>1333</v>
      </c>
      <c r="E2057" s="16" t="str">
        <f>VLOOKUP(B2057&amp;D2057,'Bill Assignment'!C:D,2,0)</f>
        <v>√</v>
      </c>
      <c r="F2057" s="16" t="str">
        <f>IF(COUNTIF(Dails!A:A,Data!$A2057)=1,1,"N")</f>
        <v>N</v>
      </c>
      <c r="G2057" s="16">
        <f>IF(COUNTIF(Dails!D:D,Data!$A2057)=1,2,"N")</f>
        <v>2</v>
      </c>
      <c r="H2057" s="16" t="str">
        <f>IF(COUNTIF(Dails!G:G,Data!$A2057)=1,3,"N")</f>
        <v>N</v>
      </c>
      <c r="I2057" s="16">
        <f t="shared" si="1"/>
        <v>2</v>
      </c>
    </row>
    <row r="2058" ht="14.25" customHeight="1">
      <c r="A2058" s="9" t="s">
        <v>896</v>
      </c>
      <c r="B2058" s="111" t="s">
        <v>792</v>
      </c>
      <c r="C2058" s="131" t="str">
        <f t="shared" si="2"/>
        <v>Cowen, Barry.2015_002 Climate Action and Low Carbon Development Bill - Amendment 134 - 6 Months</v>
      </c>
      <c r="D2058" s="131" t="s">
        <v>1333</v>
      </c>
      <c r="E2058" s="16" t="str">
        <f>VLOOKUP(B2058&amp;D2058,'Bill Assignment'!C:D,2,0)</f>
        <v>√</v>
      </c>
      <c r="F2058" s="16">
        <f>IF(COUNTIF(Dails!A:A,Data!$A2058)=1,1,"N")</f>
        <v>1</v>
      </c>
      <c r="G2058" s="16">
        <f>IF(COUNTIF(Dails!D:D,Data!$A2058)=1,2,"N")</f>
        <v>2</v>
      </c>
      <c r="H2058" s="16" t="str">
        <f>IF(COUNTIF(Dails!G:G,Data!$A2058)=1,3,"N")</f>
        <v>N</v>
      </c>
      <c r="I2058" s="16">
        <f t="shared" si="1"/>
        <v>2</v>
      </c>
    </row>
    <row r="2059" ht="14.25" customHeight="1">
      <c r="A2059" s="9" t="s">
        <v>1784</v>
      </c>
      <c r="B2059" s="111" t="s">
        <v>792</v>
      </c>
      <c r="C2059" s="131" t="str">
        <f t="shared" si="2"/>
        <v>Daly, Clare.2015_002 Climate Action and Low Carbon Development Bill - Amendment 134 - 6 Months</v>
      </c>
      <c r="D2059" s="131" t="s">
        <v>1333</v>
      </c>
      <c r="E2059" s="16" t="str">
        <f>VLOOKUP(B2059&amp;D2059,'Bill Assignment'!C:D,2,0)</f>
        <v>√</v>
      </c>
      <c r="F2059" s="16" t="str">
        <f>IF(COUNTIF(Dails!A:A,Data!$A2059)=1,1,"N")</f>
        <v>N</v>
      </c>
      <c r="G2059" s="16">
        <f>IF(COUNTIF(Dails!D:D,Data!$A2059)=1,2,"N")</f>
        <v>2</v>
      </c>
      <c r="H2059" s="16" t="str">
        <f>IF(COUNTIF(Dails!G:G,Data!$A2059)=1,3,"N")</f>
        <v>N</v>
      </c>
      <c r="I2059" s="16">
        <f t="shared" si="1"/>
        <v>2</v>
      </c>
    </row>
    <row r="2060" ht="14.25" customHeight="1">
      <c r="A2060" s="9" t="s">
        <v>558</v>
      </c>
      <c r="B2060" s="111" t="s">
        <v>792</v>
      </c>
      <c r="C2060" s="131" t="str">
        <f t="shared" si="2"/>
        <v>Ellis, Dessie.2015_002 Climate Action and Low Carbon Development Bill - Amendment 134 - 6 Months</v>
      </c>
      <c r="D2060" s="131" t="s">
        <v>1333</v>
      </c>
      <c r="E2060" s="16" t="str">
        <f>VLOOKUP(B2060&amp;D2060,'Bill Assignment'!C:D,2,0)</f>
        <v>√</v>
      </c>
      <c r="F2060" s="16">
        <f>IF(COUNTIF(Dails!A:A,Data!$A2060)=1,1,"N")</f>
        <v>1</v>
      </c>
      <c r="G2060" s="16">
        <f>IF(COUNTIF(Dails!D:D,Data!$A2060)=1,2,"N")</f>
        <v>2</v>
      </c>
      <c r="H2060" s="16" t="str">
        <f>IF(COUNTIF(Dails!G:G,Data!$A2060)=1,3,"N")</f>
        <v>N</v>
      </c>
      <c r="I2060" s="16">
        <f t="shared" si="1"/>
        <v>2</v>
      </c>
    </row>
    <row r="2061" ht="14.25" customHeight="1">
      <c r="A2061" s="9" t="s">
        <v>1549</v>
      </c>
      <c r="B2061" s="111" t="s">
        <v>792</v>
      </c>
      <c r="C2061" s="131" t="str">
        <f t="shared" si="2"/>
        <v>Ferris, Martin.2015_002 Climate Action and Low Carbon Development Bill - Amendment 134 - 6 Months</v>
      </c>
      <c r="D2061" s="131" t="s">
        <v>1333</v>
      </c>
      <c r="E2061" s="16" t="str">
        <f>VLOOKUP(B2061&amp;D2061,'Bill Assignment'!C:D,2,0)</f>
        <v>√</v>
      </c>
      <c r="F2061" s="16">
        <f>IF(COUNTIF(Dails!A:A,Data!$A2061)=1,1,"N")</f>
        <v>1</v>
      </c>
      <c r="G2061" s="16">
        <f>IF(COUNTIF(Dails!D:D,Data!$A2061)=1,2,"N")</f>
        <v>2</v>
      </c>
      <c r="H2061" s="16">
        <f>IF(COUNTIF(Dails!G:G,Data!$A2061)=1,3,"N")</f>
        <v>3</v>
      </c>
      <c r="I2061" s="16">
        <f t="shared" si="1"/>
        <v>2</v>
      </c>
    </row>
    <row r="2062" ht="14.25" customHeight="1">
      <c r="A2062" s="9" t="s">
        <v>2502</v>
      </c>
      <c r="B2062" s="111" t="s">
        <v>792</v>
      </c>
      <c r="C2062" s="131" t="str">
        <f t="shared" si="2"/>
        <v>Fleming, Tom.2015_002 Climate Action and Low Carbon Development Bill - Amendment 134 - 6 Months</v>
      </c>
      <c r="D2062" s="131" t="s">
        <v>1333</v>
      </c>
      <c r="E2062" s="16" t="str">
        <f>VLOOKUP(B2062&amp;D2062,'Bill Assignment'!C:D,2,0)</f>
        <v>√</v>
      </c>
      <c r="F2062" s="16" t="str">
        <f>IF(COUNTIF(Dails!A:A,Data!$A2062)=1,1,"N")</f>
        <v>N</v>
      </c>
      <c r="G2062" s="16">
        <f>IF(COUNTIF(Dails!D:D,Data!$A2062)=1,2,"N")</f>
        <v>2</v>
      </c>
      <c r="H2062" s="16" t="str">
        <f>IF(COUNTIF(Dails!G:G,Data!$A2062)=1,3,"N")</f>
        <v>N</v>
      </c>
      <c r="I2062" s="16">
        <f t="shared" si="1"/>
        <v>2</v>
      </c>
    </row>
    <row r="2063" ht="14.25" customHeight="1">
      <c r="A2063" s="9" t="s">
        <v>1794</v>
      </c>
      <c r="B2063" s="111" t="s">
        <v>792</v>
      </c>
      <c r="C2063" s="131" t="str">
        <f t="shared" si="2"/>
        <v>Grealish, Noel.2015_002 Climate Action and Low Carbon Development Bill - Amendment 134 - 6 Months</v>
      </c>
      <c r="D2063" s="131" t="s">
        <v>1333</v>
      </c>
      <c r="E2063" s="16" t="str">
        <f>VLOOKUP(B2063&amp;D2063,'Bill Assignment'!C:D,2,0)</f>
        <v>√</v>
      </c>
      <c r="F2063" s="16">
        <f>IF(COUNTIF(Dails!A:A,Data!$A2063)=1,1,"N")</f>
        <v>1</v>
      </c>
      <c r="G2063" s="16">
        <f>IF(COUNTIF(Dails!D:D,Data!$A2063)=1,2,"N")</f>
        <v>2</v>
      </c>
      <c r="H2063" s="16">
        <f>IF(COUNTIF(Dails!G:G,Data!$A2063)=1,3,"N")</f>
        <v>3</v>
      </c>
      <c r="I2063" s="16">
        <f t="shared" si="1"/>
        <v>2</v>
      </c>
    </row>
    <row r="2064" ht="14.25" customHeight="1">
      <c r="A2064" s="9" t="s">
        <v>1254</v>
      </c>
      <c r="B2064" s="111" t="s">
        <v>792</v>
      </c>
      <c r="C2064" s="131" t="str">
        <f t="shared" si="2"/>
        <v>Halligan, John.2015_002 Climate Action and Low Carbon Development Bill - Amendment 134 - 6 Months</v>
      </c>
      <c r="D2064" s="131" t="s">
        <v>1333</v>
      </c>
      <c r="E2064" s="16" t="str">
        <f>VLOOKUP(B2064&amp;D2064,'Bill Assignment'!C:D,2,0)</f>
        <v>√</v>
      </c>
      <c r="F2064" s="16">
        <f>IF(COUNTIF(Dails!A:A,Data!$A2064)=1,1,"N")</f>
        <v>1</v>
      </c>
      <c r="G2064" s="16">
        <f>IF(COUNTIF(Dails!D:D,Data!$A2064)=1,2,"N")</f>
        <v>2</v>
      </c>
      <c r="H2064" s="16" t="str">
        <f>IF(COUNTIF(Dails!G:G,Data!$A2064)=1,3,"N")</f>
        <v>N</v>
      </c>
      <c r="I2064" s="16">
        <f t="shared" si="1"/>
        <v>2</v>
      </c>
    </row>
    <row r="2065" ht="14.25" customHeight="1">
      <c r="A2065" s="9" t="s">
        <v>1209</v>
      </c>
      <c r="B2065" s="111" t="s">
        <v>792</v>
      </c>
      <c r="C2065" s="131" t="str">
        <f t="shared" si="2"/>
        <v>Healy, Seamus.2015_002 Climate Action and Low Carbon Development Bill - Amendment 134 - 6 Months</v>
      </c>
      <c r="D2065" s="131" t="s">
        <v>1333</v>
      </c>
      <c r="E2065" s="16" t="str">
        <f>VLOOKUP(B2065&amp;D2065,'Bill Assignment'!C:D,2,0)</f>
        <v>√</v>
      </c>
      <c r="F2065" s="16">
        <f>IF(COUNTIF(Dails!A:A,Data!$A2065)=1,1,"N")</f>
        <v>1</v>
      </c>
      <c r="G2065" s="16">
        <f>IF(COUNTIF(Dails!D:D,Data!$A2065)=1,2,"N")</f>
        <v>2</v>
      </c>
      <c r="H2065" s="16">
        <f>IF(COUNTIF(Dails!G:G,Data!$A2065)=1,3,"N")</f>
        <v>3</v>
      </c>
      <c r="I2065" s="16">
        <f t="shared" si="1"/>
        <v>2</v>
      </c>
    </row>
    <row r="2066" ht="14.25" customHeight="1">
      <c r="A2066" s="9" t="s">
        <v>1474</v>
      </c>
      <c r="B2066" s="111" t="s">
        <v>792</v>
      </c>
      <c r="C2066" s="131" t="str">
        <f t="shared" si="2"/>
        <v>Kelleher, Billy.2015_002 Climate Action and Low Carbon Development Bill - Amendment 134 - 6 Months</v>
      </c>
      <c r="D2066" s="131" t="s">
        <v>1333</v>
      </c>
      <c r="E2066" s="16" t="str">
        <f>VLOOKUP(B2066&amp;D2066,'Bill Assignment'!C:D,2,0)</f>
        <v>√</v>
      </c>
      <c r="F2066" s="16" t="str">
        <f>IF(COUNTIF(Dails!A:A,Data!$A2066)=1,1,"N")</f>
        <v>N</v>
      </c>
      <c r="G2066" s="16">
        <f>IF(COUNTIF(Dails!D:D,Data!$A2066)=1,2,"N")</f>
        <v>2</v>
      </c>
      <c r="H2066" s="16">
        <f>IF(COUNTIF(Dails!G:G,Data!$A2066)=1,3,"N")</f>
        <v>3</v>
      </c>
      <c r="I2066" s="16">
        <f t="shared" si="1"/>
        <v>2</v>
      </c>
    </row>
    <row r="2067" ht="14.25" customHeight="1">
      <c r="A2067" s="9" t="s">
        <v>1480</v>
      </c>
      <c r="B2067" s="111" t="s">
        <v>792</v>
      </c>
      <c r="C2067" s="131" t="str">
        <f t="shared" si="2"/>
        <v>Kirk, Seamus.2015_002 Climate Action and Low Carbon Development Bill - Amendment 134 - 6 Months</v>
      </c>
      <c r="D2067" s="131" t="s">
        <v>1333</v>
      </c>
      <c r="E2067" s="16" t="str">
        <f>VLOOKUP(B2067&amp;D2067,'Bill Assignment'!C:D,2,0)</f>
        <v>√</v>
      </c>
      <c r="F2067" s="16" t="str">
        <f>IF(COUNTIF(Dails!A:A,Data!$A2067)=1,1,"N")</f>
        <v>N</v>
      </c>
      <c r="G2067" s="16">
        <f>IF(COUNTIF(Dails!D:D,Data!$A2067)=1,2,"N")</f>
        <v>2</v>
      </c>
      <c r="H2067" s="16">
        <f>IF(COUNTIF(Dails!G:G,Data!$A2067)=1,3,"N")</f>
        <v>3</v>
      </c>
      <c r="I2067" s="16">
        <f t="shared" si="1"/>
        <v>2</v>
      </c>
    </row>
    <row r="2068" ht="14.25" customHeight="1">
      <c r="A2068" s="9" t="s">
        <v>803</v>
      </c>
      <c r="B2068" s="111" t="s">
        <v>792</v>
      </c>
      <c r="C2068" s="131" t="str">
        <f t="shared" si="2"/>
        <v>Mac Lochlainn, Padraig.2015_002 Climate Action and Low Carbon Development Bill - Amendment 134 - 6 Months</v>
      </c>
      <c r="D2068" s="131" t="s">
        <v>1333</v>
      </c>
      <c r="E2068" s="16" t="str">
        <f>VLOOKUP(B2068&amp;D2068,'Bill Assignment'!C:D,2,0)</f>
        <v>√</v>
      </c>
      <c r="F2068" s="16" t="str">
        <f>IF(COUNTIF(Dails!A:A,Data!$A2068)=1,1,"N")</f>
        <v>N</v>
      </c>
      <c r="G2068" s="16">
        <f>IF(COUNTIF(Dails!D:D,Data!$A2068)=1,2,"N")</f>
        <v>2</v>
      </c>
      <c r="H2068" s="16" t="str">
        <f>IF(COUNTIF(Dails!G:G,Data!$A2068)=1,3,"N")</f>
        <v>N</v>
      </c>
      <c r="I2068" s="16">
        <f t="shared" si="1"/>
        <v>2</v>
      </c>
    </row>
    <row r="2069" ht="14.25" customHeight="1">
      <c r="A2069" s="9" t="s">
        <v>1374</v>
      </c>
      <c r="B2069" s="111" t="s">
        <v>792</v>
      </c>
      <c r="C2069" s="131" t="str">
        <f t="shared" si="2"/>
        <v>McGrath, Finian.2015_002 Climate Action and Low Carbon Development Bill - Amendment 134 - 6 Months</v>
      </c>
      <c r="D2069" s="131" t="s">
        <v>1333</v>
      </c>
      <c r="E2069" s="16" t="str">
        <f>VLOOKUP(B2069&amp;D2069,'Bill Assignment'!C:D,2,0)</f>
        <v>√</v>
      </c>
      <c r="F2069" s="16">
        <f>IF(COUNTIF(Dails!A:A,Data!$A2069)=1,1,"N")</f>
        <v>1</v>
      </c>
      <c r="G2069" s="16">
        <f>IF(COUNTIF(Dails!D:D,Data!$A2069)=1,2,"N")</f>
        <v>2</v>
      </c>
      <c r="H2069" s="16">
        <f>IF(COUNTIF(Dails!G:G,Data!$A2069)=1,3,"N")</f>
        <v>3</v>
      </c>
      <c r="I2069" s="16">
        <f t="shared" si="1"/>
        <v>2</v>
      </c>
    </row>
    <row r="2070" ht="14.25" customHeight="1">
      <c r="A2070" s="9" t="s">
        <v>300</v>
      </c>
      <c r="B2070" s="111" t="s">
        <v>792</v>
      </c>
      <c r="C2070" s="131" t="str">
        <f t="shared" si="2"/>
        <v>McGrath, Michael.2015_002 Climate Action and Low Carbon Development Bill - Amendment 134 - 6 Months</v>
      </c>
      <c r="D2070" s="131" t="s">
        <v>1333</v>
      </c>
      <c r="E2070" s="16" t="str">
        <f>VLOOKUP(B2070&amp;D2070,'Bill Assignment'!C:D,2,0)</f>
        <v>√</v>
      </c>
      <c r="F2070" s="16">
        <f>IF(COUNTIF(Dails!A:A,Data!$A2070)=1,1,"N")</f>
        <v>1</v>
      </c>
      <c r="G2070" s="16">
        <f>IF(COUNTIF(Dails!D:D,Data!$A2070)=1,2,"N")</f>
        <v>2</v>
      </c>
      <c r="H2070" s="16" t="str">
        <f>IF(COUNTIF(Dails!G:G,Data!$A2070)=1,3,"N")</f>
        <v>N</v>
      </c>
      <c r="I2070" s="16">
        <f t="shared" si="1"/>
        <v>2</v>
      </c>
    </row>
    <row r="2071" ht="14.25" customHeight="1">
      <c r="A2071" s="9" t="s">
        <v>2518</v>
      </c>
      <c r="B2071" s="111" t="s">
        <v>792</v>
      </c>
      <c r="C2071" s="131" t="str">
        <f t="shared" si="2"/>
        <v>McLellan, Sandra.2015_002 Climate Action and Low Carbon Development Bill - Amendment 134 - 6 Months</v>
      </c>
      <c r="D2071" s="131" t="s">
        <v>1333</v>
      </c>
      <c r="E2071" s="16" t="str">
        <f>VLOOKUP(B2071&amp;D2071,'Bill Assignment'!C:D,2,0)</f>
        <v>√</v>
      </c>
      <c r="F2071" s="16" t="str">
        <f>IF(COUNTIF(Dails!A:A,Data!$A2071)=1,1,"N")</f>
        <v>N</v>
      </c>
      <c r="G2071" s="16">
        <f>IF(COUNTIF(Dails!D:D,Data!$A2071)=1,2,"N")</f>
        <v>2</v>
      </c>
      <c r="H2071" s="16" t="str">
        <f>IF(COUNTIF(Dails!G:G,Data!$A2071)=1,3,"N")</f>
        <v>N</v>
      </c>
      <c r="I2071" s="16">
        <f t="shared" si="1"/>
        <v>2</v>
      </c>
    </row>
    <row r="2072" ht="14.25" customHeight="1">
      <c r="A2072" s="9" t="s">
        <v>1660</v>
      </c>
      <c r="B2072" s="111" t="s">
        <v>792</v>
      </c>
      <c r="C2072" s="131" t="str">
        <f t="shared" si="2"/>
        <v>Mathews, Peter.2015_002 Climate Action and Low Carbon Development Bill - Amendment 134 - 6 Months</v>
      </c>
      <c r="D2072" s="131" t="s">
        <v>1333</v>
      </c>
      <c r="E2072" s="16" t="str">
        <f>VLOOKUP(B2072&amp;D2072,'Bill Assignment'!C:D,2,0)</f>
        <v>√</v>
      </c>
      <c r="F2072" s="16" t="str">
        <f>IF(COUNTIF(Dails!A:A,Data!$A2072)=1,1,"N")</f>
        <v>N</v>
      </c>
      <c r="G2072" s="16">
        <f>IF(COUNTIF(Dails!D:D,Data!$A2072)=1,2,"N")</f>
        <v>2</v>
      </c>
      <c r="H2072" s="16" t="str">
        <f>IF(COUNTIF(Dails!G:G,Data!$A2072)=1,3,"N")</f>
        <v>N</v>
      </c>
      <c r="I2072" s="16">
        <f t="shared" si="1"/>
        <v>2</v>
      </c>
    </row>
    <row r="2073" ht="14.25" customHeight="1">
      <c r="A2073" s="9" t="s">
        <v>268</v>
      </c>
      <c r="B2073" s="111" t="s">
        <v>792</v>
      </c>
      <c r="C2073" s="131" t="str">
        <f t="shared" si="2"/>
        <v>Moynihan, Michael.2015_002 Climate Action and Low Carbon Development Bill - Amendment 134 - 6 Months</v>
      </c>
      <c r="D2073" s="131" t="s">
        <v>1333</v>
      </c>
      <c r="E2073" s="16" t="str">
        <f>VLOOKUP(B2073&amp;D2073,'Bill Assignment'!C:D,2,0)</f>
        <v>√</v>
      </c>
      <c r="F2073" s="16">
        <f>IF(COUNTIF(Dails!A:A,Data!$A2073)=1,1,"N")</f>
        <v>1</v>
      </c>
      <c r="G2073" s="16">
        <f>IF(COUNTIF(Dails!D:D,Data!$A2073)=1,2,"N")</f>
        <v>2</v>
      </c>
      <c r="H2073" s="16">
        <f>IF(COUNTIF(Dails!G:G,Data!$A2073)=1,3,"N")</f>
        <v>3</v>
      </c>
      <c r="I2073" s="16">
        <f t="shared" si="1"/>
        <v>2</v>
      </c>
    </row>
    <row r="2074" ht="14.25" customHeight="1">
      <c r="A2074" s="9" t="s">
        <v>1821</v>
      </c>
      <c r="B2074" s="111" t="s">
        <v>792</v>
      </c>
      <c r="C2074" s="131" t="str">
        <f t="shared" si="2"/>
        <v>Murphy, Paul.2015_002 Climate Action and Low Carbon Development Bill - Amendment 134 - 6 Months</v>
      </c>
      <c r="D2074" s="131" t="s">
        <v>1333</v>
      </c>
      <c r="E2074" s="16" t="str">
        <f>VLOOKUP(B2074&amp;D2074,'Bill Assignment'!C:D,2,0)</f>
        <v>√</v>
      </c>
      <c r="F2074" s="16">
        <f>IF(COUNTIF(Dails!A:A,Data!$A2074)=1,1,"N")</f>
        <v>1</v>
      </c>
      <c r="G2074" s="16">
        <f>IF(COUNTIF(Dails!D:D,Data!$A2074)=1,2,"N")</f>
        <v>2</v>
      </c>
      <c r="H2074" s="16" t="str">
        <f>IF(COUNTIF(Dails!G:G,Data!$A2074)=1,3,"N")</f>
        <v>N</v>
      </c>
      <c r="I2074" s="16">
        <f t="shared" si="1"/>
        <v>2</v>
      </c>
    </row>
    <row r="2075" ht="14.25" customHeight="1">
      <c r="A2075" s="9" t="s">
        <v>1388</v>
      </c>
      <c r="B2075" s="111" t="s">
        <v>792</v>
      </c>
      <c r="C2075" s="131" t="str">
        <f t="shared" si="2"/>
        <v>o Caolain, Caoimhghin.2015_002 Climate Action and Low Carbon Development Bill - Amendment 134 - 6 Months</v>
      </c>
      <c r="D2075" s="131" t="s">
        <v>1333</v>
      </c>
      <c r="E2075" s="16" t="str">
        <f>VLOOKUP(B2075&amp;D2075,'Bill Assignment'!C:D,2,0)</f>
        <v>√</v>
      </c>
      <c r="F2075" s="16">
        <f>IF(COUNTIF(Dails!A:A,Data!$A2075)=1,1,"N")</f>
        <v>1</v>
      </c>
      <c r="G2075" s="16">
        <f>IF(COUNTIF(Dails!D:D,Data!$A2075)=1,2,"N")</f>
        <v>2</v>
      </c>
      <c r="H2075" s="16">
        <f>IF(COUNTIF(Dails!G:G,Data!$A2075)=1,3,"N")</f>
        <v>3</v>
      </c>
      <c r="I2075" s="16">
        <f t="shared" si="1"/>
        <v>2</v>
      </c>
    </row>
    <row r="2076" ht="14.25" customHeight="1">
      <c r="A2076" s="9" t="s">
        <v>1502</v>
      </c>
      <c r="B2076" s="111" t="s">
        <v>792</v>
      </c>
      <c r="C2076" s="131" t="str">
        <f t="shared" si="2"/>
        <v>o Fearghail, Sean.2015_002 Climate Action and Low Carbon Development Bill - Amendment 134 - 6 Months</v>
      </c>
      <c r="D2076" s="131" t="s">
        <v>1333</v>
      </c>
      <c r="E2076" s="16" t="str">
        <f>VLOOKUP(B2076&amp;D2076,'Bill Assignment'!C:D,2,0)</f>
        <v>√</v>
      </c>
      <c r="F2076" s="16">
        <f>IF(COUNTIF(Dails!A:A,Data!$A2076)=1,1,"N")</f>
        <v>1</v>
      </c>
      <c r="G2076" s="16">
        <f>IF(COUNTIF(Dails!D:D,Data!$A2076)=1,2,"N")</f>
        <v>2</v>
      </c>
      <c r="H2076" s="16">
        <f>IF(COUNTIF(Dails!G:G,Data!$A2076)=1,3,"N")</f>
        <v>3</v>
      </c>
      <c r="I2076" s="16">
        <f t="shared" si="1"/>
        <v>2</v>
      </c>
    </row>
    <row r="2077" ht="14.25" customHeight="1">
      <c r="A2077" s="9" t="s">
        <v>387</v>
      </c>
      <c r="B2077" s="111" t="s">
        <v>792</v>
      </c>
      <c r="C2077" s="131" t="str">
        <f t="shared" si="2"/>
        <v>Pringle, Thomas.2015_002 Climate Action and Low Carbon Development Bill - Amendment 134 - 6 Months</v>
      </c>
      <c r="D2077" s="131" t="s">
        <v>1333</v>
      </c>
      <c r="E2077" s="16" t="str">
        <f>VLOOKUP(B2077&amp;D2077,'Bill Assignment'!C:D,2,0)</f>
        <v>√</v>
      </c>
      <c r="F2077" s="16">
        <f>IF(COUNTIF(Dails!A:A,Data!$A2077)=1,1,"N")</f>
        <v>1</v>
      </c>
      <c r="G2077" s="16">
        <f>IF(COUNTIF(Dails!D:D,Data!$A2077)=1,2,"N")</f>
        <v>2</v>
      </c>
      <c r="H2077" s="16" t="str">
        <f>IF(COUNTIF(Dails!G:G,Data!$A2077)=1,3,"N")</f>
        <v>N</v>
      </c>
      <c r="I2077" s="16">
        <f t="shared" si="1"/>
        <v>2</v>
      </c>
    </row>
    <row r="2078" ht="14.25" customHeight="1">
      <c r="A2078" s="9" t="s">
        <v>115</v>
      </c>
      <c r="B2078" s="111" t="s">
        <v>792</v>
      </c>
      <c r="C2078" s="131" t="str">
        <f t="shared" si="2"/>
        <v>Ross, Shane.2015_002 Climate Action and Low Carbon Development Bill - Amendment 134 - 6 Months</v>
      </c>
      <c r="D2078" s="131" t="s">
        <v>1333</v>
      </c>
      <c r="E2078" s="16" t="str">
        <f>VLOOKUP(B2078&amp;D2078,'Bill Assignment'!C:D,2,0)</f>
        <v>√</v>
      </c>
      <c r="F2078" s="16">
        <f>IF(COUNTIF(Dails!A:A,Data!$A2078)=1,1,"N")</f>
        <v>1</v>
      </c>
      <c r="G2078" s="16">
        <f>IF(COUNTIF(Dails!D:D,Data!$A2078)=1,2,"N")</f>
        <v>2</v>
      </c>
      <c r="H2078" s="16" t="str">
        <f>IF(COUNTIF(Dails!G:G,Data!$A2078)=1,3,"N")</f>
        <v>N</v>
      </c>
      <c r="I2078" s="16">
        <f t="shared" si="1"/>
        <v>2</v>
      </c>
    </row>
    <row r="2079" ht="14.25" customHeight="1">
      <c r="A2079" s="9" t="s">
        <v>1409</v>
      </c>
      <c r="B2079" s="111" t="s">
        <v>792</v>
      </c>
      <c r="C2079" s="131" t="str">
        <f t="shared" si="2"/>
        <v>Shortall, Roisin.2015_002 Climate Action and Low Carbon Development Bill - Amendment 134 - 6 Months</v>
      </c>
      <c r="D2079" s="131" t="s">
        <v>1333</v>
      </c>
      <c r="E2079" s="16" t="str">
        <f>VLOOKUP(B2079&amp;D2079,'Bill Assignment'!C:D,2,0)</f>
        <v>√</v>
      </c>
      <c r="F2079" s="16">
        <f>IF(COUNTIF(Dails!A:A,Data!$A2079)=1,1,"N")</f>
        <v>1</v>
      </c>
      <c r="G2079" s="16">
        <f>IF(COUNTIF(Dails!D:D,Data!$A2079)=1,2,"N")</f>
        <v>2</v>
      </c>
      <c r="H2079" s="16">
        <f>IF(COUNTIF(Dails!G:G,Data!$A2079)=1,3,"N")</f>
        <v>3</v>
      </c>
      <c r="I2079" s="16">
        <f t="shared" si="1"/>
        <v>2</v>
      </c>
    </row>
    <row r="2080" ht="14.25" customHeight="1">
      <c r="A2080" s="9" t="s">
        <v>110</v>
      </c>
      <c r="B2080" s="111" t="s">
        <v>792</v>
      </c>
      <c r="C2080" s="131" t="str">
        <f t="shared" si="2"/>
        <v>Smith, Brendan.2015_002 Climate Action and Low Carbon Development Bill - Amendment 134 - 6 Months</v>
      </c>
      <c r="D2080" s="131" t="s">
        <v>1333</v>
      </c>
      <c r="E2080" s="16" t="str">
        <f>VLOOKUP(B2080&amp;D2080,'Bill Assignment'!C:D,2,0)</f>
        <v>√</v>
      </c>
      <c r="F2080" s="16">
        <f>IF(COUNTIF(Dails!A:A,Data!$A2080)=1,1,"N")</f>
        <v>1</v>
      </c>
      <c r="G2080" s="16">
        <f>IF(COUNTIF(Dails!D:D,Data!$A2080)=1,2,"N")</f>
        <v>2</v>
      </c>
      <c r="H2080" s="16">
        <f>IF(COUNTIF(Dails!G:G,Data!$A2080)=1,3,"N")</f>
        <v>3</v>
      </c>
      <c r="I2080" s="16">
        <f t="shared" si="1"/>
        <v>2</v>
      </c>
    </row>
    <row r="2081" ht="14.25" customHeight="1">
      <c r="A2081" s="9" t="s">
        <v>909</v>
      </c>
      <c r="B2081" s="111" t="s">
        <v>792</v>
      </c>
      <c r="C2081" s="131" t="str">
        <f t="shared" si="2"/>
        <v>Stanley, Brian.2015_002 Climate Action and Low Carbon Development Bill - Amendment 134 - 6 Months</v>
      </c>
      <c r="D2081" s="131" t="s">
        <v>1333</v>
      </c>
      <c r="E2081" s="16" t="str">
        <f>VLOOKUP(B2081&amp;D2081,'Bill Assignment'!C:D,2,0)</f>
        <v>√</v>
      </c>
      <c r="F2081" s="16">
        <f>IF(COUNTIF(Dails!A:A,Data!$A2081)=1,1,"N")</f>
        <v>1</v>
      </c>
      <c r="G2081" s="16">
        <f>IF(COUNTIF(Dails!D:D,Data!$A2081)=1,2,"N")</f>
        <v>2</v>
      </c>
      <c r="H2081" s="16" t="str">
        <f>IF(COUNTIF(Dails!G:G,Data!$A2081)=1,3,"N")</f>
        <v>N</v>
      </c>
      <c r="I2081" s="16">
        <f t="shared" si="1"/>
        <v>2</v>
      </c>
    </row>
    <row r="2082" ht="14.25" customHeight="1">
      <c r="A2082" s="9" t="s">
        <v>995</v>
      </c>
      <c r="B2082" s="111" t="s">
        <v>792</v>
      </c>
      <c r="C2082" s="131" t="str">
        <f t="shared" si="2"/>
        <v>Troy, Robert.2015_002 Climate Action and Low Carbon Development Bill - Amendment 134 - 6 Months</v>
      </c>
      <c r="D2082" s="131" t="s">
        <v>1333</v>
      </c>
      <c r="E2082" s="16" t="str">
        <f>VLOOKUP(B2082&amp;D2082,'Bill Assignment'!C:D,2,0)</f>
        <v>√</v>
      </c>
      <c r="F2082" s="16">
        <f>IF(COUNTIF(Dails!A:A,Data!$A2082)=1,1,"N")</f>
        <v>1</v>
      </c>
      <c r="G2082" s="16">
        <f>IF(COUNTIF(Dails!D:D,Data!$A2082)=1,2,"N")</f>
        <v>2</v>
      </c>
      <c r="H2082" s="16" t="str">
        <f>IF(COUNTIF(Dails!G:G,Data!$A2082)=1,3,"N")</f>
        <v>N</v>
      </c>
      <c r="I2082" s="16">
        <f t="shared" si="1"/>
        <v>2</v>
      </c>
    </row>
    <row r="2083" ht="14.25" customHeight="1">
      <c r="A2083" s="9" t="s">
        <v>1585</v>
      </c>
      <c r="B2083" s="111" t="s">
        <v>792</v>
      </c>
      <c r="C2083" s="131" t="str">
        <f t="shared" si="2"/>
        <v>Wallace, Mick.2015_002 Climate Action and Low Carbon Development Bill - Amendment 134 - 6 Months</v>
      </c>
      <c r="D2083" s="131" t="s">
        <v>1333</v>
      </c>
      <c r="E2083" s="16" t="str">
        <f>VLOOKUP(B2083&amp;D2083,'Bill Assignment'!C:D,2,0)</f>
        <v>√</v>
      </c>
      <c r="F2083" s="16" t="str">
        <f>IF(COUNTIF(Dails!A:A,Data!$A2083)=1,1,"N")</f>
        <v>N</v>
      </c>
      <c r="G2083" s="16">
        <f>IF(COUNTIF(Dails!D:D,Data!$A2083)=1,2,"N")</f>
        <v>2</v>
      </c>
      <c r="H2083" s="16" t="str">
        <f>IF(COUNTIF(Dails!G:G,Data!$A2083)=1,3,"N")</f>
        <v>N</v>
      </c>
      <c r="I2083" s="16">
        <f t="shared" si="1"/>
        <v>2</v>
      </c>
    </row>
    <row r="2084" ht="14.25" customHeight="1">
      <c r="A2084" s="9" t="s">
        <v>150</v>
      </c>
      <c r="B2084" s="111" t="s">
        <v>792</v>
      </c>
      <c r="C2084" s="131" t="str">
        <f t="shared" si="2"/>
        <v>Breen, Pat.2015_002 Climate Action and Low Carbon Development Bill - Amendment 134 - 6 Months</v>
      </c>
      <c r="D2084" s="131" t="s">
        <v>1419</v>
      </c>
      <c r="E2084" s="16" t="str">
        <f>VLOOKUP(B2084&amp;D2084,'Bill Assignment'!C:D,2,0)</f>
        <v>×</v>
      </c>
      <c r="F2084" s="16">
        <f>IF(COUNTIF(Dails!A:A,Data!$A2084)=1,1,"N")</f>
        <v>1</v>
      </c>
      <c r="G2084" s="16">
        <f>IF(COUNTIF(Dails!D:D,Data!$A2084)=1,2,"N")</f>
        <v>2</v>
      </c>
      <c r="H2084" s="16">
        <f>IF(COUNTIF(Dails!G:G,Data!$A2084)=1,3,"N")</f>
        <v>3</v>
      </c>
      <c r="I2084" s="16">
        <f t="shared" si="1"/>
        <v>2</v>
      </c>
    </row>
    <row r="2085" ht="14.25" customHeight="1">
      <c r="A2085" s="9" t="s">
        <v>1593</v>
      </c>
      <c r="B2085" s="111" t="s">
        <v>792</v>
      </c>
      <c r="C2085" s="131" t="str">
        <f t="shared" si="2"/>
        <v>Butler, Ray.2015_002 Climate Action and Low Carbon Development Bill - Amendment 134 - 6 Months</v>
      </c>
      <c r="D2085" s="131" t="s">
        <v>1419</v>
      </c>
      <c r="E2085" s="16" t="str">
        <f>VLOOKUP(B2085&amp;D2085,'Bill Assignment'!C:D,2,0)</f>
        <v>×</v>
      </c>
      <c r="F2085" s="16" t="str">
        <f>IF(COUNTIF(Dails!A:A,Data!$A2085)=1,1,"N")</f>
        <v>N</v>
      </c>
      <c r="G2085" s="16">
        <f>IF(COUNTIF(Dails!D:D,Data!$A2085)=1,2,"N")</f>
        <v>2</v>
      </c>
      <c r="H2085" s="16" t="str">
        <f>IF(COUNTIF(Dails!G:G,Data!$A2085)=1,3,"N")</f>
        <v>N</v>
      </c>
      <c r="I2085" s="16">
        <f t="shared" si="1"/>
        <v>2</v>
      </c>
    </row>
    <row r="2086" ht="14.25" customHeight="1">
      <c r="A2086" s="9" t="s">
        <v>294</v>
      </c>
      <c r="B2086" s="111" t="s">
        <v>792</v>
      </c>
      <c r="C2086" s="131" t="str">
        <f t="shared" si="2"/>
        <v>Buttimer, Jerry.2015_002 Climate Action and Low Carbon Development Bill - Amendment 134 - 6 Months</v>
      </c>
      <c r="D2086" s="131" t="s">
        <v>1419</v>
      </c>
      <c r="E2086" s="16" t="str">
        <f>VLOOKUP(B2086&amp;D2086,'Bill Assignment'!C:D,2,0)</f>
        <v>×</v>
      </c>
      <c r="F2086" s="16" t="str">
        <f>IF(COUNTIF(Dails!A:A,Data!$A2086)=1,1,"N")</f>
        <v>N</v>
      </c>
      <c r="G2086" s="16">
        <f>IF(COUNTIF(Dails!D:D,Data!$A2086)=1,2,"N")</f>
        <v>2</v>
      </c>
      <c r="H2086" s="16" t="str">
        <f>IF(COUNTIF(Dails!G:G,Data!$A2086)=1,3,"N")</f>
        <v>N</v>
      </c>
      <c r="I2086" s="16">
        <f t="shared" si="1"/>
        <v>2</v>
      </c>
    </row>
    <row r="2087" ht="14.25" customHeight="1">
      <c r="A2087" s="9" t="s">
        <v>1597</v>
      </c>
      <c r="B2087" s="111" t="s">
        <v>792</v>
      </c>
      <c r="C2087" s="131" t="str">
        <f t="shared" si="2"/>
        <v>Byrne, Eric.2015_002 Climate Action and Low Carbon Development Bill - Amendment 134 - 6 Months</v>
      </c>
      <c r="D2087" s="131" t="s">
        <v>1419</v>
      </c>
      <c r="E2087" s="16" t="str">
        <f>VLOOKUP(B2087&amp;D2087,'Bill Assignment'!C:D,2,0)</f>
        <v>×</v>
      </c>
      <c r="F2087" s="16" t="str">
        <f>IF(COUNTIF(Dails!A:A,Data!$A2087)=1,1,"N")</f>
        <v>N</v>
      </c>
      <c r="G2087" s="16">
        <f>IF(COUNTIF(Dails!D:D,Data!$A2087)=1,2,"N")</f>
        <v>2</v>
      </c>
      <c r="H2087" s="16" t="str">
        <f>IF(COUNTIF(Dails!G:G,Data!$A2087)=1,3,"N")</f>
        <v>N</v>
      </c>
      <c r="I2087" s="16">
        <f t="shared" si="1"/>
        <v>2</v>
      </c>
    </row>
    <row r="2088" ht="14.25" customHeight="1">
      <c r="A2088" s="9" t="s">
        <v>181</v>
      </c>
      <c r="B2088" s="111" t="s">
        <v>792</v>
      </c>
      <c r="C2088" s="131" t="str">
        <f t="shared" si="2"/>
        <v>Cannon, Ciaran.2015_002 Climate Action and Low Carbon Development Bill - Amendment 134 - 6 Months</v>
      </c>
      <c r="D2088" s="131" t="s">
        <v>1419</v>
      </c>
      <c r="E2088" s="16" t="str">
        <f>VLOOKUP(B2088&amp;D2088,'Bill Assignment'!C:D,2,0)</f>
        <v>×</v>
      </c>
      <c r="F2088" s="16">
        <f>IF(COUNTIF(Dails!A:A,Data!$A2088)=1,1,"N")</f>
        <v>1</v>
      </c>
      <c r="G2088" s="16">
        <f>IF(COUNTIF(Dails!D:D,Data!$A2088)=1,2,"N")</f>
        <v>2</v>
      </c>
      <c r="H2088" s="16" t="str">
        <f>IF(COUNTIF(Dails!G:G,Data!$A2088)=1,3,"N")</f>
        <v>N</v>
      </c>
      <c r="I2088" s="16">
        <f t="shared" si="1"/>
        <v>2</v>
      </c>
    </row>
    <row r="2089" ht="14.25" customHeight="1">
      <c r="A2089" s="9" t="s">
        <v>154</v>
      </c>
      <c r="B2089" s="111" t="s">
        <v>792</v>
      </c>
      <c r="C2089" s="131" t="str">
        <f t="shared" si="2"/>
        <v>Carey, Joe.2015_002 Climate Action and Low Carbon Development Bill - Amendment 134 - 6 Months</v>
      </c>
      <c r="D2089" s="131" t="s">
        <v>1419</v>
      </c>
      <c r="E2089" s="16" t="str">
        <f>VLOOKUP(B2089&amp;D2089,'Bill Assignment'!C:D,2,0)</f>
        <v>×</v>
      </c>
      <c r="F2089" s="16">
        <f>IF(COUNTIF(Dails!A:A,Data!$A2089)=1,1,"N")</f>
        <v>1</v>
      </c>
      <c r="G2089" s="16">
        <f>IF(COUNTIF(Dails!D:D,Data!$A2089)=1,2,"N")</f>
        <v>2</v>
      </c>
      <c r="H2089" s="16" t="str">
        <f>IF(COUNTIF(Dails!G:G,Data!$A2089)=1,3,"N")</f>
        <v>N</v>
      </c>
      <c r="I2089" s="16">
        <f t="shared" si="1"/>
        <v>2</v>
      </c>
    </row>
    <row r="2090" ht="14.25" customHeight="1">
      <c r="A2090" s="9" t="s">
        <v>1223</v>
      </c>
      <c r="B2090" s="111" t="s">
        <v>792</v>
      </c>
      <c r="C2090" s="131" t="str">
        <f t="shared" si="2"/>
        <v>Coffey, Paudie.2015_002 Climate Action and Low Carbon Development Bill - Amendment 134 - 6 Months</v>
      </c>
      <c r="D2090" s="131" t="s">
        <v>1419</v>
      </c>
      <c r="E2090" s="16" t="str">
        <f>VLOOKUP(B2090&amp;D2090,'Bill Assignment'!C:D,2,0)</f>
        <v>×</v>
      </c>
      <c r="F2090" s="16" t="str">
        <f>IF(COUNTIF(Dails!A:A,Data!$A2090)=1,1,"N")</f>
        <v>N</v>
      </c>
      <c r="G2090" s="16">
        <f>IF(COUNTIF(Dails!D:D,Data!$A2090)=1,2,"N")</f>
        <v>2</v>
      </c>
      <c r="H2090" s="16" t="str">
        <f>IF(COUNTIF(Dails!G:G,Data!$A2090)=1,3,"N")</f>
        <v>N</v>
      </c>
      <c r="I2090" s="16">
        <f t="shared" si="1"/>
        <v>2</v>
      </c>
    </row>
    <row r="2091" ht="14.25" customHeight="1">
      <c r="A2091" s="9" t="s">
        <v>2542</v>
      </c>
      <c r="B2091" s="111" t="s">
        <v>792</v>
      </c>
      <c r="C2091" s="131" t="str">
        <f t="shared" si="2"/>
        <v>Conaghan, Michael.2015_002 Climate Action and Low Carbon Development Bill - Amendment 134 - 6 Months</v>
      </c>
      <c r="D2091" s="131" t="s">
        <v>1419</v>
      </c>
      <c r="E2091" s="16" t="str">
        <f>VLOOKUP(B2091&amp;D2091,'Bill Assignment'!C:D,2,0)</f>
        <v>×</v>
      </c>
      <c r="F2091" s="16" t="str">
        <f>IF(COUNTIF(Dails!A:A,Data!$A2091)=1,1,"N")</f>
        <v>N</v>
      </c>
      <c r="G2091" s="16">
        <f>IF(COUNTIF(Dails!D:D,Data!$A2091)=1,2,"N")</f>
        <v>2</v>
      </c>
      <c r="H2091" s="16" t="str">
        <f>IF(COUNTIF(Dails!G:G,Data!$A2091)=1,3,"N")</f>
        <v>N</v>
      </c>
      <c r="I2091" s="16">
        <f t="shared" si="1"/>
        <v>2</v>
      </c>
    </row>
    <row r="2092" ht="14.25" customHeight="1">
      <c r="A2092" s="9" t="s">
        <v>1601</v>
      </c>
      <c r="B2092" s="111" t="s">
        <v>792</v>
      </c>
      <c r="C2092" s="131" t="str">
        <f t="shared" si="2"/>
        <v>Conlan, Sean.2015_002 Climate Action and Low Carbon Development Bill - Amendment 134 - 6 Months</v>
      </c>
      <c r="D2092" s="131" t="s">
        <v>1419</v>
      </c>
      <c r="E2092" s="16" t="str">
        <f>VLOOKUP(B2092&amp;D2092,'Bill Assignment'!C:D,2,0)</f>
        <v>×</v>
      </c>
      <c r="F2092" s="16" t="str">
        <f>IF(COUNTIF(Dails!A:A,Data!$A2092)=1,1,"N")</f>
        <v>N</v>
      </c>
      <c r="G2092" s="16">
        <f>IF(COUNTIF(Dails!D:D,Data!$A2092)=1,2,"N")</f>
        <v>2</v>
      </c>
      <c r="H2092" s="16" t="str">
        <f>IF(COUNTIF(Dails!G:G,Data!$A2092)=1,3,"N")</f>
        <v>N</v>
      </c>
      <c r="I2092" s="16">
        <f t="shared" si="1"/>
        <v>2</v>
      </c>
    </row>
    <row r="2093" ht="14.25" customHeight="1">
      <c r="A2093" s="9" t="s">
        <v>2545</v>
      </c>
      <c r="B2093" s="111" t="s">
        <v>792</v>
      </c>
      <c r="C2093" s="131" t="str">
        <f t="shared" si="2"/>
        <v>Conway, Ciara.2015_002 Climate Action and Low Carbon Development Bill - Amendment 134 - 6 Months</v>
      </c>
      <c r="D2093" s="131" t="s">
        <v>1419</v>
      </c>
      <c r="E2093" s="16" t="str">
        <f>VLOOKUP(B2093&amp;D2093,'Bill Assignment'!C:D,2,0)</f>
        <v>×</v>
      </c>
      <c r="F2093" s="16" t="str">
        <f>IF(COUNTIF(Dails!A:A,Data!$A2093)=1,1,"N")</f>
        <v>N</v>
      </c>
      <c r="G2093" s="16">
        <f>IF(COUNTIF(Dails!D:D,Data!$A2093)=1,2,"N")</f>
        <v>2</v>
      </c>
      <c r="H2093" s="16" t="str">
        <f>IF(COUNTIF(Dails!G:G,Data!$A2093)=1,3,"N")</f>
        <v>N</v>
      </c>
      <c r="I2093" s="16">
        <f t="shared" si="1"/>
        <v>2</v>
      </c>
    </row>
    <row r="2094" ht="14.25" customHeight="1">
      <c r="A2094" s="9" t="s">
        <v>1605</v>
      </c>
      <c r="B2094" s="111" t="s">
        <v>792</v>
      </c>
      <c r="C2094" s="131" t="str">
        <f t="shared" si="2"/>
        <v>Coonan, Noel.2015_002 Climate Action and Low Carbon Development Bill - Amendment 134 - 6 Months</v>
      </c>
      <c r="D2094" s="131" t="s">
        <v>1419</v>
      </c>
      <c r="E2094" s="16" t="str">
        <f>VLOOKUP(B2094&amp;D2094,'Bill Assignment'!C:D,2,0)</f>
        <v>×</v>
      </c>
      <c r="F2094" s="16" t="str">
        <f>IF(COUNTIF(Dails!A:A,Data!$A2094)=1,1,"N")</f>
        <v>N</v>
      </c>
      <c r="G2094" s="16">
        <f>IF(COUNTIF(Dails!D:D,Data!$A2094)=1,2,"N")</f>
        <v>2</v>
      </c>
      <c r="H2094" s="16" t="str">
        <f>IF(COUNTIF(Dails!G:G,Data!$A2094)=1,3,"N")</f>
        <v>N</v>
      </c>
      <c r="I2094" s="16">
        <f t="shared" si="1"/>
        <v>2</v>
      </c>
    </row>
    <row r="2095" ht="14.25" customHeight="1">
      <c r="A2095" s="9" t="s">
        <v>890</v>
      </c>
      <c r="B2095" s="111" t="s">
        <v>792</v>
      </c>
      <c r="C2095" s="131" t="str">
        <f t="shared" si="2"/>
        <v>Corcoran Kennedy, Marcella.2015_002 Climate Action and Low Carbon Development Bill - Amendment 134 - 6 Months</v>
      </c>
      <c r="D2095" s="131" t="s">
        <v>1419</v>
      </c>
      <c r="E2095" s="16" t="str">
        <f>VLOOKUP(B2095&amp;D2095,'Bill Assignment'!C:D,2,0)</f>
        <v>×</v>
      </c>
      <c r="F2095" s="16">
        <f>IF(COUNTIF(Dails!A:A,Data!$A2095)=1,1,"N")</f>
        <v>1</v>
      </c>
      <c r="G2095" s="16">
        <f>IF(COUNTIF(Dails!D:D,Data!$A2095)=1,2,"N")</f>
        <v>2</v>
      </c>
      <c r="H2095" s="16" t="str">
        <f>IF(COUNTIF(Dails!G:G,Data!$A2095)=1,3,"N")</f>
        <v>N</v>
      </c>
      <c r="I2095" s="16">
        <f t="shared" si="1"/>
        <v>2</v>
      </c>
    </row>
    <row r="2096" ht="14.25" customHeight="1">
      <c r="A2096" s="9" t="s">
        <v>260</v>
      </c>
      <c r="B2096" s="111" t="s">
        <v>792</v>
      </c>
      <c r="C2096" s="131" t="str">
        <f t="shared" si="2"/>
        <v>Creed, Michael.2015_002 Climate Action and Low Carbon Development Bill - Amendment 134 - 6 Months</v>
      </c>
      <c r="D2096" s="131" t="s">
        <v>1419</v>
      </c>
      <c r="E2096" s="16" t="str">
        <f>VLOOKUP(B2096&amp;D2096,'Bill Assignment'!C:D,2,0)</f>
        <v>×</v>
      </c>
      <c r="F2096" s="16">
        <f>IF(COUNTIF(Dails!A:A,Data!$A2096)=1,1,"N")</f>
        <v>1</v>
      </c>
      <c r="G2096" s="16">
        <f>IF(COUNTIF(Dails!D:D,Data!$A2096)=1,2,"N")</f>
        <v>2</v>
      </c>
      <c r="H2096" s="16" t="str">
        <f>IF(COUNTIF(Dails!G:G,Data!$A2096)=1,3,"N")</f>
        <v>N</v>
      </c>
      <c r="I2096" s="16">
        <f t="shared" si="1"/>
        <v>2</v>
      </c>
    </row>
    <row r="2097" ht="14.25" customHeight="1">
      <c r="A2097" s="9" t="s">
        <v>1609</v>
      </c>
      <c r="B2097" s="111" t="s">
        <v>792</v>
      </c>
      <c r="C2097" s="131" t="str">
        <f t="shared" si="2"/>
        <v>Daly, Jim.2015_002 Climate Action and Low Carbon Development Bill - Amendment 134 - 6 Months</v>
      </c>
      <c r="D2097" s="131" t="s">
        <v>1419</v>
      </c>
      <c r="E2097" s="16" t="str">
        <f>VLOOKUP(B2097&amp;D2097,'Bill Assignment'!C:D,2,0)</f>
        <v>×</v>
      </c>
      <c r="F2097" s="16">
        <f>IF(COUNTIF(Dails!A:A,Data!$A2097)=1,1,"N")</f>
        <v>1</v>
      </c>
      <c r="G2097" s="16">
        <f>IF(COUNTIF(Dails!D:D,Data!$A2097)=1,2,"N")</f>
        <v>2</v>
      </c>
      <c r="H2097" s="16" t="str">
        <f>IF(COUNTIF(Dails!G:G,Data!$A2097)=1,3,"N")</f>
        <v>N</v>
      </c>
      <c r="I2097" s="16">
        <f t="shared" si="1"/>
        <v>2</v>
      </c>
    </row>
    <row r="2098" ht="14.25" customHeight="1">
      <c r="A2098" s="9" t="s">
        <v>2000</v>
      </c>
      <c r="B2098" s="111" t="s">
        <v>792</v>
      </c>
      <c r="C2098" s="131" t="str">
        <f t="shared" si="2"/>
        <v>Deasy, John.2015_002 Climate Action and Low Carbon Development Bill - Amendment 134 - 6 Months</v>
      </c>
      <c r="D2098" s="131" t="s">
        <v>1419</v>
      </c>
      <c r="E2098" s="16" t="str">
        <f>VLOOKUP(B2098&amp;D2098,'Bill Assignment'!C:D,2,0)</f>
        <v>×</v>
      </c>
      <c r="F2098" s="16">
        <f>IF(COUNTIF(Dails!A:A,Data!$A2098)=1,1,"N")</f>
        <v>1</v>
      </c>
      <c r="G2098" s="16">
        <f>IF(COUNTIF(Dails!D:D,Data!$A2098)=1,2,"N")</f>
        <v>2</v>
      </c>
      <c r="H2098" s="16">
        <f>IF(COUNTIF(Dails!G:G,Data!$A2098)=1,3,"N")</f>
        <v>3</v>
      </c>
      <c r="I2098" s="16">
        <f t="shared" si="1"/>
        <v>2</v>
      </c>
    </row>
    <row r="2099" ht="14.25" customHeight="1">
      <c r="A2099" s="9" t="s">
        <v>1354</v>
      </c>
      <c r="B2099" s="111" t="s">
        <v>792</v>
      </c>
      <c r="C2099" s="131" t="str">
        <f t="shared" si="2"/>
        <v>Deenihan, Jimmy.2015_002 Climate Action and Low Carbon Development Bill - Amendment 134 - 6 Months</v>
      </c>
      <c r="D2099" s="131" t="s">
        <v>1419</v>
      </c>
      <c r="E2099" s="16" t="str">
        <f>VLOOKUP(B2099&amp;D2099,'Bill Assignment'!C:D,2,0)</f>
        <v>×</v>
      </c>
      <c r="F2099" s="16" t="str">
        <f>IF(COUNTIF(Dails!A:A,Data!$A2099)=1,1,"N")</f>
        <v>N</v>
      </c>
      <c r="G2099" s="16">
        <f>IF(COUNTIF(Dails!D:D,Data!$A2099)=1,2,"N")</f>
        <v>2</v>
      </c>
      <c r="H2099" s="16">
        <f>IF(COUNTIF(Dails!G:G,Data!$A2099)=1,3,"N")</f>
        <v>3</v>
      </c>
      <c r="I2099" s="16">
        <f t="shared" si="1"/>
        <v>2</v>
      </c>
    </row>
    <row r="2100" ht="14.25" customHeight="1">
      <c r="A2100" s="9" t="s">
        <v>32</v>
      </c>
      <c r="B2100" s="111" t="s">
        <v>792</v>
      </c>
      <c r="C2100" s="131" t="str">
        <f t="shared" si="2"/>
        <v>Deering, Pat.2015_002 Climate Action and Low Carbon Development Bill - Amendment 134 - 6 Months</v>
      </c>
      <c r="D2100" s="131" t="s">
        <v>1419</v>
      </c>
      <c r="E2100" s="16" t="str">
        <f>VLOOKUP(B2100&amp;D2100,'Bill Assignment'!C:D,2,0)</f>
        <v>×</v>
      </c>
      <c r="F2100" s="16">
        <f>IF(COUNTIF(Dails!A:A,Data!$A2100)=1,1,"N")</f>
        <v>1</v>
      </c>
      <c r="G2100" s="16">
        <f>IF(COUNTIF(Dails!D:D,Data!$A2100)=1,2,"N")</f>
        <v>2</v>
      </c>
      <c r="H2100" s="16" t="str">
        <f>IF(COUNTIF(Dails!G:G,Data!$A2100)=1,3,"N")</f>
        <v>N</v>
      </c>
      <c r="I2100" s="16">
        <f t="shared" si="1"/>
        <v>2</v>
      </c>
    </row>
    <row r="2101" ht="14.25" customHeight="1">
      <c r="A2101" s="9" t="s">
        <v>1081</v>
      </c>
      <c r="B2101" s="111" t="s">
        <v>792</v>
      </c>
      <c r="C2101" s="131" t="str">
        <f t="shared" si="2"/>
        <v>Doherty, Regina.2015_002 Climate Action and Low Carbon Development Bill - Amendment 134 - 6 Months</v>
      </c>
      <c r="D2101" s="131" t="s">
        <v>1419</v>
      </c>
      <c r="E2101" s="16" t="str">
        <f>VLOOKUP(B2101&amp;D2101,'Bill Assignment'!C:D,2,0)</f>
        <v>×</v>
      </c>
      <c r="F2101" s="16">
        <f>IF(COUNTIF(Dails!A:A,Data!$A2101)=1,1,"N")</f>
        <v>1</v>
      </c>
      <c r="G2101" s="16">
        <f>IF(COUNTIF(Dails!D:D,Data!$A2101)=1,2,"N")</f>
        <v>2</v>
      </c>
      <c r="H2101" s="16" t="str">
        <f>IF(COUNTIF(Dails!G:G,Data!$A2101)=1,3,"N")</f>
        <v>N</v>
      </c>
      <c r="I2101" s="16">
        <f t="shared" si="1"/>
        <v>2</v>
      </c>
    </row>
    <row r="2102" ht="14.25" customHeight="1">
      <c r="A2102" s="9" t="s">
        <v>395</v>
      </c>
      <c r="B2102" s="111" t="s">
        <v>792</v>
      </c>
      <c r="C2102" s="131" t="str">
        <f t="shared" si="2"/>
        <v>Donohoe, Paschal.2015_002 Climate Action and Low Carbon Development Bill - Amendment 134 - 6 Months</v>
      </c>
      <c r="D2102" s="131" t="s">
        <v>1419</v>
      </c>
      <c r="E2102" s="16" t="str">
        <f>VLOOKUP(B2102&amp;D2102,'Bill Assignment'!C:D,2,0)</f>
        <v>×</v>
      </c>
      <c r="F2102" s="16">
        <f>IF(COUNTIF(Dails!A:A,Data!$A2102)=1,1,"N")</f>
        <v>1</v>
      </c>
      <c r="G2102" s="16">
        <f>IF(COUNTIF(Dails!D:D,Data!$A2102)=1,2,"N")</f>
        <v>2</v>
      </c>
      <c r="H2102" s="16" t="str">
        <f>IF(COUNTIF(Dails!G:G,Data!$A2102)=1,3,"N")</f>
        <v>N</v>
      </c>
      <c r="I2102" s="16">
        <f t="shared" si="1"/>
        <v>2</v>
      </c>
    </row>
    <row r="2103" ht="14.25" customHeight="1">
      <c r="A2103" s="9" t="s">
        <v>1614</v>
      </c>
      <c r="B2103" s="111" t="s">
        <v>792</v>
      </c>
      <c r="C2103" s="131" t="str">
        <f t="shared" si="2"/>
        <v>Dowds, Robert.2015_002 Climate Action and Low Carbon Development Bill - Amendment 134 - 6 Months</v>
      </c>
      <c r="D2103" s="131" t="s">
        <v>1419</v>
      </c>
      <c r="E2103" s="16" t="str">
        <f>VLOOKUP(B2103&amp;D2103,'Bill Assignment'!C:D,2,0)</f>
        <v>×</v>
      </c>
      <c r="F2103" s="16" t="str">
        <f>IF(COUNTIF(Dails!A:A,Data!$A2103)=1,1,"N")</f>
        <v>N</v>
      </c>
      <c r="G2103" s="16">
        <f>IF(COUNTIF(Dails!D:D,Data!$A2103)=1,2,"N")</f>
        <v>2</v>
      </c>
      <c r="H2103" s="16" t="str">
        <f>IF(COUNTIF(Dails!G:G,Data!$A2103)=1,3,"N")</f>
        <v>N</v>
      </c>
      <c r="I2103" s="16">
        <f t="shared" si="1"/>
        <v>2</v>
      </c>
    </row>
    <row r="2104" ht="14.25" customHeight="1">
      <c r="A2104" s="9" t="s">
        <v>1300</v>
      </c>
      <c r="B2104" s="111" t="s">
        <v>792</v>
      </c>
      <c r="C2104" s="131" t="str">
        <f t="shared" si="2"/>
        <v>Doyle, Andrew.2015_002 Climate Action and Low Carbon Development Bill - Amendment 134 - 6 Months</v>
      </c>
      <c r="D2104" s="131" t="s">
        <v>1419</v>
      </c>
      <c r="E2104" s="16" t="str">
        <f>VLOOKUP(B2104&amp;D2104,'Bill Assignment'!C:D,2,0)</f>
        <v>×</v>
      </c>
      <c r="F2104" s="16">
        <f>IF(COUNTIF(Dails!A:A,Data!$A2104)=1,1,"N")</f>
        <v>1</v>
      </c>
      <c r="G2104" s="16">
        <f>IF(COUNTIF(Dails!D:D,Data!$A2104)=1,2,"N")</f>
        <v>2</v>
      </c>
      <c r="H2104" s="16" t="str">
        <f>IF(COUNTIF(Dails!G:G,Data!$A2104)=1,3,"N")</f>
        <v>N</v>
      </c>
      <c r="I2104" s="16">
        <f t="shared" si="1"/>
        <v>2</v>
      </c>
    </row>
    <row r="2105" ht="14.25" customHeight="1">
      <c r="A2105" s="9" t="s">
        <v>470</v>
      </c>
      <c r="B2105" s="111" t="s">
        <v>792</v>
      </c>
      <c r="C2105" s="131" t="str">
        <f t="shared" si="2"/>
        <v>Durkan, Bernard J.2015_002 Climate Action and Low Carbon Development Bill - Amendment 134 - 6 Months</v>
      </c>
      <c r="D2105" s="131" t="s">
        <v>1419</v>
      </c>
      <c r="E2105" s="16" t="str">
        <f>VLOOKUP(B2105&amp;D2105,'Bill Assignment'!C:D,2,0)</f>
        <v>×</v>
      </c>
      <c r="F2105" s="16">
        <f>IF(COUNTIF(Dails!A:A,Data!$A2105)=1,1,"N")</f>
        <v>1</v>
      </c>
      <c r="G2105" s="16">
        <f>IF(COUNTIF(Dails!D:D,Data!$A2105)=1,2,"N")</f>
        <v>2</v>
      </c>
      <c r="H2105" s="16">
        <f>IF(COUNTIF(Dails!G:G,Data!$A2105)=1,3,"N")</f>
        <v>3</v>
      </c>
      <c r="I2105" s="16">
        <f t="shared" si="1"/>
        <v>2</v>
      </c>
    </row>
    <row r="2106" ht="14.25" customHeight="1">
      <c r="A2106" s="9" t="s">
        <v>486</v>
      </c>
      <c r="B2106" s="111" t="s">
        <v>792</v>
      </c>
      <c r="C2106" s="131" t="str">
        <f t="shared" si="2"/>
        <v>Farrell, Alan.2015_002 Climate Action and Low Carbon Development Bill - Amendment 134 - 6 Months</v>
      </c>
      <c r="D2106" s="131" t="s">
        <v>1419</v>
      </c>
      <c r="E2106" s="16" t="str">
        <f>VLOOKUP(B2106&amp;D2106,'Bill Assignment'!C:D,2,0)</f>
        <v>×</v>
      </c>
      <c r="F2106" s="16">
        <f>IF(COUNTIF(Dails!A:A,Data!$A2106)=1,1,"N")</f>
        <v>1</v>
      </c>
      <c r="G2106" s="16">
        <f>IF(COUNTIF(Dails!D:D,Data!$A2106)=1,2,"N")</f>
        <v>2</v>
      </c>
      <c r="H2106" s="16" t="str">
        <f>IF(COUNTIF(Dails!G:G,Data!$A2106)=1,3,"N")</f>
        <v>N</v>
      </c>
      <c r="I2106" s="16">
        <f t="shared" si="1"/>
        <v>2</v>
      </c>
    </row>
    <row r="2107" ht="14.25" customHeight="1">
      <c r="A2107" s="9" t="s">
        <v>1153</v>
      </c>
      <c r="B2107" s="111" t="s">
        <v>792</v>
      </c>
      <c r="C2107" s="131" t="str">
        <f t="shared" si="2"/>
        <v>Feighan, Frank.2015_002 Climate Action and Low Carbon Development Bill - Amendment 134 - 6 Months</v>
      </c>
      <c r="D2107" s="131" t="s">
        <v>1419</v>
      </c>
      <c r="E2107" s="16" t="str">
        <f>VLOOKUP(B2107&amp;D2107,'Bill Assignment'!C:D,2,0)</f>
        <v>×</v>
      </c>
      <c r="F2107" s="16" t="str">
        <f>IF(COUNTIF(Dails!A:A,Data!$A2107)=1,1,"N")</f>
        <v>N</v>
      </c>
      <c r="G2107" s="16">
        <f>IF(COUNTIF(Dails!D:D,Data!$A2107)=1,2,"N")</f>
        <v>2</v>
      </c>
      <c r="H2107" s="16" t="str">
        <f>IF(COUNTIF(Dails!G:G,Data!$A2107)=1,3,"N")</f>
        <v>N</v>
      </c>
      <c r="I2107" s="16">
        <f t="shared" si="1"/>
        <v>2</v>
      </c>
    </row>
    <row r="2108" ht="14.25" customHeight="1">
      <c r="A2108" s="9" t="s">
        <v>1622</v>
      </c>
      <c r="B2108" s="111" t="s">
        <v>792</v>
      </c>
      <c r="C2108" s="131" t="str">
        <f t="shared" si="2"/>
        <v>Fitzgerald, Frances.2015_002 Climate Action and Low Carbon Development Bill - Amendment 134 - 6 Months</v>
      </c>
      <c r="D2108" s="131" t="s">
        <v>1419</v>
      </c>
      <c r="E2108" s="16" t="str">
        <f>VLOOKUP(B2108&amp;D2108,'Bill Assignment'!C:D,2,0)</f>
        <v>×</v>
      </c>
      <c r="F2108" s="16" t="str">
        <f>IF(COUNTIF(Dails!A:A,Data!$A2108)=1,1,"N")</f>
        <v>N</v>
      </c>
      <c r="G2108" s="16">
        <f>IF(COUNTIF(Dails!D:D,Data!$A2108)=1,2,"N")</f>
        <v>2</v>
      </c>
      <c r="H2108" s="16" t="str">
        <f>IF(COUNTIF(Dails!G:G,Data!$A2108)=1,3,"N")</f>
        <v>N</v>
      </c>
      <c r="I2108" s="16">
        <f t="shared" si="1"/>
        <v>2</v>
      </c>
    </row>
    <row r="2109" ht="14.25" customHeight="1">
      <c r="A2109" s="9" t="s">
        <v>1626</v>
      </c>
      <c r="B2109" s="111" t="s">
        <v>792</v>
      </c>
      <c r="C2109" s="131" t="str">
        <f t="shared" si="2"/>
        <v>Flanagan, Terence.2015_002 Climate Action and Low Carbon Development Bill - Amendment 134 - 6 Months</v>
      </c>
      <c r="D2109" s="131" t="s">
        <v>1419</v>
      </c>
      <c r="E2109" s="16" t="str">
        <f>VLOOKUP(B2109&amp;D2109,'Bill Assignment'!C:D,2,0)</f>
        <v>×</v>
      </c>
      <c r="F2109" s="16" t="str">
        <f>IF(COUNTIF(Dails!A:A,Data!$A2109)=1,1,"N")</f>
        <v>N</v>
      </c>
      <c r="G2109" s="16">
        <f>IF(COUNTIF(Dails!D:D,Data!$A2109)=1,2,"N")</f>
        <v>2</v>
      </c>
      <c r="H2109" s="16" t="str">
        <f>IF(COUNTIF(Dails!G:G,Data!$A2109)=1,3,"N")</f>
        <v>N</v>
      </c>
      <c r="I2109" s="16">
        <f t="shared" si="1"/>
        <v>2</v>
      </c>
    </row>
    <row r="2110" ht="14.25" customHeight="1">
      <c r="A2110" s="9" t="s">
        <v>828</v>
      </c>
      <c r="B2110" s="111" t="s">
        <v>792</v>
      </c>
      <c r="C2110" s="131" t="str">
        <f t="shared" si="2"/>
        <v>Griffin, Brendan.2015_002 Climate Action and Low Carbon Development Bill - Amendment 134 - 6 Months</v>
      </c>
      <c r="D2110" s="131" t="s">
        <v>1419</v>
      </c>
      <c r="E2110" s="16" t="str">
        <f>VLOOKUP(B2110&amp;D2110,'Bill Assignment'!C:D,2,0)</f>
        <v>×</v>
      </c>
      <c r="F2110" s="16">
        <f>IF(COUNTIF(Dails!A:A,Data!$A2110)=1,1,"N")</f>
        <v>1</v>
      </c>
      <c r="G2110" s="16">
        <f>IF(COUNTIF(Dails!D:D,Data!$A2110)=1,2,"N")</f>
        <v>2</v>
      </c>
      <c r="H2110" s="16" t="str">
        <f>IF(COUNTIF(Dails!G:G,Data!$A2110)=1,3,"N")</f>
        <v>N</v>
      </c>
      <c r="I2110" s="16">
        <f t="shared" si="1"/>
        <v>2</v>
      </c>
    </row>
    <row r="2111" ht="14.25" customHeight="1">
      <c r="A2111" s="9" t="s">
        <v>1629</v>
      </c>
      <c r="B2111" s="111" t="s">
        <v>792</v>
      </c>
      <c r="C2111" s="131" t="str">
        <f t="shared" si="2"/>
        <v>Hannigan, Dominic.2015_002 Climate Action and Low Carbon Development Bill - Amendment 134 - 6 Months</v>
      </c>
      <c r="D2111" s="131" t="s">
        <v>1419</v>
      </c>
      <c r="E2111" s="16" t="str">
        <f>VLOOKUP(B2111&amp;D2111,'Bill Assignment'!C:D,2,0)</f>
        <v>×</v>
      </c>
      <c r="F2111" s="16" t="str">
        <f>IF(COUNTIF(Dails!A:A,Data!$A2111)=1,1,"N")</f>
        <v>N</v>
      </c>
      <c r="G2111" s="16">
        <f>IF(COUNTIF(Dails!D:D,Data!$A2111)=1,2,"N")</f>
        <v>2</v>
      </c>
      <c r="H2111" s="16" t="str">
        <f>IF(COUNTIF(Dails!G:G,Data!$A2111)=1,3,"N")</f>
        <v>N</v>
      </c>
      <c r="I2111" s="16">
        <f t="shared" si="1"/>
        <v>2</v>
      </c>
    </row>
    <row r="2112" ht="14.25" customHeight="1">
      <c r="A2112" s="9" t="s">
        <v>1631</v>
      </c>
      <c r="B2112" s="111" t="s">
        <v>792</v>
      </c>
      <c r="C2112" s="131" t="str">
        <f t="shared" si="2"/>
        <v>Harrington, Noel.2015_002 Climate Action and Low Carbon Development Bill - Amendment 134 - 6 Months</v>
      </c>
      <c r="D2112" s="131" t="s">
        <v>1419</v>
      </c>
      <c r="E2112" s="16" t="str">
        <f>VLOOKUP(B2112&amp;D2112,'Bill Assignment'!C:D,2,0)</f>
        <v>×</v>
      </c>
      <c r="F2112" s="16" t="str">
        <f>IF(COUNTIF(Dails!A:A,Data!$A2112)=1,1,"N")</f>
        <v>N</v>
      </c>
      <c r="G2112" s="16">
        <f>IF(COUNTIF(Dails!D:D,Data!$A2112)=1,2,"N")</f>
        <v>2</v>
      </c>
      <c r="H2112" s="16" t="str">
        <f>IF(COUNTIF(Dails!G:G,Data!$A2112)=1,3,"N")</f>
        <v>N</v>
      </c>
      <c r="I2112" s="16">
        <f t="shared" si="1"/>
        <v>2</v>
      </c>
    </row>
    <row r="2113" ht="14.25" customHeight="1">
      <c r="A2113" s="9" t="s">
        <v>1297</v>
      </c>
      <c r="B2113" s="111" t="s">
        <v>792</v>
      </c>
      <c r="C2113" s="131" t="str">
        <f t="shared" si="2"/>
        <v>Harris, Simon.2015_002 Climate Action and Low Carbon Development Bill - Amendment 134 - 6 Months</v>
      </c>
      <c r="D2113" s="131" t="s">
        <v>1419</v>
      </c>
      <c r="E2113" s="16" t="str">
        <f>VLOOKUP(B2113&amp;D2113,'Bill Assignment'!C:D,2,0)</f>
        <v>×</v>
      </c>
      <c r="F2113" s="16">
        <f>IF(COUNTIF(Dails!A:A,Data!$A2113)=1,1,"N")</f>
        <v>1</v>
      </c>
      <c r="G2113" s="16">
        <f>IF(COUNTIF(Dails!D:D,Data!$A2113)=1,2,"N")</f>
        <v>2</v>
      </c>
      <c r="H2113" s="16" t="str">
        <f>IF(COUNTIF(Dails!G:G,Data!$A2113)=1,3,"N")</f>
        <v>N</v>
      </c>
      <c r="I2113" s="16">
        <f t="shared" si="1"/>
        <v>2</v>
      </c>
    </row>
    <row r="2114" ht="14.25" customHeight="1">
      <c r="A2114" s="9" t="s">
        <v>1360</v>
      </c>
      <c r="B2114" s="111" t="s">
        <v>792</v>
      </c>
      <c r="C2114" s="131" t="str">
        <f t="shared" si="2"/>
        <v>Hayes, Tom.2015_002 Climate Action and Low Carbon Development Bill - Amendment 134 - 6 Months</v>
      </c>
      <c r="D2114" s="131" t="s">
        <v>1419</v>
      </c>
      <c r="E2114" s="16" t="str">
        <f>VLOOKUP(B2114&amp;D2114,'Bill Assignment'!C:D,2,0)</f>
        <v>×</v>
      </c>
      <c r="F2114" s="16" t="str">
        <f>IF(COUNTIF(Dails!A:A,Data!$A2114)=1,1,"N")</f>
        <v>N</v>
      </c>
      <c r="G2114" s="16">
        <f>IF(COUNTIF(Dails!D:D,Data!$A2114)=1,2,"N")</f>
        <v>2</v>
      </c>
      <c r="H2114" s="16">
        <f>IF(COUNTIF(Dails!G:G,Data!$A2114)=1,3,"N")</f>
        <v>3</v>
      </c>
      <c r="I2114" s="16">
        <f t="shared" si="1"/>
        <v>2</v>
      </c>
    </row>
    <row r="2115" ht="14.25" customHeight="1">
      <c r="A2115" s="9" t="s">
        <v>1635</v>
      </c>
      <c r="B2115" s="111" t="s">
        <v>792</v>
      </c>
      <c r="C2115" s="131" t="str">
        <f t="shared" si="2"/>
        <v>Heydon, Martin.2015_002 Climate Action and Low Carbon Development Bill - Amendment 134 - 6 Months</v>
      </c>
      <c r="D2115" s="131" t="s">
        <v>1419</v>
      </c>
      <c r="E2115" s="16" t="str">
        <f>VLOOKUP(B2115&amp;D2115,'Bill Assignment'!C:D,2,0)</f>
        <v>×</v>
      </c>
      <c r="F2115" s="16">
        <f>IF(COUNTIF(Dails!A:A,Data!$A2115)=1,1,"N")</f>
        <v>1</v>
      </c>
      <c r="G2115" s="16">
        <f>IF(COUNTIF(Dails!D:D,Data!$A2115)=1,2,"N")</f>
        <v>2</v>
      </c>
      <c r="H2115" s="16" t="str">
        <f>IF(COUNTIF(Dails!G:G,Data!$A2115)=1,3,"N")</f>
        <v>N</v>
      </c>
      <c r="I2115" s="16">
        <f t="shared" si="1"/>
        <v>2</v>
      </c>
    </row>
    <row r="2116" ht="14.25" customHeight="1">
      <c r="A2116" s="9" t="s">
        <v>96</v>
      </c>
      <c r="B2116" s="111" t="s">
        <v>792</v>
      </c>
      <c r="C2116" s="131" t="str">
        <f t="shared" si="2"/>
        <v>Humphreys, Heather.2015_002 Climate Action and Low Carbon Development Bill - Amendment 134 - 6 Months</v>
      </c>
      <c r="D2116" s="131" t="s">
        <v>1419</v>
      </c>
      <c r="E2116" s="16" t="str">
        <f>VLOOKUP(B2116&amp;D2116,'Bill Assignment'!C:D,2,0)</f>
        <v>×</v>
      </c>
      <c r="F2116" s="16">
        <f>IF(COUNTIF(Dails!A:A,Data!$A2116)=1,1,"N")</f>
        <v>1</v>
      </c>
      <c r="G2116" s="16">
        <f>IF(COUNTIF(Dails!D:D,Data!$A2116)=1,2,"N")</f>
        <v>2</v>
      </c>
      <c r="H2116" s="16" t="str">
        <f>IF(COUNTIF(Dails!G:G,Data!$A2116)=1,3,"N")</f>
        <v>N</v>
      </c>
      <c r="I2116" s="16">
        <f t="shared" si="1"/>
        <v>2</v>
      </c>
    </row>
    <row r="2117" ht="14.25" customHeight="1">
      <c r="A2117" s="9" t="s">
        <v>1640</v>
      </c>
      <c r="B2117" s="111" t="s">
        <v>792</v>
      </c>
      <c r="C2117" s="131" t="str">
        <f t="shared" si="2"/>
        <v>Keating, Derek.2015_002 Climate Action and Low Carbon Development Bill - Amendment 134 - 6 Months</v>
      </c>
      <c r="D2117" s="131" t="s">
        <v>1419</v>
      </c>
      <c r="E2117" s="16" t="str">
        <f>VLOOKUP(B2117&amp;D2117,'Bill Assignment'!C:D,2,0)</f>
        <v>×</v>
      </c>
      <c r="F2117" s="16" t="str">
        <f>IF(COUNTIF(Dails!A:A,Data!$A2117)=1,1,"N")</f>
        <v>N</v>
      </c>
      <c r="G2117" s="16">
        <f>IF(COUNTIF(Dails!D:D,Data!$A2117)=1,2,"N")</f>
        <v>2</v>
      </c>
      <c r="H2117" s="16" t="str">
        <f>IF(COUNTIF(Dails!G:G,Data!$A2117)=1,3,"N")</f>
        <v>N</v>
      </c>
      <c r="I2117" s="16">
        <f t="shared" si="1"/>
        <v>2</v>
      </c>
    </row>
    <row r="2118" ht="14.25" customHeight="1">
      <c r="A2118" s="9" t="s">
        <v>1647</v>
      </c>
      <c r="B2118" s="111" t="s">
        <v>792</v>
      </c>
      <c r="C2118" s="131" t="str">
        <f t="shared" si="2"/>
        <v>Kenny, Sean.2015_002 Climate Action and Low Carbon Development Bill - Amendment 134 - 6 Months</v>
      </c>
      <c r="D2118" s="131" t="s">
        <v>1419</v>
      </c>
      <c r="E2118" s="16" t="str">
        <f>VLOOKUP(B2118&amp;D2118,'Bill Assignment'!C:D,2,0)</f>
        <v>×</v>
      </c>
      <c r="F2118" s="16" t="str">
        <f>IF(COUNTIF(Dails!A:A,Data!$A2118)=1,1,"N")</f>
        <v>N</v>
      </c>
      <c r="G2118" s="16">
        <f>IF(COUNTIF(Dails!D:D,Data!$A2118)=1,2,"N")</f>
        <v>2</v>
      </c>
      <c r="H2118" s="16" t="str">
        <f>IF(COUNTIF(Dails!G:G,Data!$A2118)=1,3,"N")</f>
        <v>N</v>
      </c>
      <c r="I2118" s="16">
        <f t="shared" si="1"/>
        <v>2</v>
      </c>
    </row>
    <row r="2119" ht="14.25" customHeight="1">
      <c r="A2119" s="9" t="s">
        <v>789</v>
      </c>
      <c r="B2119" s="111" t="s">
        <v>792</v>
      </c>
      <c r="C2119" s="131" t="str">
        <f t="shared" si="2"/>
        <v>Kyne, Sean.2015_002 Climate Action and Low Carbon Development Bill - Amendment 134 - 6 Months</v>
      </c>
      <c r="D2119" s="131" t="s">
        <v>1419</v>
      </c>
      <c r="E2119" s="16" t="str">
        <f>VLOOKUP(B2119&amp;D2119,'Bill Assignment'!C:D,2,0)</f>
        <v>×</v>
      </c>
      <c r="F2119" s="16">
        <f>IF(COUNTIF(Dails!A:A,Data!$A2119)=1,1,"N")</f>
        <v>1</v>
      </c>
      <c r="G2119" s="16">
        <f>IF(COUNTIF(Dails!D:D,Data!$A2119)=1,2,"N")</f>
        <v>2</v>
      </c>
      <c r="H2119" s="16" t="str">
        <f>IF(COUNTIF(Dails!G:G,Data!$A2119)=1,3,"N")</f>
        <v>N</v>
      </c>
      <c r="I2119" s="16">
        <f t="shared" si="1"/>
        <v>2</v>
      </c>
    </row>
    <row r="2120" ht="14.25" customHeight="1">
      <c r="A2120" s="9" t="s">
        <v>864</v>
      </c>
      <c r="B2120" s="111" t="s">
        <v>792</v>
      </c>
      <c r="C2120" s="131" t="str">
        <f t="shared" si="2"/>
        <v>Lawlor, Anthony.2015_002 Climate Action and Low Carbon Development Bill - Amendment 134 - 6 Months</v>
      </c>
      <c r="D2120" s="131" t="s">
        <v>1419</v>
      </c>
      <c r="E2120" s="16" t="str">
        <f>VLOOKUP(B2120&amp;D2120,'Bill Assignment'!C:D,2,0)</f>
        <v>×</v>
      </c>
      <c r="F2120" s="16" t="str">
        <f>IF(COUNTIF(Dails!A:A,Data!$A2120)=1,1,"N")</f>
        <v>N</v>
      </c>
      <c r="G2120" s="16">
        <f>IF(COUNTIF(Dails!D:D,Data!$A2120)=1,2,"N")</f>
        <v>2</v>
      </c>
      <c r="H2120" s="16" t="str">
        <f>IF(COUNTIF(Dails!G:G,Data!$A2120)=1,3,"N")</f>
        <v>N</v>
      </c>
      <c r="I2120" s="16">
        <f t="shared" si="1"/>
        <v>2</v>
      </c>
    </row>
    <row r="2121" ht="14.25" customHeight="1">
      <c r="A2121" s="9" t="s">
        <v>1650</v>
      </c>
      <c r="B2121" s="111" t="s">
        <v>792</v>
      </c>
      <c r="C2121" s="131" t="str">
        <f t="shared" si="2"/>
        <v>Lynch, Ciaran.2015_002 Climate Action and Low Carbon Development Bill - Amendment 134 - 6 Months</v>
      </c>
      <c r="D2121" s="131" t="s">
        <v>1419</v>
      </c>
      <c r="E2121" s="16" t="str">
        <f>VLOOKUP(B2121&amp;D2121,'Bill Assignment'!C:D,2,0)</f>
        <v>×</v>
      </c>
      <c r="F2121" s="16" t="str">
        <f>IF(COUNTIF(Dails!A:A,Data!$A2121)=1,1,"N")</f>
        <v>N</v>
      </c>
      <c r="G2121" s="16">
        <f>IF(COUNTIF(Dails!D:D,Data!$A2121)=1,2,"N")</f>
        <v>2</v>
      </c>
      <c r="H2121" s="16" t="str">
        <f>IF(COUNTIF(Dails!G:G,Data!$A2121)=1,3,"N")</f>
        <v>N</v>
      </c>
      <c r="I2121" s="16">
        <f t="shared" si="1"/>
        <v>2</v>
      </c>
    </row>
    <row r="2122" ht="14.25" customHeight="1">
      <c r="A2122" s="9" t="s">
        <v>1368</v>
      </c>
      <c r="B2122" s="111" t="s">
        <v>792</v>
      </c>
      <c r="C2122" s="131" t="str">
        <f t="shared" si="2"/>
        <v>Lynch, Kathleen.2015_002 Climate Action and Low Carbon Development Bill - Amendment 134 - 6 Months</v>
      </c>
      <c r="D2122" s="131" t="s">
        <v>1419</v>
      </c>
      <c r="E2122" s="16" t="str">
        <f>VLOOKUP(B2122&amp;D2122,'Bill Assignment'!C:D,2,0)</f>
        <v>×</v>
      </c>
      <c r="F2122" s="16" t="str">
        <f>IF(COUNTIF(Dails!A:A,Data!$A2122)=1,1,"N")</f>
        <v>N</v>
      </c>
      <c r="G2122" s="16">
        <f>IF(COUNTIF(Dails!D:D,Data!$A2122)=1,2,"N")</f>
        <v>2</v>
      </c>
      <c r="H2122" s="16">
        <f>IF(COUNTIF(Dails!G:G,Data!$A2122)=1,3,"N")</f>
        <v>3</v>
      </c>
      <c r="I2122" s="16">
        <f t="shared" si="1"/>
        <v>2</v>
      </c>
    </row>
    <row r="2123" ht="14.25" customHeight="1">
      <c r="A2123" s="9" t="s">
        <v>547</v>
      </c>
      <c r="B2123" s="111" t="s">
        <v>792</v>
      </c>
      <c r="C2123" s="131" t="str">
        <f t="shared" si="2"/>
        <v>Lyons, John.2015_002 Climate Action and Low Carbon Development Bill - Amendment 134 - 6 Months</v>
      </c>
      <c r="D2123" s="131" t="s">
        <v>1419</v>
      </c>
      <c r="E2123" s="16" t="str">
        <f>VLOOKUP(B2123&amp;D2123,'Bill Assignment'!C:D,2,0)</f>
        <v>×</v>
      </c>
      <c r="F2123" s="16" t="str">
        <f>IF(COUNTIF(Dails!A:A,Data!$A2123)=1,1,"N")</f>
        <v>N</v>
      </c>
      <c r="G2123" s="16">
        <f>IF(COUNTIF(Dails!D:D,Data!$A2123)=1,2,"N")</f>
        <v>2</v>
      </c>
      <c r="H2123" s="16" t="str">
        <f>IF(COUNTIF(Dails!G:G,Data!$A2123)=1,3,"N")</f>
        <v>N</v>
      </c>
      <c r="I2123" s="16">
        <f t="shared" si="1"/>
        <v>2</v>
      </c>
    </row>
    <row r="2124" ht="14.25" customHeight="1">
      <c r="A2124" s="9" t="s">
        <v>1654</v>
      </c>
      <c r="B2124" s="111" t="s">
        <v>792</v>
      </c>
      <c r="C2124" s="131" t="str">
        <f t="shared" si="2"/>
        <v>McCarthy, Michael.2015_002 Climate Action and Low Carbon Development Bill - Amendment 134 - 6 Months</v>
      </c>
      <c r="D2124" s="131" t="s">
        <v>1419</v>
      </c>
      <c r="E2124" s="16" t="str">
        <f>VLOOKUP(B2124&amp;D2124,'Bill Assignment'!C:D,2,0)</f>
        <v>×</v>
      </c>
      <c r="F2124" s="16" t="str">
        <f>IF(COUNTIF(Dails!A:A,Data!$A2124)=1,1,"N")</f>
        <v>N</v>
      </c>
      <c r="G2124" s="16">
        <f>IF(COUNTIF(Dails!D:D,Data!$A2124)=1,2,"N")</f>
        <v>2</v>
      </c>
      <c r="H2124" s="16" t="str">
        <f>IF(COUNTIF(Dails!G:G,Data!$A2124)=1,3,"N")</f>
        <v>N</v>
      </c>
      <c r="I2124" s="16">
        <f t="shared" si="1"/>
        <v>2</v>
      </c>
    </row>
    <row r="2125" ht="14.25" customHeight="1">
      <c r="A2125" s="9" t="s">
        <v>1085</v>
      </c>
      <c r="B2125" s="111" t="s">
        <v>792</v>
      </c>
      <c r="C2125" s="131" t="str">
        <f t="shared" si="2"/>
        <v>McEntee, Helen.2015_002 Climate Action and Low Carbon Development Bill - Amendment 134 - 6 Months</v>
      </c>
      <c r="D2125" s="131" t="s">
        <v>1419</v>
      </c>
      <c r="E2125" s="16" t="str">
        <f>VLOOKUP(B2125&amp;D2125,'Bill Assignment'!C:D,2,0)</f>
        <v>×</v>
      </c>
      <c r="F2125" s="16">
        <f>IF(COUNTIF(Dails!A:A,Data!$A2125)=1,1,"N")</f>
        <v>1</v>
      </c>
      <c r="G2125" s="16">
        <f>IF(COUNTIF(Dails!D:D,Data!$A2125)=1,2,"N")</f>
        <v>2</v>
      </c>
      <c r="H2125" s="16" t="str">
        <f>IF(COUNTIF(Dails!G:G,Data!$A2125)=1,3,"N")</f>
        <v>N</v>
      </c>
      <c r="I2125" s="16">
        <f t="shared" si="1"/>
        <v>2</v>
      </c>
    </row>
    <row r="2126" ht="14.25" customHeight="1">
      <c r="A2126" s="9" t="s">
        <v>989</v>
      </c>
      <c r="B2126" s="111" t="s">
        <v>792</v>
      </c>
      <c r="C2126" s="131" t="str">
        <f t="shared" si="2"/>
        <v>McFadden, Gabrielle.2015_002 Climate Action and Low Carbon Development Bill - Amendment 134 - 6 Months</v>
      </c>
      <c r="D2126" s="131" t="s">
        <v>1419</v>
      </c>
      <c r="E2126" s="16" t="str">
        <f>VLOOKUP(B2126&amp;D2126,'Bill Assignment'!C:D,2,0)</f>
        <v>×</v>
      </c>
      <c r="F2126" s="16" t="str">
        <f>IF(COUNTIF(Dails!A:A,Data!$A2126)=1,1,"N")</f>
        <v>N</v>
      </c>
      <c r="G2126" s="16">
        <f>IF(COUNTIF(Dails!D:D,Data!$A2126)=1,2,"N")</f>
        <v>2</v>
      </c>
      <c r="H2126" s="16" t="str">
        <f>IF(COUNTIF(Dails!G:G,Data!$A2126)=1,3,"N")</f>
        <v>N</v>
      </c>
      <c r="I2126" s="16">
        <f t="shared" si="1"/>
        <v>2</v>
      </c>
    </row>
    <row r="2127" ht="14.25" customHeight="1">
      <c r="A2127" s="9" t="s">
        <v>1372</v>
      </c>
      <c r="B2127" s="111" t="s">
        <v>792</v>
      </c>
      <c r="C2127" s="131" t="str">
        <f t="shared" si="2"/>
        <v>McGinley, Dinny.2015_002 Climate Action and Low Carbon Development Bill - Amendment 134 - 6 Months</v>
      </c>
      <c r="D2127" s="131" t="s">
        <v>1419</v>
      </c>
      <c r="E2127" s="16" t="str">
        <f>VLOOKUP(B2127&amp;D2127,'Bill Assignment'!C:D,2,0)</f>
        <v>×</v>
      </c>
      <c r="F2127" s="16" t="str">
        <f>IF(COUNTIF(Dails!A:A,Data!$A2127)=1,1,"N")</f>
        <v>N</v>
      </c>
      <c r="G2127" s="16">
        <f>IF(COUNTIF(Dails!D:D,Data!$A2127)=1,2,"N")</f>
        <v>2</v>
      </c>
      <c r="H2127" s="16">
        <f>IF(COUNTIF(Dails!G:G,Data!$A2127)=1,3,"N")</f>
        <v>3</v>
      </c>
      <c r="I2127" s="16">
        <f t="shared" si="1"/>
        <v>2</v>
      </c>
    </row>
    <row r="2128" ht="14.25" customHeight="1">
      <c r="A2128" s="9" t="s">
        <v>1657</v>
      </c>
      <c r="B2128" s="111" t="s">
        <v>792</v>
      </c>
      <c r="C2128" s="131" t="str">
        <f t="shared" si="2"/>
        <v>McLoughlin, Tony.2015_002 Climate Action and Low Carbon Development Bill - Amendment 134 - 6 Months</v>
      </c>
      <c r="D2128" s="131" t="s">
        <v>1419</v>
      </c>
      <c r="E2128" s="16" t="str">
        <f>VLOOKUP(B2128&amp;D2128,'Bill Assignment'!C:D,2,0)</f>
        <v>×</v>
      </c>
      <c r="F2128" s="16">
        <f>IF(COUNTIF(Dails!A:A,Data!$A2128)=1,1,"N")</f>
        <v>1</v>
      </c>
      <c r="G2128" s="16">
        <f>IF(COUNTIF(Dails!D:D,Data!$A2128)=1,2,"N")</f>
        <v>2</v>
      </c>
      <c r="H2128" s="16" t="str">
        <f>IF(COUNTIF(Dails!G:G,Data!$A2128)=1,3,"N")</f>
        <v>N</v>
      </c>
      <c r="I2128" s="16">
        <f t="shared" si="1"/>
        <v>2</v>
      </c>
    </row>
    <row r="2129" ht="14.25" customHeight="1">
      <c r="A2129" s="9" t="s">
        <v>725</v>
      </c>
      <c r="B2129" s="111" t="s">
        <v>792</v>
      </c>
      <c r="C2129" s="131" t="str">
        <f t="shared" si="2"/>
        <v>Mitchell O'Connor, Mary.2015_002 Climate Action and Low Carbon Development Bill - Amendment 134 - 6 Months</v>
      </c>
      <c r="D2129" s="131" t="s">
        <v>1419</v>
      </c>
      <c r="E2129" s="16" t="str">
        <f>VLOOKUP(B2129&amp;D2129,'Bill Assignment'!C:D,2,0)</f>
        <v>×</v>
      </c>
      <c r="F2129" s="16">
        <f>IF(COUNTIF(Dails!A:A,Data!$A2129)=1,1,"N")</f>
        <v>1</v>
      </c>
      <c r="G2129" s="16">
        <f>IF(COUNTIF(Dails!D:D,Data!$A2129)=1,2,"N")</f>
        <v>2</v>
      </c>
      <c r="H2129" s="16" t="str">
        <f>IF(COUNTIF(Dails!G:G,Data!$A2129)=1,3,"N")</f>
        <v>N</v>
      </c>
      <c r="I2129" s="16">
        <f t="shared" si="1"/>
        <v>2</v>
      </c>
    </row>
    <row r="2130" ht="14.25" customHeight="1">
      <c r="A2130" s="9" t="s">
        <v>1058</v>
      </c>
      <c r="B2130" s="111" t="s">
        <v>792</v>
      </c>
      <c r="C2130" s="131" t="str">
        <f t="shared" si="2"/>
        <v>Mulherin, Michelle.2015_002 Climate Action and Low Carbon Development Bill - Amendment 134 - 6 Months</v>
      </c>
      <c r="D2130" s="131" t="s">
        <v>1419</v>
      </c>
      <c r="E2130" s="16" t="str">
        <f>VLOOKUP(B2130&amp;D2130,'Bill Assignment'!C:D,2,0)</f>
        <v>×</v>
      </c>
      <c r="F2130" s="16" t="str">
        <f>IF(COUNTIF(Dails!A:A,Data!$A2130)=1,1,"N")</f>
        <v>N</v>
      </c>
      <c r="G2130" s="16">
        <f>IF(COUNTIF(Dails!D:D,Data!$A2130)=1,2,"N")</f>
        <v>2</v>
      </c>
      <c r="H2130" s="16" t="str">
        <f>IF(COUNTIF(Dails!G:G,Data!$A2130)=1,3,"N")</f>
        <v>N</v>
      </c>
      <c r="I2130" s="16">
        <f t="shared" si="1"/>
        <v>2</v>
      </c>
    </row>
    <row r="2131" ht="14.25" customHeight="1">
      <c r="A2131" s="9" t="s">
        <v>1742</v>
      </c>
      <c r="B2131" s="111" t="s">
        <v>792</v>
      </c>
      <c r="C2131" s="131" t="str">
        <f t="shared" si="2"/>
        <v>Murphy, Dara.2015_002 Climate Action and Low Carbon Development Bill - Amendment 134 - 6 Months</v>
      </c>
      <c r="D2131" s="131" t="s">
        <v>1419</v>
      </c>
      <c r="E2131" s="16" t="str">
        <f>VLOOKUP(B2131&amp;D2131,'Bill Assignment'!C:D,2,0)</f>
        <v>×</v>
      </c>
      <c r="F2131" s="16" t="str">
        <f>IF(COUNTIF(Dails!A:A,Data!$A2131)=1,1,"N")</f>
        <v>N</v>
      </c>
      <c r="G2131" s="16">
        <f>IF(COUNTIF(Dails!D:D,Data!$A2131)=1,2,"N")</f>
        <v>2</v>
      </c>
      <c r="H2131" s="16" t="str">
        <f>IF(COUNTIF(Dails!G:G,Data!$A2131)=1,3,"N")</f>
        <v>N</v>
      </c>
      <c r="I2131" s="16">
        <f t="shared" si="1"/>
        <v>2</v>
      </c>
    </row>
    <row r="2132" ht="14.25" customHeight="1">
      <c r="A2132" s="9" t="s">
        <v>643</v>
      </c>
      <c r="B2132" s="111" t="s">
        <v>792</v>
      </c>
      <c r="C2132" s="131" t="str">
        <f t="shared" si="2"/>
        <v>Murphy, Eoghan.2015_002 Climate Action and Low Carbon Development Bill - Amendment 134 - 6 Months</v>
      </c>
      <c r="D2132" s="131" t="s">
        <v>1419</v>
      </c>
      <c r="E2132" s="16" t="str">
        <f>VLOOKUP(B2132&amp;D2132,'Bill Assignment'!C:D,2,0)</f>
        <v>×</v>
      </c>
      <c r="F2132" s="16">
        <f>IF(COUNTIF(Dails!A:A,Data!$A2132)=1,1,"N")</f>
        <v>1</v>
      </c>
      <c r="G2132" s="16">
        <f>IF(COUNTIF(Dails!D:D,Data!$A2132)=1,2,"N")</f>
        <v>2</v>
      </c>
      <c r="H2132" s="16" t="str">
        <f>IF(COUNTIF(Dails!G:G,Data!$A2132)=1,3,"N")</f>
        <v>N</v>
      </c>
      <c r="I2132" s="16">
        <f t="shared" si="1"/>
        <v>2</v>
      </c>
    </row>
    <row r="2133" ht="14.25" customHeight="1">
      <c r="A2133" s="9" t="s">
        <v>1150</v>
      </c>
      <c r="B2133" s="111" t="s">
        <v>792</v>
      </c>
      <c r="C2133" s="131" t="str">
        <f t="shared" si="2"/>
        <v>Naughten, Denis.2015_002 Climate Action and Low Carbon Development Bill - Amendment 134 - 6 Months</v>
      </c>
      <c r="D2133" s="131" t="s">
        <v>1419</v>
      </c>
      <c r="E2133" s="16" t="str">
        <f>VLOOKUP(B2133&amp;D2133,'Bill Assignment'!C:D,2,0)</f>
        <v>×</v>
      </c>
      <c r="F2133" s="16">
        <f>IF(COUNTIF(Dails!A:A,Data!$A2133)=1,1,"N")</f>
        <v>1</v>
      </c>
      <c r="G2133" s="16">
        <f>IF(COUNTIF(Dails!D:D,Data!$A2133)=1,2,"N")</f>
        <v>2</v>
      </c>
      <c r="H2133" s="16">
        <f>IF(COUNTIF(Dails!G:G,Data!$A2133)=1,3,"N")</f>
        <v>3</v>
      </c>
      <c r="I2133" s="16">
        <f t="shared" si="1"/>
        <v>2</v>
      </c>
    </row>
    <row r="2134" ht="14.25" customHeight="1">
      <c r="A2134" s="9" t="s">
        <v>1386</v>
      </c>
      <c r="B2134" s="111" t="s">
        <v>792</v>
      </c>
      <c r="C2134" s="131" t="str">
        <f t="shared" si="2"/>
        <v>Neville, Dan.2015_002 Climate Action and Low Carbon Development Bill - Amendment 134 - 6 Months</v>
      </c>
      <c r="D2134" s="131" t="s">
        <v>1419</v>
      </c>
      <c r="E2134" s="16" t="str">
        <f>VLOOKUP(B2134&amp;D2134,'Bill Assignment'!C:D,2,0)</f>
        <v>×</v>
      </c>
      <c r="F2134" s="16" t="str">
        <f>IF(COUNTIF(Dails!A:A,Data!$A2134)=1,1,"N")</f>
        <v>N</v>
      </c>
      <c r="G2134" s="16">
        <f>IF(COUNTIF(Dails!D:D,Data!$A2134)=1,2,"N")</f>
        <v>2</v>
      </c>
      <c r="H2134" s="16">
        <f>IF(COUNTIF(Dails!G:G,Data!$A2134)=1,3,"N")</f>
        <v>3</v>
      </c>
      <c r="I2134" s="16">
        <f t="shared" si="1"/>
        <v>2</v>
      </c>
    </row>
    <row r="2135" ht="14.25" customHeight="1">
      <c r="A2135" s="9" t="s">
        <v>1977</v>
      </c>
      <c r="B2135" s="111" t="s">
        <v>792</v>
      </c>
      <c r="C2135" s="131" t="str">
        <f t="shared" si="2"/>
        <v>Noonan, Michael.2015_002 Climate Action and Low Carbon Development Bill - Amendment 134 - 6 Months</v>
      </c>
      <c r="D2135" s="131" t="s">
        <v>1419</v>
      </c>
      <c r="E2135" s="16" t="str">
        <f>VLOOKUP(B2135&amp;D2135,'Bill Assignment'!C:D,2,0)</f>
        <v>×</v>
      </c>
      <c r="F2135" s="16">
        <f>IF(COUNTIF(Dails!A:A,Data!$A2135)=1,1,"N")</f>
        <v>1</v>
      </c>
      <c r="G2135" s="16">
        <f>IF(COUNTIF(Dails!D:D,Data!$A2135)=1,2,"N")</f>
        <v>2</v>
      </c>
      <c r="H2135" s="16">
        <f>IF(COUNTIF(Dails!G:G,Data!$A2135)=1,3,"N")</f>
        <v>3</v>
      </c>
      <c r="I2135" s="16">
        <f t="shared" si="1"/>
        <v>2</v>
      </c>
    </row>
    <row r="2136" ht="14.25" customHeight="1">
      <c r="A2136" s="9" t="s">
        <v>939</v>
      </c>
      <c r="B2136" s="111" t="s">
        <v>792</v>
      </c>
      <c r="C2136" s="131" t="str">
        <f t="shared" si="2"/>
        <v>O'Donnell, Kieran.2015_002 Climate Action and Low Carbon Development Bill - Amendment 134 - 6 Months</v>
      </c>
      <c r="D2136" s="131" t="s">
        <v>1419</v>
      </c>
      <c r="E2136" s="16" t="str">
        <f>VLOOKUP(B2136&amp;D2136,'Bill Assignment'!C:D,2,0)</f>
        <v>×</v>
      </c>
      <c r="F2136" s="16" t="str">
        <f>IF(COUNTIF(Dails!A:A,Data!$A2136)=1,1,"N")</f>
        <v>N</v>
      </c>
      <c r="G2136" s="16">
        <f>IF(COUNTIF(Dails!D:D,Data!$A2136)=1,2,"N")</f>
        <v>2</v>
      </c>
      <c r="H2136" s="16" t="str">
        <f>IF(COUNTIF(Dails!G:G,Data!$A2136)=1,3,"N")</f>
        <v>N</v>
      </c>
      <c r="I2136" s="16">
        <f t="shared" si="1"/>
        <v>2</v>
      </c>
    </row>
    <row r="2137" ht="14.25" customHeight="1">
      <c r="A2137" s="9" t="s">
        <v>964</v>
      </c>
      <c r="B2137" s="111" t="s">
        <v>792</v>
      </c>
      <c r="C2137" s="131" t="str">
        <f t="shared" si="2"/>
        <v>O'Donovan, Patrick.2015_002 Climate Action and Low Carbon Development Bill - Amendment 134 - 6 Months</v>
      </c>
      <c r="D2137" s="131" t="s">
        <v>1419</v>
      </c>
      <c r="E2137" s="16" t="str">
        <f>VLOOKUP(B2137&amp;D2137,'Bill Assignment'!C:D,2,0)</f>
        <v>×</v>
      </c>
      <c r="F2137" s="16">
        <f>IF(COUNTIF(Dails!A:A,Data!$A2137)=1,1,"N")</f>
        <v>1</v>
      </c>
      <c r="G2137" s="16">
        <f>IF(COUNTIF(Dails!D:D,Data!$A2137)=1,2,"N")</f>
        <v>2</v>
      </c>
      <c r="H2137" s="16" t="str">
        <f>IF(COUNTIF(Dails!G:G,Data!$A2137)=1,3,"N")</f>
        <v>N</v>
      </c>
      <c r="I2137" s="16">
        <f t="shared" si="1"/>
        <v>2</v>
      </c>
    </row>
    <row r="2138" ht="14.25" customHeight="1">
      <c r="A2138" s="9" t="s">
        <v>3180</v>
      </c>
      <c r="B2138" s="111" t="s">
        <v>792</v>
      </c>
      <c r="C2138" s="131" t="str">
        <f t="shared" si="2"/>
        <v>O'Mahony, John.2015_002 Climate Action and Low Carbon Development Bill - Amendment 134 - 6 Months</v>
      </c>
      <c r="D2138" s="131" t="s">
        <v>1419</v>
      </c>
      <c r="E2138" s="16" t="str">
        <f>VLOOKUP(B2138&amp;D2138,'Bill Assignment'!C:D,2,0)</f>
        <v>×</v>
      </c>
      <c r="F2138" s="16" t="str">
        <f>IF(COUNTIF(Dails!A:A,Data!$A2138)=1,1,"N")</f>
        <v>N</v>
      </c>
      <c r="G2138" s="16">
        <f>IF(COUNTIF(Dails!D:D,Data!$A2138)=1,2,"N")</f>
        <v>2</v>
      </c>
      <c r="H2138" s="16" t="str">
        <f>IF(COUNTIF(Dails!G:G,Data!$A2138)=1,3,"N")</f>
        <v>N</v>
      </c>
      <c r="I2138" s="16">
        <f t="shared" si="1"/>
        <v>2</v>
      </c>
    </row>
    <row r="2139" ht="14.25" customHeight="1">
      <c r="A2139" s="9" t="s">
        <v>954</v>
      </c>
      <c r="B2139" s="111" t="s">
        <v>792</v>
      </c>
      <c r="C2139" s="131" t="str">
        <f t="shared" si="2"/>
        <v>O'Sullivan, Jan.2015_002 Climate Action and Low Carbon Development Bill - Amendment 134 - 6 Months</v>
      </c>
      <c r="D2139" s="131" t="s">
        <v>1419</v>
      </c>
      <c r="E2139" s="16" t="str">
        <f>VLOOKUP(B2139&amp;D2139,'Bill Assignment'!C:D,2,0)</f>
        <v>×</v>
      </c>
      <c r="F2139" s="16">
        <f>IF(COUNTIF(Dails!A:A,Data!$A2139)=1,1,"N")</f>
        <v>1</v>
      </c>
      <c r="G2139" s="16">
        <f>IF(COUNTIF(Dails!D:D,Data!$A2139)=1,2,"N")</f>
        <v>2</v>
      </c>
      <c r="H2139" s="16">
        <f>IF(COUNTIF(Dails!G:G,Data!$A2139)=1,3,"N")</f>
        <v>3</v>
      </c>
      <c r="I2139" s="16">
        <f t="shared" si="1"/>
        <v>2</v>
      </c>
    </row>
    <row r="2140" ht="14.25" customHeight="1">
      <c r="A2140" s="9" t="s">
        <v>1398</v>
      </c>
      <c r="B2140" s="111" t="s">
        <v>792</v>
      </c>
      <c r="C2140" s="131" t="str">
        <f t="shared" si="2"/>
        <v>Penrose, Willie.2015_002 Climate Action and Low Carbon Development Bill - Amendment 134 - 6 Months</v>
      </c>
      <c r="D2140" s="131" t="s">
        <v>1419</v>
      </c>
      <c r="E2140" s="16" t="str">
        <f>VLOOKUP(B2140&amp;D2140,'Bill Assignment'!C:D,2,0)</f>
        <v>×</v>
      </c>
      <c r="F2140" s="16">
        <f>IF(COUNTIF(Dails!A:A,Data!$A2140)=1,1,"N")</f>
        <v>1</v>
      </c>
      <c r="G2140" s="16">
        <f>IF(COUNTIF(Dails!D:D,Data!$A2140)=1,2,"N")</f>
        <v>2</v>
      </c>
      <c r="H2140" s="16">
        <f>IF(COUNTIF(Dails!G:G,Data!$A2140)=1,3,"N")</f>
        <v>3</v>
      </c>
      <c r="I2140" s="16">
        <f t="shared" si="1"/>
        <v>2</v>
      </c>
    </row>
    <row r="2141" ht="14.25" customHeight="1">
      <c r="A2141" s="9" t="s">
        <v>1182</v>
      </c>
      <c r="B2141" s="111" t="s">
        <v>792</v>
      </c>
      <c r="C2141" s="131" t="str">
        <f t="shared" si="2"/>
        <v>Perry, John.2015_002 Climate Action and Low Carbon Development Bill - Amendment 134 - 6 Months</v>
      </c>
      <c r="D2141" s="131" t="s">
        <v>1419</v>
      </c>
      <c r="E2141" s="16" t="str">
        <f>VLOOKUP(B2141&amp;D2141,'Bill Assignment'!C:D,2,0)</f>
        <v>×</v>
      </c>
      <c r="F2141" s="16" t="str">
        <f>IF(COUNTIF(Dails!A:A,Data!$A2141)=1,1,"N")</f>
        <v>N</v>
      </c>
      <c r="G2141" s="16">
        <f>IF(COUNTIF(Dails!D:D,Data!$A2141)=1,2,"N")</f>
        <v>2</v>
      </c>
      <c r="H2141" s="16">
        <f>IF(COUNTIF(Dails!G:G,Data!$A2141)=1,3,"N")</f>
        <v>3</v>
      </c>
      <c r="I2141" s="16">
        <f t="shared" si="1"/>
        <v>2</v>
      </c>
    </row>
    <row r="2142" ht="14.25" customHeight="1">
      <c r="A2142" s="9" t="s">
        <v>25</v>
      </c>
      <c r="B2142" s="111" t="s">
        <v>792</v>
      </c>
      <c r="C2142" s="131" t="str">
        <f t="shared" si="2"/>
        <v>Phelan, John Paul.2015_002 Climate Action and Low Carbon Development Bill - Amendment 134 - 6 Months</v>
      </c>
      <c r="D2142" s="131" t="s">
        <v>1419</v>
      </c>
      <c r="E2142" s="16" t="str">
        <f>VLOOKUP(B2142&amp;D2142,'Bill Assignment'!C:D,2,0)</f>
        <v>×</v>
      </c>
      <c r="F2142" s="16">
        <f>IF(COUNTIF(Dails!A:A,Data!$A2142)=1,1,"N")</f>
        <v>1</v>
      </c>
      <c r="G2142" s="16">
        <f>IF(COUNTIF(Dails!D:D,Data!$A2142)=1,2,"N")</f>
        <v>2</v>
      </c>
      <c r="H2142" s="16" t="str">
        <f>IF(COUNTIF(Dails!G:G,Data!$A2142)=1,3,"N")</f>
        <v>N</v>
      </c>
      <c r="I2142" s="16">
        <f t="shared" si="1"/>
        <v>2</v>
      </c>
    </row>
    <row r="2143" ht="14.25" customHeight="1">
      <c r="A2143" s="9" t="s">
        <v>1054</v>
      </c>
      <c r="B2143" s="111" t="s">
        <v>792</v>
      </c>
      <c r="C2143" s="131" t="str">
        <f t="shared" si="2"/>
        <v>Ring, Michael.2015_002 Climate Action and Low Carbon Development Bill - Amendment 134 - 6 Months</v>
      </c>
      <c r="D2143" s="131" t="s">
        <v>1419</v>
      </c>
      <c r="E2143" s="16" t="str">
        <f>VLOOKUP(B2143&amp;D2143,'Bill Assignment'!C:D,2,0)</f>
        <v>×</v>
      </c>
      <c r="F2143" s="16">
        <f>IF(COUNTIF(Dails!A:A,Data!$A2143)=1,1,"N")</f>
        <v>1</v>
      </c>
      <c r="G2143" s="16">
        <f>IF(COUNTIF(Dails!D:D,Data!$A2143)=1,2,"N")</f>
        <v>2</v>
      </c>
      <c r="H2143" s="16">
        <f>IF(COUNTIF(Dails!G:G,Data!$A2143)=1,3,"N")</f>
        <v>3</v>
      </c>
      <c r="I2143" s="16">
        <f t="shared" si="1"/>
        <v>2</v>
      </c>
    </row>
    <row r="2144" ht="14.25" customHeight="1">
      <c r="A2144" s="9" t="s">
        <v>1686</v>
      </c>
      <c r="B2144" s="111" t="s">
        <v>792</v>
      </c>
      <c r="C2144" s="131" t="str">
        <f t="shared" si="2"/>
        <v>Ryan, Brendan.2015_002 Climate Action and Low Carbon Development Bill - Amendment 134 - 6 Months</v>
      </c>
      <c r="D2144" s="131" t="s">
        <v>1419</v>
      </c>
      <c r="E2144" s="16" t="str">
        <f>VLOOKUP(B2144&amp;D2144,'Bill Assignment'!C:D,2,0)</f>
        <v>×</v>
      </c>
      <c r="F2144" s="16">
        <f>IF(COUNTIF(Dails!A:A,Data!$A2144)=1,1,"N")</f>
        <v>1</v>
      </c>
      <c r="G2144" s="16">
        <f>IF(COUNTIF(Dails!D:D,Data!$A2144)=1,2,"N")</f>
        <v>2</v>
      </c>
      <c r="H2144" s="16" t="str">
        <f>IF(COUNTIF(Dails!G:G,Data!$A2144)=1,3,"N")</f>
        <v>N</v>
      </c>
      <c r="I2144" s="16">
        <f t="shared" si="1"/>
        <v>2</v>
      </c>
    </row>
    <row r="2145" ht="14.25" customHeight="1">
      <c r="A2145" s="9" t="s">
        <v>3090</v>
      </c>
      <c r="B2145" s="111" t="s">
        <v>792</v>
      </c>
      <c r="C2145" s="131" t="str">
        <f t="shared" si="2"/>
        <v>Shatter, Alan.2015_002 Climate Action and Low Carbon Development Bill - Amendment 134 - 6 Months</v>
      </c>
      <c r="D2145" s="131" t="s">
        <v>1419</v>
      </c>
      <c r="E2145" s="16" t="str">
        <f>VLOOKUP(B2145&amp;D2145,'Bill Assignment'!C:D,2,0)</f>
        <v>×</v>
      </c>
      <c r="F2145" s="16" t="str">
        <f>IF(COUNTIF(Dails!A:A,Data!$A2145)=1,1,"N")</f>
        <v>N</v>
      </c>
      <c r="G2145" s="16">
        <f>IF(COUNTIF(Dails!D:D,Data!$A2145)=1,2,"N")</f>
        <v>2</v>
      </c>
      <c r="H2145" s="16" t="str">
        <f>IF(COUNTIF(Dails!G:G,Data!$A2145)=1,3,"N")</f>
        <v>N</v>
      </c>
      <c r="I2145" s="16">
        <f t="shared" si="1"/>
        <v>2</v>
      </c>
    </row>
    <row r="2146" ht="14.25" customHeight="1">
      <c r="A2146" s="9" t="s">
        <v>1248</v>
      </c>
      <c r="B2146" s="111" t="s">
        <v>792</v>
      </c>
      <c r="C2146" s="131" t="str">
        <f t="shared" si="2"/>
        <v>Sherlock, Sean.2015_002 Climate Action and Low Carbon Development Bill - Amendment 134 - 6 Months</v>
      </c>
      <c r="D2146" s="131" t="s">
        <v>1419</v>
      </c>
      <c r="E2146" s="16" t="str">
        <f>VLOOKUP(B2146&amp;D2146,'Bill Assignment'!C:D,2,0)</f>
        <v>×</v>
      </c>
      <c r="F2146" s="16">
        <f>IF(COUNTIF(Dails!A:A,Data!$A2146)=1,1,"N")</f>
        <v>1</v>
      </c>
      <c r="G2146" s="16">
        <f>IF(COUNTIF(Dails!D:D,Data!$A2146)=1,2,"N")</f>
        <v>2</v>
      </c>
      <c r="H2146" s="16" t="str">
        <f>IF(COUNTIF(Dails!G:G,Data!$A2146)=1,3,"N")</f>
        <v>N</v>
      </c>
      <c r="I2146" s="16">
        <f t="shared" si="1"/>
        <v>2</v>
      </c>
    </row>
    <row r="2147" ht="14.25" customHeight="1">
      <c r="A2147" s="9" t="s">
        <v>2594</v>
      </c>
      <c r="B2147" s="111" t="s">
        <v>792</v>
      </c>
      <c r="C2147" s="131" t="str">
        <f t="shared" si="2"/>
        <v>Spring, Arthur.2015_002 Climate Action and Low Carbon Development Bill - Amendment 134 - 6 Months</v>
      </c>
      <c r="D2147" s="131" t="s">
        <v>1419</v>
      </c>
      <c r="E2147" s="16" t="str">
        <f>VLOOKUP(B2147&amp;D2147,'Bill Assignment'!C:D,2,0)</f>
        <v>×</v>
      </c>
      <c r="F2147" s="16" t="str">
        <f>IF(COUNTIF(Dails!A:A,Data!$A2147)=1,1,"N")</f>
        <v>N</v>
      </c>
      <c r="G2147" s="16">
        <f>IF(COUNTIF(Dails!D:D,Data!$A2147)=1,2,"N")</f>
        <v>2</v>
      </c>
      <c r="H2147" s="16" t="str">
        <f>IF(COUNTIF(Dails!G:G,Data!$A2147)=1,3,"N")</f>
        <v>N</v>
      </c>
      <c r="I2147" s="16">
        <f t="shared" si="1"/>
        <v>2</v>
      </c>
    </row>
    <row r="2148" ht="14.25" customHeight="1">
      <c r="A2148" s="9" t="s">
        <v>877</v>
      </c>
      <c r="B2148" s="111" t="s">
        <v>792</v>
      </c>
      <c r="C2148" s="131" t="str">
        <f t="shared" si="2"/>
        <v>Stagg, Emmet.2015_002 Climate Action and Low Carbon Development Bill - Amendment 134 - 6 Months</v>
      </c>
      <c r="D2148" s="131" t="s">
        <v>1419</v>
      </c>
      <c r="E2148" s="16" t="str">
        <f>VLOOKUP(B2148&amp;D2148,'Bill Assignment'!C:D,2,0)</f>
        <v>×</v>
      </c>
      <c r="F2148" s="16" t="str">
        <f>IF(COUNTIF(Dails!A:A,Data!$A2148)=1,1,"N")</f>
        <v>N</v>
      </c>
      <c r="G2148" s="16">
        <f>IF(COUNTIF(Dails!D:D,Data!$A2148)=1,2,"N")</f>
        <v>2</v>
      </c>
      <c r="H2148" s="16">
        <f>IF(COUNTIF(Dails!G:G,Data!$A2148)=1,3,"N")</f>
        <v>3</v>
      </c>
      <c r="I2148" s="16">
        <f t="shared" si="1"/>
        <v>2</v>
      </c>
    </row>
    <row r="2149" ht="14.25" customHeight="1">
      <c r="A2149" s="9" t="s">
        <v>198</v>
      </c>
      <c r="B2149" s="111" t="s">
        <v>792</v>
      </c>
      <c r="C2149" s="131" t="str">
        <f t="shared" si="2"/>
        <v>Stanton, David.2015_002 Climate Action and Low Carbon Development Bill - Amendment 134 - 6 Months</v>
      </c>
      <c r="D2149" s="131" t="s">
        <v>1419</v>
      </c>
      <c r="E2149" s="16" t="str">
        <f>VLOOKUP(B2149&amp;D2149,'Bill Assignment'!C:D,2,0)</f>
        <v>×</v>
      </c>
      <c r="F2149" s="16">
        <f>IF(COUNTIF(Dails!A:A,Data!$A2149)=1,1,"N")</f>
        <v>1</v>
      </c>
      <c r="G2149" s="16">
        <f>IF(COUNTIF(Dails!D:D,Data!$A2149)=1,2,"N")</f>
        <v>2</v>
      </c>
      <c r="H2149" s="16">
        <f>IF(COUNTIF(Dails!G:G,Data!$A2149)=1,3,"N")</f>
        <v>3</v>
      </c>
      <c r="I2149" s="16">
        <f t="shared" si="1"/>
        <v>2</v>
      </c>
    </row>
    <row r="2150" ht="14.25" customHeight="1">
      <c r="A2150" s="9" t="s">
        <v>1304</v>
      </c>
      <c r="B2150" s="111" t="s">
        <v>792</v>
      </c>
      <c r="C2150" s="131" t="str">
        <f t="shared" si="2"/>
        <v>Timmins, Billy.2015_002 Climate Action and Low Carbon Development Bill - Amendment 134 - 6 Months</v>
      </c>
      <c r="D2150" s="131" t="s">
        <v>1419</v>
      </c>
      <c r="E2150" s="16" t="str">
        <f>VLOOKUP(B2150&amp;D2150,'Bill Assignment'!C:D,2,0)</f>
        <v>×</v>
      </c>
      <c r="F2150" s="16" t="str">
        <f>IF(COUNTIF(Dails!A:A,Data!$A2150)=1,1,"N")</f>
        <v>N</v>
      </c>
      <c r="G2150" s="16">
        <f>IF(COUNTIF(Dails!D:D,Data!$A2150)=1,2,"N")</f>
        <v>2</v>
      </c>
      <c r="H2150" s="16">
        <f>IF(COUNTIF(Dails!G:G,Data!$A2150)=1,3,"N")</f>
        <v>3</v>
      </c>
      <c r="I2150" s="16">
        <f t="shared" si="1"/>
        <v>2</v>
      </c>
    </row>
    <row r="2151" ht="14.25" customHeight="1">
      <c r="A2151" s="9" t="s">
        <v>1692</v>
      </c>
      <c r="B2151" s="111" t="s">
        <v>792</v>
      </c>
      <c r="C2151" s="131" t="str">
        <f t="shared" si="2"/>
        <v>Tuffy, Joanna.2015_002 Climate Action and Low Carbon Development Bill - Amendment 134 - 6 Months</v>
      </c>
      <c r="D2151" s="131" t="s">
        <v>1419</v>
      </c>
      <c r="E2151" s="16" t="str">
        <f>VLOOKUP(B2151&amp;D2151,'Bill Assignment'!C:D,2,0)</f>
        <v>×</v>
      </c>
      <c r="F2151" s="16" t="str">
        <f>IF(COUNTIF(Dails!A:A,Data!$A2151)=1,1,"N")</f>
        <v>N</v>
      </c>
      <c r="G2151" s="16">
        <f>IF(COUNTIF(Dails!D:D,Data!$A2151)=1,2,"N")</f>
        <v>2</v>
      </c>
      <c r="H2151" s="16" t="str">
        <f>IF(COUNTIF(Dails!G:G,Data!$A2151)=1,3,"N")</f>
        <v>N</v>
      </c>
      <c r="I2151" s="16">
        <f t="shared" si="1"/>
        <v>2</v>
      </c>
    </row>
    <row r="2152" ht="14.25" customHeight="1">
      <c r="A2152" s="9" t="s">
        <v>2600</v>
      </c>
      <c r="B2152" s="111" t="s">
        <v>792</v>
      </c>
      <c r="C2152" s="131" t="str">
        <f t="shared" si="2"/>
        <v>Twomey, Liam.2015_002 Climate Action and Low Carbon Development Bill - Amendment 134 - 6 Months</v>
      </c>
      <c r="D2152" s="131" t="s">
        <v>1419</v>
      </c>
      <c r="E2152" s="16" t="str">
        <f>VLOOKUP(B2152&amp;D2152,'Bill Assignment'!C:D,2,0)</f>
        <v>×</v>
      </c>
      <c r="F2152" s="16" t="str">
        <f>IF(COUNTIF(Dails!A:A,Data!$A2152)=1,1,"N")</f>
        <v>N</v>
      </c>
      <c r="G2152" s="16">
        <f>IF(COUNTIF(Dails!D:D,Data!$A2152)=1,2,"N")</f>
        <v>2</v>
      </c>
      <c r="H2152" s="16">
        <f>IF(COUNTIF(Dails!G:G,Data!$A2152)=1,3,"N")</f>
        <v>3</v>
      </c>
      <c r="I2152" s="16">
        <f t="shared" si="1"/>
        <v>2</v>
      </c>
    </row>
    <row r="2153" ht="14.25" customHeight="1">
      <c r="A2153" s="9" t="s">
        <v>1698</v>
      </c>
      <c r="B2153" s="111" t="s">
        <v>792</v>
      </c>
      <c r="C2153" s="131" t="str">
        <f t="shared" si="2"/>
        <v>White, Alex.2015_002 Climate Action and Low Carbon Development Bill - Amendment 134 - 6 Months</v>
      </c>
      <c r="D2153" s="131" t="s">
        <v>1419</v>
      </c>
      <c r="E2153" s="16" t="str">
        <f>VLOOKUP(B2153&amp;D2153,'Bill Assignment'!C:D,2,0)</f>
        <v>×</v>
      </c>
      <c r="F2153" s="16" t="str">
        <f>IF(COUNTIF(Dails!A:A,Data!$A2153)=1,1,"N")</f>
        <v>N</v>
      </c>
      <c r="G2153" s="16">
        <f>IF(COUNTIF(Dails!D:D,Data!$A2153)=1,2,"N")</f>
        <v>2</v>
      </c>
      <c r="H2153" s="16" t="str">
        <f>IF(COUNTIF(Dails!G:G,Data!$A2153)=1,3,"N")</f>
        <v>N</v>
      </c>
      <c r="I2153" s="16">
        <f t="shared" si="1"/>
        <v>2</v>
      </c>
    </row>
  </sheetData>
  <autoFilter ref="$A$1:$H$2153"/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75"/>
    <col customWidth="1" min="2" max="2" width="16.38"/>
    <col customWidth="1" min="3" max="3" width="23.75"/>
    <col customWidth="1" min="4" max="4" width="21.88"/>
    <col customWidth="1" min="5" max="5" width="20.25"/>
    <col customWidth="1" min="6" max="6" width="42.75"/>
    <col customWidth="1" min="7" max="7" width="18.25"/>
    <col customWidth="1" min="8" max="8" width="17.38"/>
    <col customWidth="1" min="9" max="9" width="20.5"/>
    <col customWidth="1" min="10" max="26" width="7.63"/>
  </cols>
  <sheetData>
    <row r="1" ht="14.25" customHeight="1">
      <c r="A1" s="132" t="s">
        <v>3285</v>
      </c>
      <c r="B1" s="133"/>
      <c r="C1" s="134"/>
      <c r="D1" s="135" t="s">
        <v>3286</v>
      </c>
      <c r="E1" s="133"/>
      <c r="F1" s="134"/>
      <c r="G1" s="132" t="s">
        <v>3287</v>
      </c>
      <c r="H1" s="133"/>
      <c r="I1" s="134"/>
    </row>
    <row r="2" ht="14.25" customHeight="1">
      <c r="A2" s="136" t="s">
        <v>1103</v>
      </c>
      <c r="B2" s="137" t="s">
        <v>1</v>
      </c>
      <c r="C2" s="137" t="s">
        <v>3288</v>
      </c>
      <c r="D2" s="136" t="s">
        <v>1104</v>
      </c>
      <c r="E2" s="137" t="s">
        <v>1</v>
      </c>
      <c r="F2" s="137" t="s">
        <v>3289</v>
      </c>
      <c r="G2" s="136" t="s">
        <v>1105</v>
      </c>
      <c r="H2" s="138" t="s">
        <v>7</v>
      </c>
      <c r="I2" s="139" t="s">
        <v>1</v>
      </c>
      <c r="J2" s="136" t="s">
        <v>3290</v>
      </c>
      <c r="K2" s="136" t="s">
        <v>3291</v>
      </c>
      <c r="L2" s="136" t="s">
        <v>3292</v>
      </c>
      <c r="M2" s="136" t="s">
        <v>3293</v>
      </c>
    </row>
    <row r="3" ht="14.25" customHeight="1">
      <c r="A3" s="117" t="s">
        <v>1390</v>
      </c>
      <c r="B3" s="16" t="s">
        <v>3294</v>
      </c>
      <c r="C3" s="16" t="s">
        <v>46</v>
      </c>
      <c r="D3" s="117" t="s">
        <v>1538</v>
      </c>
      <c r="E3" s="117" t="s">
        <v>3295</v>
      </c>
      <c r="F3" s="117" t="s">
        <v>46</v>
      </c>
      <c r="G3" s="117" t="s">
        <v>3296</v>
      </c>
      <c r="H3" s="117" t="s">
        <v>51</v>
      </c>
      <c r="I3" s="117" t="s">
        <v>3297</v>
      </c>
      <c r="J3" s="16">
        <f>COUNTIF(Data!$A:$A,A3)</f>
        <v>18</v>
      </c>
      <c r="K3" s="16">
        <f>COUNTIF(Data!$A:$A,D3)</f>
        <v>8</v>
      </c>
      <c r="L3" s="16">
        <f>COUNTIF(Data!$A:$A,G3)</f>
        <v>0</v>
      </c>
      <c r="M3" s="16" t="b">
        <f t="shared" ref="M3:M170" si="1">AND(J3=0,K3=0,L3=0)</f>
        <v>0</v>
      </c>
    </row>
    <row r="4" ht="14.25" customHeight="1">
      <c r="A4" s="117" t="s">
        <v>271</v>
      </c>
      <c r="B4" s="16" t="s">
        <v>3298</v>
      </c>
      <c r="C4" s="16" t="s">
        <v>51</v>
      </c>
      <c r="D4" s="117" t="s">
        <v>52</v>
      </c>
      <c r="E4" s="117" t="s">
        <v>3299</v>
      </c>
      <c r="F4" s="117" t="s">
        <v>51</v>
      </c>
      <c r="G4" s="117" t="s">
        <v>1430</v>
      </c>
      <c r="H4" s="117" t="s">
        <v>51</v>
      </c>
      <c r="I4" s="117" t="s">
        <v>3300</v>
      </c>
      <c r="J4" s="16">
        <f>COUNTIF(Data!$A:$A,A4)</f>
        <v>7</v>
      </c>
      <c r="K4" s="16">
        <f>COUNTIF(Data!$A:$A,D4)</f>
        <v>14</v>
      </c>
      <c r="L4" s="16">
        <f>COUNTIF(Data!$A:$A,G4)</f>
        <v>1</v>
      </c>
      <c r="M4" s="16" t="b">
        <f t="shared" si="1"/>
        <v>0</v>
      </c>
    </row>
    <row r="5" ht="14.25" customHeight="1">
      <c r="A5" s="117" t="s">
        <v>486</v>
      </c>
      <c r="B5" s="16" t="s">
        <v>3301</v>
      </c>
      <c r="C5" s="16" t="s">
        <v>24</v>
      </c>
      <c r="D5" s="117" t="s">
        <v>1587</v>
      </c>
      <c r="E5" s="117" t="s">
        <v>3302</v>
      </c>
      <c r="F5" s="117" t="s">
        <v>24</v>
      </c>
      <c r="G5" s="117" t="s">
        <v>2000</v>
      </c>
      <c r="H5" s="117" t="s">
        <v>24</v>
      </c>
      <c r="I5" s="117" t="s">
        <v>341</v>
      </c>
      <c r="J5" s="16">
        <f>COUNTIF(Data!$A:$A,A5)</f>
        <v>18</v>
      </c>
      <c r="K5" s="16">
        <f>COUNTIF(Data!$A:$A,D5)</f>
        <v>11</v>
      </c>
      <c r="L5" s="16">
        <f>COUNTIF(Data!$A:$A,G5)</f>
        <v>10</v>
      </c>
      <c r="M5" s="16" t="b">
        <f t="shared" si="1"/>
        <v>0</v>
      </c>
    </row>
    <row r="6" ht="14.25" customHeight="1">
      <c r="A6" s="117" t="s">
        <v>1802</v>
      </c>
      <c r="B6" s="16" t="s">
        <v>33</v>
      </c>
      <c r="C6" s="16" t="s">
        <v>3303</v>
      </c>
      <c r="D6" s="117" t="s">
        <v>1702</v>
      </c>
      <c r="E6" s="117" t="s">
        <v>3304</v>
      </c>
      <c r="F6" s="117" t="s">
        <v>24</v>
      </c>
      <c r="G6" s="117" t="s">
        <v>477</v>
      </c>
      <c r="H6" s="117" t="s">
        <v>77</v>
      </c>
      <c r="I6" s="117" t="s">
        <v>3305</v>
      </c>
      <c r="J6" s="16">
        <f>COUNTIF(Data!$A:$A,A6)</f>
        <v>6</v>
      </c>
      <c r="K6" s="16">
        <f>COUNTIF(Data!$A:$A,D6)</f>
        <v>3</v>
      </c>
      <c r="L6" s="16">
        <f>COUNTIF(Data!$A:$A,G6)</f>
        <v>1</v>
      </c>
      <c r="M6" s="16" t="b">
        <f t="shared" si="1"/>
        <v>0</v>
      </c>
    </row>
    <row r="7" ht="14.25" customHeight="1">
      <c r="A7" s="117" t="s">
        <v>1300</v>
      </c>
      <c r="B7" s="16" t="s">
        <v>121</v>
      </c>
      <c r="C7" s="16" t="s">
        <v>24</v>
      </c>
      <c r="D7" s="117" t="s">
        <v>1589</v>
      </c>
      <c r="E7" s="117" t="s">
        <v>3306</v>
      </c>
      <c r="F7" s="117" t="s">
        <v>24</v>
      </c>
      <c r="G7" s="117" t="s">
        <v>1476</v>
      </c>
      <c r="H7" s="117" t="s">
        <v>51</v>
      </c>
      <c r="I7" s="117" t="s">
        <v>3307</v>
      </c>
      <c r="J7" s="16">
        <f>COUNTIF(Data!$A:$A,A7)</f>
        <v>13</v>
      </c>
      <c r="K7" s="16">
        <f>COUNTIF(Data!$A:$A,D7)</f>
        <v>1</v>
      </c>
      <c r="L7" s="16">
        <f>COUNTIF(Data!$A:$A,G7)</f>
        <v>1</v>
      </c>
      <c r="M7" s="16" t="b">
        <f t="shared" si="1"/>
        <v>0</v>
      </c>
    </row>
    <row r="8" ht="14.25" customHeight="1">
      <c r="A8" s="117" t="s">
        <v>762</v>
      </c>
      <c r="B8" s="16" t="s">
        <v>3300</v>
      </c>
      <c r="C8" s="16" t="s">
        <v>51</v>
      </c>
      <c r="D8" s="117" t="s">
        <v>745</v>
      </c>
      <c r="E8" s="117" t="s">
        <v>3304</v>
      </c>
      <c r="F8" s="117" t="s">
        <v>3308</v>
      </c>
      <c r="G8" s="117" t="s">
        <v>1376</v>
      </c>
      <c r="H8" s="117" t="s">
        <v>141</v>
      </c>
      <c r="I8" s="117" t="s">
        <v>3300</v>
      </c>
      <c r="J8" s="16">
        <f>COUNTIF(Data!$A:$A,A8)</f>
        <v>6</v>
      </c>
      <c r="K8" s="16">
        <f>COUNTIF(Data!$A:$A,D8)</f>
        <v>16</v>
      </c>
      <c r="L8" s="16">
        <f>COUNTIF(Data!$A:$A,G8)</f>
        <v>1</v>
      </c>
      <c r="M8" s="16" t="b">
        <f t="shared" si="1"/>
        <v>0</v>
      </c>
    </row>
    <row r="9" ht="14.25" customHeight="1">
      <c r="A9" s="117" t="s">
        <v>896</v>
      </c>
      <c r="B9" s="16" t="s">
        <v>3309</v>
      </c>
      <c r="C9" s="16" t="s">
        <v>51</v>
      </c>
      <c r="D9" s="117" t="s">
        <v>150</v>
      </c>
      <c r="E9" s="117" t="s">
        <v>3310</v>
      </c>
      <c r="F9" s="117" t="s">
        <v>24</v>
      </c>
      <c r="G9" s="117" t="s">
        <v>1507</v>
      </c>
      <c r="H9" s="117" t="s">
        <v>51</v>
      </c>
      <c r="I9" s="117" t="s">
        <v>3311</v>
      </c>
      <c r="J9" s="16">
        <f>COUNTIF(Data!$A:$A,A9)</f>
        <v>19</v>
      </c>
      <c r="K9" s="16">
        <f>COUNTIF(Data!$A:$A,D9)</f>
        <v>13</v>
      </c>
      <c r="L9" s="16">
        <f>COUNTIF(Data!$A:$A,G9)</f>
        <v>1</v>
      </c>
      <c r="M9" s="16" t="b">
        <f t="shared" si="1"/>
        <v>0</v>
      </c>
    </row>
    <row r="10" ht="14.25" customHeight="1">
      <c r="A10" s="117" t="s">
        <v>470</v>
      </c>
      <c r="B10" s="16" t="s">
        <v>3312</v>
      </c>
      <c r="C10" s="16" t="s">
        <v>24</v>
      </c>
      <c r="D10" s="117" t="s">
        <v>1339</v>
      </c>
      <c r="E10" s="117" t="s">
        <v>3313</v>
      </c>
      <c r="F10" s="117" t="s">
        <v>693</v>
      </c>
      <c r="G10" s="117" t="s">
        <v>1517</v>
      </c>
      <c r="H10" s="117" t="s">
        <v>51</v>
      </c>
      <c r="I10" s="117" t="s">
        <v>121</v>
      </c>
      <c r="J10" s="16">
        <f>COUNTIF(Data!$A:$A,A10)</f>
        <v>21</v>
      </c>
      <c r="K10" s="16">
        <f>COUNTIF(Data!$A:$A,D10)</f>
        <v>17</v>
      </c>
      <c r="L10" s="16">
        <f>COUNTIF(Data!$A:$A,G10)</f>
        <v>1</v>
      </c>
      <c r="M10" s="16" t="b">
        <f t="shared" si="1"/>
        <v>0</v>
      </c>
    </row>
    <row r="11" ht="14.25" customHeight="1">
      <c r="A11" s="117" t="s">
        <v>52</v>
      </c>
      <c r="B11" s="16" t="s">
        <v>3299</v>
      </c>
      <c r="C11" s="16" t="s">
        <v>51</v>
      </c>
      <c r="D11" s="117" t="s">
        <v>1428</v>
      </c>
      <c r="E11" s="117" t="s">
        <v>79</v>
      </c>
      <c r="F11" s="117" t="s">
        <v>51</v>
      </c>
      <c r="G11" s="117" t="s">
        <v>1532</v>
      </c>
      <c r="H11" s="117" t="s">
        <v>51</v>
      </c>
      <c r="I11" s="117" t="s">
        <v>341</v>
      </c>
      <c r="J11" s="16">
        <f>COUNTIF(Data!$A:$A,A11)</f>
        <v>14</v>
      </c>
      <c r="K11" s="16">
        <f>COUNTIF(Data!$A:$A,D11)</f>
        <v>2</v>
      </c>
      <c r="L11" s="16">
        <f>COUNTIF(Data!$A:$A,G11)</f>
        <v>1</v>
      </c>
      <c r="M11" s="16" t="b">
        <f t="shared" si="1"/>
        <v>0</v>
      </c>
    </row>
    <row r="12" ht="14.25" customHeight="1">
      <c r="A12" s="117" t="s">
        <v>828</v>
      </c>
      <c r="B12" s="16" t="s">
        <v>3314</v>
      </c>
      <c r="C12" s="16" t="s">
        <v>24</v>
      </c>
      <c r="D12" s="117" t="s">
        <v>310</v>
      </c>
      <c r="E12" s="117" t="s">
        <v>3315</v>
      </c>
      <c r="F12" s="117" t="s">
        <v>24</v>
      </c>
      <c r="G12" s="117" t="s">
        <v>3316</v>
      </c>
      <c r="H12" s="117" t="s">
        <v>51</v>
      </c>
      <c r="I12" s="117" t="s">
        <v>3295</v>
      </c>
      <c r="J12" s="16">
        <f>COUNTIF(Data!$A:$A,A12)</f>
        <v>18</v>
      </c>
      <c r="K12" s="16">
        <f>COUNTIF(Data!$A:$A,D12)</f>
        <v>4</v>
      </c>
      <c r="L12" s="16">
        <f>COUNTIF(Data!$A:$A,G12)</f>
        <v>0</v>
      </c>
      <c r="M12" s="16" t="b">
        <f t="shared" si="1"/>
        <v>0</v>
      </c>
    </row>
    <row r="13" ht="14.25" customHeight="1">
      <c r="A13" s="117" t="s">
        <v>1281</v>
      </c>
      <c r="B13" s="16" t="s">
        <v>79</v>
      </c>
      <c r="C13" s="16" t="s">
        <v>3303</v>
      </c>
      <c r="D13" s="117" t="s">
        <v>714</v>
      </c>
      <c r="E13" s="117" t="s">
        <v>3317</v>
      </c>
      <c r="F13" s="117" t="s">
        <v>3303</v>
      </c>
      <c r="G13" s="117" t="s">
        <v>1432</v>
      </c>
      <c r="H13" s="117" t="s">
        <v>51</v>
      </c>
      <c r="I13" s="117" t="s">
        <v>3315</v>
      </c>
      <c r="J13" s="16">
        <f>COUNTIF(Data!$A:$A,A13)</f>
        <v>8</v>
      </c>
      <c r="K13" s="16">
        <f>COUNTIF(Data!$A:$A,D13)</f>
        <v>10</v>
      </c>
      <c r="L13" s="16">
        <f>COUNTIF(Data!$A:$A,G13)</f>
        <v>1</v>
      </c>
      <c r="M13" s="16" t="b">
        <f t="shared" si="1"/>
        <v>0</v>
      </c>
    </row>
    <row r="14" ht="14.25" customHeight="1">
      <c r="A14" s="117" t="s">
        <v>110</v>
      </c>
      <c r="B14" s="16" t="s">
        <v>3318</v>
      </c>
      <c r="C14" s="16" t="s">
        <v>51</v>
      </c>
      <c r="D14" s="117" t="s">
        <v>1593</v>
      </c>
      <c r="E14" s="117" t="s">
        <v>3319</v>
      </c>
      <c r="F14" s="117" t="s">
        <v>24</v>
      </c>
      <c r="G14" s="117" t="s">
        <v>1354</v>
      </c>
      <c r="H14" s="117" t="s">
        <v>24</v>
      </c>
      <c r="I14" s="117" t="s">
        <v>3320</v>
      </c>
      <c r="J14" s="16">
        <f>COUNTIF(Data!$A:$A,A14)</f>
        <v>17</v>
      </c>
      <c r="K14" s="16">
        <f>COUNTIF(Data!$A:$A,D14)</f>
        <v>10</v>
      </c>
      <c r="L14" s="16">
        <f>COUNTIF(Data!$A:$A,G14)</f>
        <v>14</v>
      </c>
      <c r="M14" s="16" t="b">
        <f t="shared" si="1"/>
        <v>0</v>
      </c>
    </row>
    <row r="15" ht="14.25" customHeight="1">
      <c r="A15" s="117" t="s">
        <v>1686</v>
      </c>
      <c r="B15" s="16" t="s">
        <v>3301</v>
      </c>
      <c r="C15" s="16" t="s">
        <v>3303</v>
      </c>
      <c r="D15" s="117" t="s">
        <v>294</v>
      </c>
      <c r="E15" s="117" t="s">
        <v>3321</v>
      </c>
      <c r="F15" s="117" t="s">
        <v>24</v>
      </c>
      <c r="G15" s="117" t="s">
        <v>1358</v>
      </c>
      <c r="H15" s="117" t="s">
        <v>77</v>
      </c>
      <c r="I15" s="117" t="s">
        <v>3322</v>
      </c>
      <c r="J15" s="16">
        <f>COUNTIF(Data!$A:$A,A15)</f>
        <v>14</v>
      </c>
      <c r="K15" s="16">
        <f>COUNTIF(Data!$A:$A,D15)</f>
        <v>13</v>
      </c>
      <c r="L15" s="16">
        <f>COUNTIF(Data!$A:$A,G15)</f>
        <v>1</v>
      </c>
      <c r="M15" s="16" t="b">
        <f t="shared" si="1"/>
        <v>0</v>
      </c>
    </row>
    <row r="16" ht="14.25" customHeight="1">
      <c r="A16" s="117" t="s">
        <v>909</v>
      </c>
      <c r="B16" s="16" t="s">
        <v>3323</v>
      </c>
      <c r="C16" s="16" t="s">
        <v>46</v>
      </c>
      <c r="D16" s="117" t="s">
        <v>603</v>
      </c>
      <c r="E16" s="117" t="s">
        <v>3294</v>
      </c>
      <c r="F16" s="117" t="s">
        <v>24</v>
      </c>
      <c r="G16" s="117" t="s">
        <v>1645</v>
      </c>
      <c r="H16" s="117" t="s">
        <v>24</v>
      </c>
      <c r="I16" s="117" t="s">
        <v>3324</v>
      </c>
      <c r="J16" s="16">
        <f>COUNTIF(Data!$A:$A,A16)</f>
        <v>20</v>
      </c>
      <c r="K16" s="16">
        <f>COUNTIF(Data!$A:$A,D16)</f>
        <v>17</v>
      </c>
      <c r="L16" s="16">
        <f>COUNTIF(Data!$A:$A,G16)</f>
        <v>2</v>
      </c>
      <c r="M16" s="16" t="b">
        <f t="shared" si="1"/>
        <v>0</v>
      </c>
    </row>
    <row r="17" ht="14.25" customHeight="1">
      <c r="A17" s="117" t="s">
        <v>178</v>
      </c>
      <c r="B17" s="16" t="s">
        <v>3294</v>
      </c>
      <c r="C17" s="16" t="s">
        <v>247</v>
      </c>
      <c r="D17" s="117" t="s">
        <v>1597</v>
      </c>
      <c r="E17" s="117" t="s">
        <v>3294</v>
      </c>
      <c r="F17" s="117" t="s">
        <v>3303</v>
      </c>
      <c r="G17" s="117" t="s">
        <v>3325</v>
      </c>
      <c r="H17" s="117" t="s">
        <v>314</v>
      </c>
      <c r="I17" s="117" t="s">
        <v>121</v>
      </c>
      <c r="J17" s="16">
        <f>COUNTIF(Data!$A:$A,A17)</f>
        <v>7</v>
      </c>
      <c r="K17" s="16">
        <f>COUNTIF(Data!$A:$A,D17)</f>
        <v>5</v>
      </c>
      <c r="L17" s="16">
        <f>COUNTIF(Data!$A:$A,G17)</f>
        <v>0</v>
      </c>
      <c r="M17" s="16" t="b">
        <f t="shared" si="1"/>
        <v>0</v>
      </c>
    </row>
    <row r="18" ht="14.25" customHeight="1">
      <c r="A18" s="117" t="s">
        <v>1388</v>
      </c>
      <c r="B18" s="16" t="s">
        <v>3318</v>
      </c>
      <c r="C18" s="16" t="s">
        <v>46</v>
      </c>
      <c r="D18" s="117" t="s">
        <v>1064</v>
      </c>
      <c r="E18" s="117" t="s">
        <v>3324</v>
      </c>
      <c r="F18" s="117" t="s">
        <v>51</v>
      </c>
      <c r="G18" s="117" t="s">
        <v>1021</v>
      </c>
      <c r="H18" s="117" t="s">
        <v>24</v>
      </c>
      <c r="I18" s="117" t="s">
        <v>3295</v>
      </c>
      <c r="J18" s="16">
        <f>COUNTIF(Data!$A:$A,A18)</f>
        <v>19</v>
      </c>
      <c r="K18" s="16">
        <f>COUNTIF(Data!$A:$A,D18)</f>
        <v>16</v>
      </c>
      <c r="L18" s="16">
        <f>COUNTIF(Data!$A:$A,G18)</f>
        <v>13</v>
      </c>
      <c r="M18" s="16" t="b">
        <f t="shared" si="1"/>
        <v>0</v>
      </c>
    </row>
    <row r="19" ht="14.25" customHeight="1">
      <c r="A19" s="117" t="s">
        <v>928</v>
      </c>
      <c r="B19" s="16" t="s">
        <v>3309</v>
      </c>
      <c r="C19" s="16" t="s">
        <v>141</v>
      </c>
      <c r="D19" s="117" t="s">
        <v>181</v>
      </c>
      <c r="E19" s="117" t="s">
        <v>3300</v>
      </c>
      <c r="F19" s="117" t="s">
        <v>24</v>
      </c>
      <c r="G19" s="117" t="s">
        <v>663</v>
      </c>
      <c r="H19" s="117" t="s">
        <v>77</v>
      </c>
      <c r="I19" s="117" t="s">
        <v>3326</v>
      </c>
      <c r="J19" s="16">
        <f>COUNTIF(Data!$A:$A,A19)</f>
        <v>3</v>
      </c>
      <c r="K19" s="16">
        <f>COUNTIF(Data!$A:$A,D19)</f>
        <v>12</v>
      </c>
      <c r="L19" s="16">
        <f>COUNTIF(Data!$A:$A,G19)</f>
        <v>7</v>
      </c>
      <c r="M19" s="16" t="b">
        <f t="shared" si="1"/>
        <v>0</v>
      </c>
    </row>
    <row r="20" ht="14.25" customHeight="1">
      <c r="A20" s="117" t="s">
        <v>603</v>
      </c>
      <c r="B20" s="16" t="s">
        <v>3294</v>
      </c>
      <c r="C20" s="16" t="s">
        <v>24</v>
      </c>
      <c r="D20" s="117" t="s">
        <v>154</v>
      </c>
      <c r="E20" s="117" t="s">
        <v>3310</v>
      </c>
      <c r="F20" s="117" t="s">
        <v>24</v>
      </c>
      <c r="G20" s="117" t="s">
        <v>1534</v>
      </c>
      <c r="H20" s="117" t="s">
        <v>51</v>
      </c>
      <c r="I20" s="117" t="s">
        <v>3313</v>
      </c>
      <c r="J20" s="16">
        <f>COUNTIF(Data!$A:$A,A20)</f>
        <v>17</v>
      </c>
      <c r="K20" s="16">
        <f>COUNTIF(Data!$A:$A,D20)</f>
        <v>20</v>
      </c>
      <c r="L20" s="16">
        <f>COUNTIF(Data!$A:$A,G20)</f>
        <v>1</v>
      </c>
      <c r="M20" s="16" t="b">
        <f t="shared" si="1"/>
        <v>0</v>
      </c>
    </row>
    <row r="21" ht="14.25" customHeight="1">
      <c r="A21" s="117" t="s">
        <v>599</v>
      </c>
      <c r="B21" s="16" t="s">
        <v>3327</v>
      </c>
      <c r="C21" s="16" t="s">
        <v>77</v>
      </c>
      <c r="D21" s="117" t="s">
        <v>1223</v>
      </c>
      <c r="E21" s="117" t="s">
        <v>3328</v>
      </c>
      <c r="F21" s="117" t="s">
        <v>24</v>
      </c>
      <c r="G21" s="117" t="s">
        <v>3329</v>
      </c>
      <c r="H21" s="117" t="s">
        <v>51</v>
      </c>
      <c r="I21" s="117" t="s">
        <v>3306</v>
      </c>
      <c r="J21" s="16">
        <f>COUNTIF(Data!$A:$A,A21)</f>
        <v>6</v>
      </c>
      <c r="K21" s="16">
        <f>COUNTIF(Data!$A:$A,D21)</f>
        <v>9</v>
      </c>
      <c r="L21" s="16">
        <f>COUNTIF(Data!$A:$A,G21)</f>
        <v>0</v>
      </c>
      <c r="M21" s="16" t="b">
        <f t="shared" si="1"/>
        <v>0</v>
      </c>
    </row>
    <row r="22" ht="14.25" customHeight="1">
      <c r="A22" s="117" t="s">
        <v>1777</v>
      </c>
      <c r="B22" s="16" t="s">
        <v>3330</v>
      </c>
      <c r="C22" s="16" t="s">
        <v>3331</v>
      </c>
      <c r="D22" s="117" t="s">
        <v>970</v>
      </c>
      <c r="E22" s="117" t="s">
        <v>3332</v>
      </c>
      <c r="F22" s="117" t="s">
        <v>51</v>
      </c>
      <c r="G22" s="117" t="s">
        <v>1434</v>
      </c>
      <c r="H22" s="117" t="s">
        <v>51</v>
      </c>
      <c r="I22" s="117" t="s">
        <v>3333</v>
      </c>
      <c r="J22" s="16">
        <f>COUNTIF(Data!$A:$A,A22)</f>
        <v>3</v>
      </c>
      <c r="K22" s="16">
        <f>COUNTIF(Data!$A:$A,D22)</f>
        <v>7</v>
      </c>
      <c r="L22" s="16">
        <f>COUNTIF(Data!$A:$A,G22)</f>
        <v>1</v>
      </c>
      <c r="M22" s="16" t="b">
        <f t="shared" si="1"/>
        <v>0</v>
      </c>
    </row>
    <row r="23" ht="14.25" customHeight="1">
      <c r="A23" s="117" t="s">
        <v>879</v>
      </c>
      <c r="B23" s="16" t="s">
        <v>3312</v>
      </c>
      <c r="C23" s="16" t="s">
        <v>71</v>
      </c>
      <c r="D23" s="117" t="s">
        <v>3334</v>
      </c>
      <c r="E23" s="117" t="s">
        <v>3298</v>
      </c>
      <c r="F23" s="117" t="s">
        <v>24</v>
      </c>
      <c r="G23" s="117" t="s">
        <v>3335</v>
      </c>
      <c r="H23" s="117" t="s">
        <v>51</v>
      </c>
      <c r="I23" s="117" t="s">
        <v>3336</v>
      </c>
      <c r="J23" s="16">
        <f>COUNTIF(Data!$A:$A,A23)</f>
        <v>13</v>
      </c>
      <c r="K23" s="16">
        <f>COUNTIF(Data!$A:$A,D23)</f>
        <v>4</v>
      </c>
      <c r="L23" s="16">
        <f>COUNTIF(Data!$A:$A,G23)</f>
        <v>0</v>
      </c>
      <c r="M23" s="16" t="b">
        <f t="shared" si="1"/>
        <v>0</v>
      </c>
    </row>
    <row r="24" ht="14.25" customHeight="1">
      <c r="A24" s="117" t="s">
        <v>893</v>
      </c>
      <c r="B24" s="16" t="s">
        <v>3323</v>
      </c>
      <c r="C24" s="16" t="s">
        <v>24</v>
      </c>
      <c r="D24" s="117" t="s">
        <v>1543</v>
      </c>
      <c r="E24" s="117" t="s">
        <v>3294</v>
      </c>
      <c r="F24" s="117" t="s">
        <v>693</v>
      </c>
      <c r="G24" s="117" t="s">
        <v>1794</v>
      </c>
      <c r="H24" s="117" t="s">
        <v>3337</v>
      </c>
      <c r="I24" s="117" t="s">
        <v>3330</v>
      </c>
      <c r="J24" s="16">
        <f>COUNTIF(Data!$A:$A,A24)</f>
        <v>2</v>
      </c>
      <c r="K24" s="16">
        <f>COUNTIF(Data!$A:$A,D24)</f>
        <v>10</v>
      </c>
      <c r="L24" s="16">
        <f>COUNTIF(Data!$A:$A,G24)</f>
        <v>16</v>
      </c>
      <c r="M24" s="16" t="b">
        <f t="shared" si="1"/>
        <v>0</v>
      </c>
    </row>
    <row r="25" ht="14.25" customHeight="1">
      <c r="A25" s="117" t="s">
        <v>364</v>
      </c>
      <c r="B25" s="16" t="s">
        <v>3338</v>
      </c>
      <c r="C25" s="16" t="s">
        <v>51</v>
      </c>
      <c r="D25" s="117" t="s">
        <v>2493</v>
      </c>
      <c r="E25" s="117" t="s">
        <v>3339</v>
      </c>
      <c r="F25" s="117" t="s">
        <v>46</v>
      </c>
      <c r="G25" s="117" t="s">
        <v>1478</v>
      </c>
      <c r="H25" s="117" t="s">
        <v>51</v>
      </c>
      <c r="I25" s="117" t="s">
        <v>3310</v>
      </c>
      <c r="J25" s="16">
        <f>COUNTIF(Data!$A:$A,A25)</f>
        <v>9</v>
      </c>
      <c r="K25" s="16">
        <f>COUNTIF(Data!$A:$A,D25)</f>
        <v>11</v>
      </c>
      <c r="L25" s="16">
        <f>COUNTIF(Data!$A:$A,G25)</f>
        <v>1</v>
      </c>
      <c r="M25" s="16" t="b">
        <f t="shared" si="1"/>
        <v>0</v>
      </c>
    </row>
    <row r="26" ht="14.25" customHeight="1">
      <c r="A26" s="117" t="s">
        <v>181</v>
      </c>
      <c r="B26" s="16" t="s">
        <v>3300</v>
      </c>
      <c r="C26" s="16" t="s">
        <v>24</v>
      </c>
      <c r="D26" s="117" t="s">
        <v>2542</v>
      </c>
      <c r="E26" s="117" t="s">
        <v>3294</v>
      </c>
      <c r="F26" s="117" t="s">
        <v>3303</v>
      </c>
      <c r="G26" s="117" t="s">
        <v>3340</v>
      </c>
      <c r="H26" s="117" t="s">
        <v>24</v>
      </c>
      <c r="I26" s="117" t="s">
        <v>3294</v>
      </c>
      <c r="J26" s="16">
        <f>COUNTIF(Data!$A:$A,A26)</f>
        <v>12</v>
      </c>
      <c r="K26" s="16">
        <f>COUNTIF(Data!$A:$A,D26)</f>
        <v>10</v>
      </c>
      <c r="L26" s="16">
        <f>COUNTIF(Data!$A:$A,G26)</f>
        <v>0</v>
      </c>
      <c r="M26" s="16" t="b">
        <f t="shared" si="1"/>
        <v>0</v>
      </c>
    </row>
    <row r="27" ht="14.25" customHeight="1">
      <c r="A27" s="117" t="s">
        <v>669</v>
      </c>
      <c r="B27" s="16" t="s">
        <v>3341</v>
      </c>
      <c r="C27" s="16" t="s">
        <v>24</v>
      </c>
      <c r="D27" s="117" t="s">
        <v>1601</v>
      </c>
      <c r="E27" s="117" t="s">
        <v>3318</v>
      </c>
      <c r="F27" s="117" t="s">
        <v>141</v>
      </c>
      <c r="G27" s="117" t="s">
        <v>3342</v>
      </c>
      <c r="H27" s="117" t="s">
        <v>51</v>
      </c>
      <c r="I27" s="117" t="s">
        <v>3343</v>
      </c>
      <c r="J27" s="16">
        <f>COUNTIF(Data!$A:$A,A27)</f>
        <v>6</v>
      </c>
      <c r="K27" s="16">
        <f>COUNTIF(Data!$A:$A,D27)</f>
        <v>9</v>
      </c>
      <c r="L27" s="16">
        <f>COUNTIF(Data!$A:$A,G27)</f>
        <v>0</v>
      </c>
      <c r="M27" s="16" t="b">
        <f t="shared" si="1"/>
        <v>0</v>
      </c>
    </row>
    <row r="28" ht="14.25" customHeight="1">
      <c r="A28" s="117" t="s">
        <v>1102</v>
      </c>
      <c r="B28" s="16" t="s">
        <v>3319</v>
      </c>
      <c r="C28" s="16" t="s">
        <v>24</v>
      </c>
      <c r="D28" s="117" t="s">
        <v>1603</v>
      </c>
      <c r="E28" s="117" t="s">
        <v>3300</v>
      </c>
      <c r="F28" s="117" t="s">
        <v>24</v>
      </c>
      <c r="G28" s="117" t="s">
        <v>3344</v>
      </c>
      <c r="H28" s="117" t="s">
        <v>51</v>
      </c>
      <c r="I28" s="117" t="s">
        <v>3322</v>
      </c>
      <c r="J28" s="16">
        <f>COUNTIF(Data!$A:$A,A28)</f>
        <v>5</v>
      </c>
      <c r="K28" s="16">
        <f>COUNTIF(Data!$A:$A,D28)</f>
        <v>2</v>
      </c>
      <c r="L28" s="16">
        <f>COUNTIF(Data!$A:$A,G28)</f>
        <v>0</v>
      </c>
      <c r="M28" s="16" t="b">
        <f t="shared" si="1"/>
        <v>0</v>
      </c>
    </row>
    <row r="29" ht="14.25" customHeight="1">
      <c r="A29" s="117" t="s">
        <v>265</v>
      </c>
      <c r="B29" s="16" t="s">
        <v>3314</v>
      </c>
      <c r="C29" s="16" t="s">
        <v>141</v>
      </c>
      <c r="D29" s="117" t="s">
        <v>2545</v>
      </c>
      <c r="E29" s="117" t="s">
        <v>3328</v>
      </c>
      <c r="F29" s="117" t="s">
        <v>3303</v>
      </c>
      <c r="G29" s="117" t="s">
        <v>1536</v>
      </c>
      <c r="H29" s="117" t="s">
        <v>51</v>
      </c>
      <c r="I29" s="117" t="s">
        <v>3345</v>
      </c>
      <c r="J29" s="16">
        <f>COUNTIF(Data!$A:$A,A29)</f>
        <v>5</v>
      </c>
      <c r="K29" s="16">
        <f>COUNTIF(Data!$A:$A,D29)</f>
        <v>10</v>
      </c>
      <c r="L29" s="16">
        <f>COUNTIF(Data!$A:$A,G29)</f>
        <v>1</v>
      </c>
      <c r="M29" s="16" t="b">
        <f t="shared" si="1"/>
        <v>0</v>
      </c>
    </row>
    <row r="30" ht="14.25" customHeight="1">
      <c r="A30" s="117" t="s">
        <v>1064</v>
      </c>
      <c r="B30" s="16" t="s">
        <v>3324</v>
      </c>
      <c r="C30" s="16" t="s">
        <v>51</v>
      </c>
      <c r="D30" s="117" t="s">
        <v>1779</v>
      </c>
      <c r="E30" s="117" t="s">
        <v>3317</v>
      </c>
      <c r="F30" s="117" t="s">
        <v>3346</v>
      </c>
      <c r="G30" s="117" t="s">
        <v>3347</v>
      </c>
      <c r="H30" s="117" t="s">
        <v>51</v>
      </c>
      <c r="I30" s="117" t="s">
        <v>3333</v>
      </c>
      <c r="J30" s="16">
        <f>COUNTIF(Data!$A:$A,A30)</f>
        <v>16</v>
      </c>
      <c r="K30" s="16">
        <f>COUNTIF(Data!$A:$A,D30)</f>
        <v>14</v>
      </c>
      <c r="L30" s="16">
        <f>COUNTIF(Data!$A:$A,G30)</f>
        <v>0</v>
      </c>
      <c r="M30" s="16" t="b">
        <f t="shared" si="1"/>
        <v>0</v>
      </c>
    </row>
    <row r="31" ht="14.25" customHeight="1">
      <c r="A31" s="117" t="s">
        <v>493</v>
      </c>
      <c r="B31" s="16" t="s">
        <v>3301</v>
      </c>
      <c r="C31" s="16" t="s">
        <v>51</v>
      </c>
      <c r="D31" s="117" t="s">
        <v>890</v>
      </c>
      <c r="E31" s="117" t="s">
        <v>3348</v>
      </c>
      <c r="F31" s="117" t="s">
        <v>24</v>
      </c>
      <c r="G31" s="117" t="s">
        <v>1436</v>
      </c>
      <c r="H31" s="117" t="s">
        <v>51</v>
      </c>
      <c r="I31" s="117" t="s">
        <v>3324</v>
      </c>
      <c r="J31" s="16">
        <f>COUNTIF(Data!$A:$A,A31)</f>
        <v>7</v>
      </c>
      <c r="K31" s="16">
        <f>COUNTIF(Data!$A:$A,D31)</f>
        <v>18</v>
      </c>
      <c r="L31" s="16">
        <f>COUNTIF(Data!$A:$A,G31)</f>
        <v>1</v>
      </c>
      <c r="M31" s="16" t="b">
        <f t="shared" si="1"/>
        <v>0</v>
      </c>
    </row>
    <row r="32" ht="14.25" customHeight="1">
      <c r="A32" s="117" t="s">
        <v>1238</v>
      </c>
      <c r="B32" s="16" t="s">
        <v>341</v>
      </c>
      <c r="C32" s="16" t="s">
        <v>46</v>
      </c>
      <c r="D32" s="117" t="s">
        <v>409</v>
      </c>
      <c r="E32" s="117" t="s">
        <v>3297</v>
      </c>
      <c r="F32" s="117" t="s">
        <v>3303</v>
      </c>
      <c r="G32" s="117" t="s">
        <v>1454</v>
      </c>
      <c r="H32" s="117" t="s">
        <v>51</v>
      </c>
      <c r="I32" s="117" t="s">
        <v>79</v>
      </c>
      <c r="J32" s="16">
        <f>COUNTIF(Data!$A:$A,A32)</f>
        <v>2</v>
      </c>
      <c r="K32" s="16">
        <f>COUNTIF(Data!$A:$A,D32)</f>
        <v>6</v>
      </c>
      <c r="L32" s="16">
        <f>COUNTIF(Data!$A:$A,G32)</f>
        <v>1</v>
      </c>
      <c r="M32" s="16" t="b">
        <f t="shared" si="1"/>
        <v>0</v>
      </c>
    </row>
    <row r="33" ht="14.25" customHeight="1">
      <c r="A33" s="117" t="s">
        <v>198</v>
      </c>
      <c r="B33" s="16" t="s">
        <v>3306</v>
      </c>
      <c r="C33" s="16" t="s">
        <v>24</v>
      </c>
      <c r="D33" s="117" t="s">
        <v>290</v>
      </c>
      <c r="E33" s="117" t="s">
        <v>3321</v>
      </c>
      <c r="F33" s="117" t="s">
        <v>24</v>
      </c>
      <c r="G33" s="117" t="s">
        <v>3349</v>
      </c>
      <c r="H33" s="117" t="s">
        <v>141</v>
      </c>
      <c r="I33" s="117" t="s">
        <v>3297</v>
      </c>
      <c r="J33" s="16">
        <f>COUNTIF(Data!$A:$A,A33)</f>
        <v>20</v>
      </c>
      <c r="K33" s="16">
        <f>COUNTIF(Data!$A:$A,D33)</f>
        <v>8</v>
      </c>
      <c r="L33" s="16">
        <f>COUNTIF(Data!$A:$A,G33)</f>
        <v>0</v>
      </c>
      <c r="M33" s="16" t="b">
        <f t="shared" si="1"/>
        <v>0</v>
      </c>
    </row>
    <row r="34" ht="14.25" customHeight="1">
      <c r="A34" s="117" t="s">
        <v>1029</v>
      </c>
      <c r="B34" s="16" t="s">
        <v>3295</v>
      </c>
      <c r="C34" s="16" t="s">
        <v>51</v>
      </c>
      <c r="D34" s="117" t="s">
        <v>896</v>
      </c>
      <c r="E34" s="117" t="s">
        <v>3348</v>
      </c>
      <c r="F34" s="117" t="s">
        <v>51</v>
      </c>
      <c r="G34" s="117" t="s">
        <v>1480</v>
      </c>
      <c r="H34" s="117" t="s">
        <v>51</v>
      </c>
      <c r="I34" s="117" t="s">
        <v>3295</v>
      </c>
      <c r="J34" s="16">
        <f>COUNTIF(Data!$A:$A,A34)</f>
        <v>3</v>
      </c>
      <c r="K34" s="16">
        <f>COUNTIF(Data!$A:$A,D34)</f>
        <v>19</v>
      </c>
      <c r="L34" s="16">
        <f>COUNTIF(Data!$A:$A,G34)</f>
        <v>11</v>
      </c>
      <c r="M34" s="16" t="b">
        <f t="shared" si="1"/>
        <v>0</v>
      </c>
    </row>
    <row r="35" ht="14.25" customHeight="1">
      <c r="A35" s="117" t="s">
        <v>1150</v>
      </c>
      <c r="B35" s="16" t="s">
        <v>3350</v>
      </c>
      <c r="C35" s="16" t="s">
        <v>141</v>
      </c>
      <c r="D35" s="117" t="s">
        <v>260</v>
      </c>
      <c r="E35" s="117" t="s">
        <v>3298</v>
      </c>
      <c r="F35" s="117" t="s">
        <v>24</v>
      </c>
      <c r="G35" s="117" t="s">
        <v>1378</v>
      </c>
      <c r="H35" s="117" t="s">
        <v>24</v>
      </c>
      <c r="I35" s="117" t="s">
        <v>3326</v>
      </c>
      <c r="J35" s="16">
        <f>COUNTIF(Data!$A:$A,A35)</f>
        <v>17</v>
      </c>
      <c r="K35" s="16">
        <f>COUNTIF(Data!$A:$A,D35)</f>
        <v>15</v>
      </c>
      <c r="L35" s="16">
        <f>COUNTIF(Data!$A:$A,G35)</f>
        <v>2</v>
      </c>
      <c r="M35" s="16" t="b">
        <f t="shared" si="1"/>
        <v>0</v>
      </c>
    </row>
    <row r="36" ht="14.25" customHeight="1">
      <c r="A36" s="117" t="s">
        <v>532</v>
      </c>
      <c r="B36" s="16" t="s">
        <v>3351</v>
      </c>
      <c r="C36" s="16" t="s">
        <v>46</v>
      </c>
      <c r="D36" s="117" t="s">
        <v>2551</v>
      </c>
      <c r="E36" s="117" t="s">
        <v>3322</v>
      </c>
      <c r="F36" s="117" t="s">
        <v>3352</v>
      </c>
      <c r="G36" s="117" t="s">
        <v>3353</v>
      </c>
      <c r="H36" s="117" t="s">
        <v>51</v>
      </c>
      <c r="I36" s="117" t="s">
        <v>3318</v>
      </c>
      <c r="J36" s="16">
        <f>COUNTIF(Data!$A:$A,A36)</f>
        <v>7</v>
      </c>
      <c r="K36" s="16">
        <f>COUNTIF(Data!$A:$A,D36)</f>
        <v>7</v>
      </c>
      <c r="L36" s="16">
        <f>COUNTIF(Data!$A:$A,G36)</f>
        <v>0</v>
      </c>
      <c r="M36" s="16" t="b">
        <f t="shared" si="1"/>
        <v>0</v>
      </c>
    </row>
    <row r="37" ht="14.25" customHeight="1">
      <c r="A37" s="117" t="s">
        <v>558</v>
      </c>
      <c r="B37" s="16" t="s">
        <v>3333</v>
      </c>
      <c r="C37" s="16" t="s">
        <v>46</v>
      </c>
      <c r="D37" s="117" t="s">
        <v>683</v>
      </c>
      <c r="E37" s="117" t="s">
        <v>3341</v>
      </c>
      <c r="F37" s="117" t="s">
        <v>46</v>
      </c>
      <c r="G37" s="117" t="s">
        <v>1403</v>
      </c>
      <c r="H37" s="117" t="s">
        <v>314</v>
      </c>
      <c r="I37" s="117" t="s">
        <v>3345</v>
      </c>
      <c r="J37" s="16">
        <f>COUNTIF(Data!$A:$A,A37)</f>
        <v>15</v>
      </c>
      <c r="K37" s="16">
        <f>COUNTIF(Data!$A:$A,D37)</f>
        <v>10</v>
      </c>
      <c r="L37" s="16">
        <f>COUNTIF(Data!$A:$A,G37)</f>
        <v>1</v>
      </c>
      <c r="M37" s="16" t="b">
        <f t="shared" si="1"/>
        <v>0</v>
      </c>
    </row>
    <row r="38" ht="14.25" customHeight="1">
      <c r="A38" s="117" t="s">
        <v>304</v>
      </c>
      <c r="B38" s="16" t="s">
        <v>3321</v>
      </c>
      <c r="C38" s="16" t="s">
        <v>46</v>
      </c>
      <c r="D38" s="117" t="s">
        <v>1609</v>
      </c>
      <c r="E38" s="117" t="s">
        <v>3311</v>
      </c>
      <c r="F38" s="117" t="s">
        <v>24</v>
      </c>
      <c r="G38" s="117" t="s">
        <v>3354</v>
      </c>
      <c r="H38" s="117" t="s">
        <v>51</v>
      </c>
      <c r="I38" s="117" t="s">
        <v>3310</v>
      </c>
      <c r="J38" s="16">
        <f>COUNTIF(Data!$A:$A,A38)</f>
        <v>6</v>
      </c>
      <c r="K38" s="16">
        <f>COUNTIF(Data!$A:$A,D38)</f>
        <v>18</v>
      </c>
      <c r="L38" s="16">
        <f>COUNTIF(Data!$A:$A,G38)</f>
        <v>1</v>
      </c>
      <c r="M38" s="16" t="b">
        <f t="shared" si="1"/>
        <v>0</v>
      </c>
    </row>
    <row r="39" ht="14.25" customHeight="1">
      <c r="A39" s="117" t="s">
        <v>1571</v>
      </c>
      <c r="B39" s="16" t="s">
        <v>3330</v>
      </c>
      <c r="C39" s="16" t="s">
        <v>51</v>
      </c>
      <c r="D39" s="117" t="s">
        <v>1784</v>
      </c>
      <c r="E39" s="117" t="s">
        <v>3345</v>
      </c>
      <c r="F39" s="117" t="s">
        <v>693</v>
      </c>
      <c r="G39" s="117" t="s">
        <v>1331</v>
      </c>
      <c r="H39" s="117" t="s">
        <v>24</v>
      </c>
      <c r="I39" s="117" t="s">
        <v>3343</v>
      </c>
      <c r="J39" s="16">
        <f>COUNTIF(Data!$A:$A,A39)</f>
        <v>8</v>
      </c>
      <c r="K39" s="16">
        <f>COUNTIF(Data!$A:$A,D39)</f>
        <v>19</v>
      </c>
      <c r="L39" s="16">
        <f>COUNTIF(Data!$A:$A,G39)</f>
        <v>1</v>
      </c>
      <c r="M39" s="16" t="b">
        <f t="shared" si="1"/>
        <v>0</v>
      </c>
    </row>
    <row r="40" ht="14.25" customHeight="1">
      <c r="A40" s="117" t="s">
        <v>663</v>
      </c>
      <c r="B40" s="16" t="s">
        <v>3355</v>
      </c>
      <c r="C40" s="16" t="s">
        <v>77</v>
      </c>
      <c r="D40" s="117" t="s">
        <v>2000</v>
      </c>
      <c r="E40" s="117" t="s">
        <v>3328</v>
      </c>
      <c r="F40" s="117" t="s">
        <v>24</v>
      </c>
      <c r="G40" s="117" t="s">
        <v>1438</v>
      </c>
      <c r="H40" s="117" t="s">
        <v>51</v>
      </c>
      <c r="I40" s="117" t="s">
        <v>3356</v>
      </c>
      <c r="J40" s="16">
        <f>COUNTIF(Data!$A:$A,A40)</f>
        <v>7</v>
      </c>
      <c r="K40" s="16">
        <f>COUNTIF(Data!$A:$A,D40)</f>
        <v>10</v>
      </c>
      <c r="L40" s="16">
        <f>COUNTIF(Data!$A:$A,G40)</f>
        <v>1</v>
      </c>
      <c r="M40" s="16" t="b">
        <f t="shared" si="1"/>
        <v>0</v>
      </c>
    </row>
    <row r="41" ht="14.25" customHeight="1">
      <c r="A41" s="117" t="s">
        <v>1158</v>
      </c>
      <c r="B41" s="16" t="s">
        <v>3357</v>
      </c>
      <c r="C41" s="16" t="s">
        <v>51</v>
      </c>
      <c r="D41" s="117" t="s">
        <v>1354</v>
      </c>
      <c r="E41" s="117" t="s">
        <v>3358</v>
      </c>
      <c r="F41" s="117" t="s">
        <v>24</v>
      </c>
      <c r="G41" s="117" t="s">
        <v>1456</v>
      </c>
      <c r="H41" s="117" t="s">
        <v>51</v>
      </c>
      <c r="I41" s="117" t="s">
        <v>3321</v>
      </c>
      <c r="J41" s="16">
        <f>COUNTIF(Data!$A:$A,A41)</f>
        <v>7</v>
      </c>
      <c r="K41" s="16">
        <f>COUNTIF(Data!$A:$A,D41)</f>
        <v>14</v>
      </c>
      <c r="L41" s="16">
        <f>COUNTIF(Data!$A:$A,G41)</f>
        <v>1</v>
      </c>
      <c r="M41" s="16" t="b">
        <f t="shared" si="1"/>
        <v>0</v>
      </c>
    </row>
    <row r="42" ht="14.25" customHeight="1">
      <c r="A42" s="117" t="s">
        <v>1645</v>
      </c>
      <c r="B42" s="16" t="s">
        <v>3324</v>
      </c>
      <c r="C42" s="16" t="s">
        <v>24</v>
      </c>
      <c r="D42" s="117" t="s">
        <v>32</v>
      </c>
      <c r="E42" s="117" t="s">
        <v>3299</v>
      </c>
      <c r="F42" s="117" t="s">
        <v>24</v>
      </c>
      <c r="G42" s="117" t="s">
        <v>739</v>
      </c>
      <c r="H42" s="117" t="s">
        <v>51</v>
      </c>
      <c r="I42" s="117" t="s">
        <v>3304</v>
      </c>
      <c r="J42" s="16">
        <f>COUNTIF(Data!$A:$A,A42)</f>
        <v>2</v>
      </c>
      <c r="K42" s="16">
        <f>COUNTIF(Data!$A:$A,D42)</f>
        <v>15</v>
      </c>
      <c r="L42" s="16">
        <f>COUNTIF(Data!$A:$A,G42)</f>
        <v>1</v>
      </c>
      <c r="M42" s="16" t="b">
        <f t="shared" si="1"/>
        <v>0</v>
      </c>
    </row>
    <row r="43" ht="14.25" customHeight="1">
      <c r="A43" s="117" t="s">
        <v>643</v>
      </c>
      <c r="B43" s="16" t="s">
        <v>3355</v>
      </c>
      <c r="C43" s="16" t="s">
        <v>24</v>
      </c>
      <c r="D43" s="117" t="s">
        <v>368</v>
      </c>
      <c r="E43" s="117" t="s">
        <v>3359</v>
      </c>
      <c r="F43" s="117" t="s">
        <v>46</v>
      </c>
      <c r="G43" s="117" t="s">
        <v>1482</v>
      </c>
      <c r="H43" s="117" t="s">
        <v>51</v>
      </c>
      <c r="I43" s="117" t="s">
        <v>3326</v>
      </c>
      <c r="J43" s="16">
        <f>COUNTIF(Data!$A:$A,A43)</f>
        <v>14</v>
      </c>
      <c r="K43" s="16">
        <f>COUNTIF(Data!$A:$A,D43)</f>
        <v>14</v>
      </c>
      <c r="L43" s="16">
        <f>COUNTIF(Data!$A:$A,G43)</f>
        <v>1</v>
      </c>
      <c r="M43" s="16" t="b">
        <f t="shared" si="1"/>
        <v>0</v>
      </c>
    </row>
    <row r="44" ht="14.25" customHeight="1">
      <c r="A44" s="117" t="s">
        <v>1825</v>
      </c>
      <c r="B44" s="16" t="s">
        <v>3305</v>
      </c>
      <c r="C44" s="16" t="s">
        <v>46</v>
      </c>
      <c r="D44" s="117" t="s">
        <v>1081</v>
      </c>
      <c r="E44" s="117" t="s">
        <v>3360</v>
      </c>
      <c r="F44" s="117" t="s">
        <v>24</v>
      </c>
      <c r="G44" s="117" t="s">
        <v>1493</v>
      </c>
      <c r="H44" s="117" t="s">
        <v>51</v>
      </c>
      <c r="I44" s="117" t="s">
        <v>3348</v>
      </c>
      <c r="J44" s="16">
        <f>COUNTIF(Data!$A:$A,A44)</f>
        <v>3</v>
      </c>
      <c r="K44" s="16">
        <f>COUNTIF(Data!$A:$A,D44)</f>
        <v>14</v>
      </c>
      <c r="L44" s="16">
        <f>COUNTIF(Data!$A:$A,G44)</f>
        <v>1</v>
      </c>
      <c r="M44" s="16" t="b">
        <f t="shared" si="1"/>
        <v>0</v>
      </c>
    </row>
    <row r="45" ht="14.25" customHeight="1">
      <c r="A45" s="117" t="s">
        <v>1139</v>
      </c>
      <c r="B45" s="16" t="s">
        <v>3350</v>
      </c>
      <c r="C45" s="16" t="s">
        <v>51</v>
      </c>
      <c r="D45" s="117" t="s">
        <v>1309</v>
      </c>
      <c r="E45" s="117" t="s">
        <v>121</v>
      </c>
      <c r="F45" s="117" t="s">
        <v>51</v>
      </c>
      <c r="G45" s="117" t="s">
        <v>1509</v>
      </c>
      <c r="H45" s="117" t="s">
        <v>51</v>
      </c>
      <c r="I45" s="117" t="s">
        <v>3321</v>
      </c>
      <c r="J45" s="16">
        <f>COUNTIF(Data!$A:$A,A45)</f>
        <v>7</v>
      </c>
      <c r="K45" s="16">
        <f>COUNTIF(Data!$A:$A,D45)</f>
        <v>10</v>
      </c>
      <c r="L45" s="16">
        <f>COUNTIF(Data!$A:$A,G45)</f>
        <v>1</v>
      </c>
      <c r="M45" s="16" t="b">
        <f t="shared" si="1"/>
        <v>0</v>
      </c>
    </row>
    <row r="46" ht="14.25" customHeight="1">
      <c r="A46" s="117" t="s">
        <v>1021</v>
      </c>
      <c r="B46" s="16" t="s">
        <v>3295</v>
      </c>
      <c r="C46" s="16" t="s">
        <v>24</v>
      </c>
      <c r="D46" s="117" t="s">
        <v>395</v>
      </c>
      <c r="E46" s="117" t="s">
        <v>3297</v>
      </c>
      <c r="F46" s="117" t="s">
        <v>24</v>
      </c>
      <c r="G46" s="117" t="s">
        <v>1405</v>
      </c>
      <c r="H46" s="117" t="s">
        <v>77</v>
      </c>
      <c r="I46" s="117" t="s">
        <v>3345</v>
      </c>
      <c r="J46" s="16">
        <f>COUNTIF(Data!$A:$A,A46)</f>
        <v>13</v>
      </c>
      <c r="K46" s="16">
        <f>COUNTIF(Data!$A:$A,D46)</f>
        <v>8</v>
      </c>
      <c r="L46" s="16">
        <f>COUNTIF(Data!$A:$A,G46)</f>
        <v>1</v>
      </c>
      <c r="M46" s="16" t="b">
        <f t="shared" si="1"/>
        <v>0</v>
      </c>
    </row>
    <row r="47" ht="14.25" customHeight="1">
      <c r="A47" s="117" t="s">
        <v>1374</v>
      </c>
      <c r="B47" s="16" t="s">
        <v>3351</v>
      </c>
      <c r="C47" s="16" t="s">
        <v>141</v>
      </c>
      <c r="D47" s="117" t="s">
        <v>163</v>
      </c>
      <c r="E47" s="117" t="s">
        <v>3310</v>
      </c>
      <c r="F47" s="117" t="s">
        <v>51</v>
      </c>
      <c r="G47" s="117" t="s">
        <v>3361</v>
      </c>
      <c r="H47" s="117" t="s">
        <v>46</v>
      </c>
      <c r="I47" s="117" t="s">
        <v>3318</v>
      </c>
      <c r="J47" s="16">
        <f>COUNTIF(Data!$A:$A,A47)</f>
        <v>15</v>
      </c>
      <c r="K47" s="16">
        <f>COUNTIF(Data!$A:$A,D47)</f>
        <v>9</v>
      </c>
      <c r="L47" s="16">
        <f>COUNTIF(Data!$A:$A,G47)</f>
        <v>19</v>
      </c>
      <c r="M47" s="16" t="b">
        <f t="shared" si="1"/>
        <v>0</v>
      </c>
    </row>
    <row r="48" ht="14.25" customHeight="1">
      <c r="A48" s="117" t="s">
        <v>1836</v>
      </c>
      <c r="B48" s="16" t="s">
        <v>3362</v>
      </c>
      <c r="C48" s="16" t="s">
        <v>51</v>
      </c>
      <c r="D48" s="117" t="s">
        <v>1614</v>
      </c>
      <c r="E48" s="117" t="s">
        <v>3305</v>
      </c>
      <c r="F48" s="117" t="s">
        <v>3303</v>
      </c>
      <c r="G48" s="117" t="s">
        <v>1417</v>
      </c>
      <c r="H48" s="117" t="s">
        <v>51</v>
      </c>
      <c r="I48" s="117" t="s">
        <v>3304</v>
      </c>
      <c r="J48" s="16">
        <f>COUNTIF(Data!$A:$A,A48)</f>
        <v>6</v>
      </c>
      <c r="K48" s="16">
        <f>COUNTIF(Data!$A:$A,D48)</f>
        <v>13</v>
      </c>
      <c r="L48" s="16">
        <f>COUNTIF(Data!$A:$A,G48)</f>
        <v>1</v>
      </c>
      <c r="M48" s="16" t="b">
        <f t="shared" si="1"/>
        <v>0</v>
      </c>
    </row>
    <row r="49" ht="14.25" customHeight="1">
      <c r="A49" s="117" t="s">
        <v>867</v>
      </c>
      <c r="B49" s="16" t="s">
        <v>3312</v>
      </c>
      <c r="C49" s="16" t="s">
        <v>51</v>
      </c>
      <c r="D49" s="117" t="s">
        <v>1300</v>
      </c>
      <c r="E49" s="117" t="s">
        <v>121</v>
      </c>
      <c r="F49" s="117" t="s">
        <v>24</v>
      </c>
      <c r="G49" s="117" t="s">
        <v>347</v>
      </c>
      <c r="H49" s="117" t="s">
        <v>141</v>
      </c>
      <c r="I49" s="117" t="s">
        <v>3363</v>
      </c>
      <c r="J49" s="16">
        <f>COUNTIF(Data!$A:$A,A49)</f>
        <v>6</v>
      </c>
      <c r="K49" s="16">
        <f>COUNTIF(Data!$A:$A,D49)</f>
        <v>13</v>
      </c>
      <c r="L49" s="16">
        <f>COUNTIF(Data!$A:$A,G49)</f>
        <v>4</v>
      </c>
      <c r="M49" s="16" t="b">
        <f t="shared" si="1"/>
        <v>0</v>
      </c>
    </row>
    <row r="50" ht="14.25" customHeight="1">
      <c r="A50" s="117" t="s">
        <v>1538</v>
      </c>
      <c r="B50" s="16" t="s">
        <v>3295</v>
      </c>
      <c r="C50" s="16" t="s">
        <v>46</v>
      </c>
      <c r="D50" s="117" t="s">
        <v>470</v>
      </c>
      <c r="E50" s="117" t="s">
        <v>3312</v>
      </c>
      <c r="F50" s="117" t="s">
        <v>24</v>
      </c>
      <c r="G50" s="117" t="s">
        <v>3364</v>
      </c>
      <c r="H50" s="117" t="s">
        <v>51</v>
      </c>
      <c r="I50" s="117" t="s">
        <v>3357</v>
      </c>
      <c r="J50" s="16">
        <f>COUNTIF(Data!$A:$A,A50)</f>
        <v>8</v>
      </c>
      <c r="K50" s="16">
        <f>COUNTIF(Data!$A:$A,D50)</f>
        <v>21</v>
      </c>
      <c r="L50" s="16">
        <f>COUNTIF(Data!$A:$A,G50)</f>
        <v>0</v>
      </c>
      <c r="M50" s="16" t="b">
        <f t="shared" si="1"/>
        <v>0</v>
      </c>
    </row>
    <row r="51" ht="14.25" customHeight="1">
      <c r="A51" s="117" t="s">
        <v>460</v>
      </c>
      <c r="B51" s="16" t="s">
        <v>3305</v>
      </c>
      <c r="C51" s="16" t="s">
        <v>247</v>
      </c>
      <c r="D51" s="117" t="s">
        <v>558</v>
      </c>
      <c r="E51" s="117" t="s">
        <v>3333</v>
      </c>
      <c r="F51" s="117" t="s">
        <v>46</v>
      </c>
      <c r="G51" s="117" t="s">
        <v>3365</v>
      </c>
      <c r="H51" s="117" t="s">
        <v>141</v>
      </c>
      <c r="I51" s="117" t="s">
        <v>3357</v>
      </c>
      <c r="J51" s="16">
        <f>COUNTIF(Data!$A:$A,A51)</f>
        <v>7</v>
      </c>
      <c r="K51" s="16">
        <f>COUNTIF(Data!$A:$A,D51)</f>
        <v>15</v>
      </c>
      <c r="L51" s="16">
        <f>COUNTIF(Data!$A:$A,G51)</f>
        <v>0</v>
      </c>
      <c r="M51" s="16" t="b">
        <f t="shared" si="1"/>
        <v>0</v>
      </c>
    </row>
    <row r="52" ht="14.25" customHeight="1">
      <c r="A52" s="117" t="s">
        <v>96</v>
      </c>
      <c r="B52" s="16" t="s">
        <v>3318</v>
      </c>
      <c r="C52" s="16" t="s">
        <v>24</v>
      </c>
      <c r="D52" s="117" t="s">
        <v>1102</v>
      </c>
      <c r="E52" s="117" t="s">
        <v>3319</v>
      </c>
      <c r="F52" s="117" t="s">
        <v>24</v>
      </c>
      <c r="G52" s="117" t="s">
        <v>1484</v>
      </c>
      <c r="H52" s="117" t="s">
        <v>51</v>
      </c>
      <c r="I52" s="117" t="s">
        <v>3317</v>
      </c>
      <c r="J52" s="16">
        <f>COUNTIF(Data!$A:$A,A52)</f>
        <v>11</v>
      </c>
      <c r="K52" s="16">
        <f>COUNTIF(Data!$A:$A,D52)</f>
        <v>5</v>
      </c>
      <c r="L52" s="16">
        <f>COUNTIF(Data!$A:$A,G52)</f>
        <v>1</v>
      </c>
      <c r="M52" s="16" t="b">
        <f t="shared" si="1"/>
        <v>0</v>
      </c>
    </row>
    <row r="53" ht="14.25" customHeight="1">
      <c r="A53" s="117" t="s">
        <v>1085</v>
      </c>
      <c r="B53" s="16" t="s">
        <v>3360</v>
      </c>
      <c r="C53" s="16" t="s">
        <v>24</v>
      </c>
      <c r="D53" s="117" t="s">
        <v>486</v>
      </c>
      <c r="E53" s="117" t="s">
        <v>3345</v>
      </c>
      <c r="F53" s="117" t="s">
        <v>24</v>
      </c>
      <c r="G53" s="117" t="s">
        <v>3366</v>
      </c>
      <c r="H53" s="117" t="s">
        <v>46</v>
      </c>
      <c r="I53" s="117" t="s">
        <v>3295</v>
      </c>
      <c r="J53" s="16">
        <f>COUNTIF(Data!$A:$A,A53)</f>
        <v>19</v>
      </c>
      <c r="K53" s="16">
        <f>COUNTIF(Data!$A:$A,D53)</f>
        <v>18</v>
      </c>
      <c r="L53" s="16">
        <f>COUNTIF(Data!$A:$A,G53)</f>
        <v>0</v>
      </c>
      <c r="M53" s="16" t="b">
        <f t="shared" si="1"/>
        <v>0</v>
      </c>
    </row>
    <row r="54" ht="14.25" customHeight="1">
      <c r="A54" s="117" t="s">
        <v>785</v>
      </c>
      <c r="B54" s="16" t="s">
        <v>3330</v>
      </c>
      <c r="C54" s="16" t="s">
        <v>24</v>
      </c>
      <c r="D54" s="117" t="s">
        <v>1153</v>
      </c>
      <c r="E54" s="117" t="s">
        <v>3367</v>
      </c>
      <c r="F54" s="117" t="s">
        <v>24</v>
      </c>
      <c r="G54" s="117" t="s">
        <v>3368</v>
      </c>
      <c r="H54" s="117" t="s">
        <v>24</v>
      </c>
      <c r="I54" s="117" t="s">
        <v>3311</v>
      </c>
      <c r="J54" s="16">
        <f>COUNTIF(Data!$A:$A,A54)</f>
        <v>7</v>
      </c>
      <c r="K54" s="16">
        <f>COUNTIF(Data!$A:$A,D54)</f>
        <v>12</v>
      </c>
      <c r="L54" s="16">
        <f>COUNTIF(Data!$A:$A,G54)</f>
        <v>0</v>
      </c>
      <c r="M54" s="16" t="b">
        <f t="shared" si="1"/>
        <v>0</v>
      </c>
    </row>
    <row r="55" ht="14.25" customHeight="1">
      <c r="A55" s="117" t="s">
        <v>1035</v>
      </c>
      <c r="B55" s="16" t="s">
        <v>3295</v>
      </c>
      <c r="C55" s="16" t="s">
        <v>46</v>
      </c>
      <c r="D55" s="117" t="s">
        <v>1620</v>
      </c>
      <c r="E55" s="117" t="s">
        <v>121</v>
      </c>
      <c r="F55" s="117" t="s">
        <v>3303</v>
      </c>
      <c r="G55" s="117" t="s">
        <v>1519</v>
      </c>
      <c r="H55" s="117" t="s">
        <v>3337</v>
      </c>
      <c r="I55" s="117" t="s">
        <v>3307</v>
      </c>
      <c r="J55" s="16">
        <f>COUNTIF(Data!$A:$A,A55)</f>
        <v>7</v>
      </c>
      <c r="K55" s="16">
        <f>COUNTIF(Data!$A:$A,D55)</f>
        <v>2</v>
      </c>
      <c r="L55" s="16">
        <f>COUNTIF(Data!$A:$A,G55)</f>
        <v>1</v>
      </c>
      <c r="M55" s="16" t="b">
        <f t="shared" si="1"/>
        <v>0</v>
      </c>
    </row>
    <row r="56" ht="14.25" customHeight="1">
      <c r="A56" s="117" t="s">
        <v>706</v>
      </c>
      <c r="B56" s="16" t="s">
        <v>3317</v>
      </c>
      <c r="C56" s="16" t="s">
        <v>51</v>
      </c>
      <c r="D56" s="117" t="s">
        <v>1549</v>
      </c>
      <c r="E56" s="117" t="s">
        <v>3358</v>
      </c>
      <c r="F56" s="117" t="s">
        <v>46</v>
      </c>
      <c r="G56" s="117" t="s">
        <v>3284</v>
      </c>
      <c r="H56" s="117" t="s">
        <v>51</v>
      </c>
      <c r="I56" s="117" t="s">
        <v>3330</v>
      </c>
      <c r="J56" s="16">
        <f>COUNTIF(Data!$A:$A,A56)</f>
        <v>6</v>
      </c>
      <c r="K56" s="16">
        <f>COUNTIF(Data!$A:$A,D56)</f>
        <v>9</v>
      </c>
      <c r="L56" s="16">
        <f>COUNTIF(Data!$A:$A,G56)</f>
        <v>8</v>
      </c>
      <c r="M56" s="16" t="b">
        <f t="shared" si="1"/>
        <v>0</v>
      </c>
    </row>
    <row r="57" ht="14.25" customHeight="1">
      <c r="A57" s="117" t="s">
        <v>1196</v>
      </c>
      <c r="B57" s="16" t="s">
        <v>33</v>
      </c>
      <c r="C57" s="16" t="s">
        <v>51</v>
      </c>
      <c r="D57" s="117" t="s">
        <v>1622</v>
      </c>
      <c r="E57" s="117" t="s">
        <v>3305</v>
      </c>
      <c r="F57" s="117" t="s">
        <v>24</v>
      </c>
      <c r="G57" s="117" t="s">
        <v>1420</v>
      </c>
      <c r="H57" s="117" t="s">
        <v>51</v>
      </c>
      <c r="I57" s="117" t="s">
        <v>3294</v>
      </c>
      <c r="J57" s="16">
        <f>COUNTIF(Data!$A:$A,A57)</f>
        <v>5</v>
      </c>
      <c r="K57" s="16">
        <f>COUNTIF(Data!$A:$A,D57)</f>
        <v>7</v>
      </c>
      <c r="L57" s="16">
        <f>COUNTIF(Data!$A:$A,G57)</f>
        <v>1</v>
      </c>
      <c r="M57" s="16" t="b">
        <f t="shared" si="1"/>
        <v>0</v>
      </c>
    </row>
    <row r="58" ht="14.25" customHeight="1">
      <c r="A58" s="117" t="s">
        <v>1265</v>
      </c>
      <c r="B58" s="16" t="s">
        <v>79</v>
      </c>
      <c r="C58" s="16" t="s">
        <v>51</v>
      </c>
      <c r="D58" s="117" t="s">
        <v>1790</v>
      </c>
      <c r="E58" s="117" t="s">
        <v>3367</v>
      </c>
      <c r="F58" s="117" t="s">
        <v>141</v>
      </c>
      <c r="G58" s="117" t="s">
        <v>1342</v>
      </c>
      <c r="H58" s="117" t="s">
        <v>24</v>
      </c>
      <c r="I58" s="117" t="s">
        <v>3300</v>
      </c>
      <c r="J58" s="16">
        <f>COUNTIF(Data!$A:$A,A58)</f>
        <v>7</v>
      </c>
      <c r="K58" s="16">
        <f>COUNTIF(Data!$A:$A,D58)</f>
        <v>4</v>
      </c>
      <c r="L58" s="16">
        <f>COUNTIF(Data!$A:$A,G58)</f>
        <v>1</v>
      </c>
      <c r="M58" s="16" t="b">
        <f t="shared" si="1"/>
        <v>0</v>
      </c>
    </row>
    <row r="59" ht="14.25" customHeight="1">
      <c r="A59" s="117" t="s">
        <v>869</v>
      </c>
      <c r="B59" s="16" t="s">
        <v>3312</v>
      </c>
      <c r="C59" s="16" t="s">
        <v>51</v>
      </c>
      <c r="D59" s="117" t="s">
        <v>1051</v>
      </c>
      <c r="E59" s="117" t="s">
        <v>3295</v>
      </c>
      <c r="F59" s="117" t="s">
        <v>141</v>
      </c>
      <c r="G59" s="117" t="s">
        <v>470</v>
      </c>
      <c r="H59" s="117" t="s">
        <v>24</v>
      </c>
      <c r="I59" s="117" t="s">
        <v>3312</v>
      </c>
      <c r="J59" s="16">
        <f>COUNTIF(Data!$A:$A,A59)</f>
        <v>6</v>
      </c>
      <c r="K59" s="16">
        <f>COUNTIF(Data!$A:$A,D59)</f>
        <v>18</v>
      </c>
      <c r="L59" s="16">
        <f>COUNTIF(Data!$A:$A,G59)</f>
        <v>21</v>
      </c>
      <c r="M59" s="16" t="b">
        <f t="shared" si="1"/>
        <v>0</v>
      </c>
    </row>
    <row r="60" ht="14.25" customHeight="1">
      <c r="A60" s="117" t="s">
        <v>954</v>
      </c>
      <c r="B60" s="16" t="s">
        <v>3369</v>
      </c>
      <c r="C60" s="16" t="s">
        <v>3303</v>
      </c>
      <c r="D60" s="117" t="s">
        <v>893</v>
      </c>
      <c r="E60" s="117" t="s">
        <v>3348</v>
      </c>
      <c r="F60" s="117" t="s">
        <v>24</v>
      </c>
      <c r="G60" s="117" t="s">
        <v>3370</v>
      </c>
      <c r="H60" s="117" t="s">
        <v>3337</v>
      </c>
      <c r="I60" s="117" t="s">
        <v>3305</v>
      </c>
      <c r="J60" s="16">
        <f>COUNTIF(Data!$A:$A,A60)</f>
        <v>18</v>
      </c>
      <c r="K60" s="16">
        <f>COUNTIF(Data!$A:$A,D60)</f>
        <v>2</v>
      </c>
      <c r="L60" s="16">
        <f>COUNTIF(Data!$A:$A,G60)</f>
        <v>0</v>
      </c>
      <c r="M60" s="16" t="b">
        <f t="shared" si="1"/>
        <v>0</v>
      </c>
    </row>
    <row r="61" ht="14.25" customHeight="1">
      <c r="A61" s="117" t="s">
        <v>1609</v>
      </c>
      <c r="B61" s="16" t="s">
        <v>3311</v>
      </c>
      <c r="C61" s="16" t="s">
        <v>24</v>
      </c>
      <c r="D61" s="117" t="s">
        <v>1626</v>
      </c>
      <c r="E61" s="117" t="s">
        <v>3313</v>
      </c>
      <c r="F61" s="117" t="s">
        <v>3352</v>
      </c>
      <c r="G61" s="117" t="s">
        <v>1486</v>
      </c>
      <c r="H61" s="117" t="s">
        <v>51</v>
      </c>
      <c r="I61" s="117" t="s">
        <v>3341</v>
      </c>
      <c r="J61" s="16">
        <f>COUNTIF(Data!$A:$A,A61)</f>
        <v>18</v>
      </c>
      <c r="K61" s="16">
        <f>COUNTIF(Data!$A:$A,D61)</f>
        <v>4</v>
      </c>
      <c r="L61" s="16">
        <f>COUNTIF(Data!$A:$A,G61)</f>
        <v>1</v>
      </c>
      <c r="M61" s="16" t="b">
        <f t="shared" si="1"/>
        <v>0</v>
      </c>
    </row>
    <row r="62" ht="14.25" customHeight="1">
      <c r="A62" s="117" t="s">
        <v>651</v>
      </c>
      <c r="B62" s="16" t="s">
        <v>3355</v>
      </c>
      <c r="C62" s="16" t="s">
        <v>51</v>
      </c>
      <c r="D62" s="117" t="s">
        <v>2502</v>
      </c>
      <c r="E62" s="117" t="s">
        <v>3371</v>
      </c>
      <c r="F62" s="117" t="s">
        <v>141</v>
      </c>
      <c r="G62" s="117" t="s">
        <v>1495</v>
      </c>
      <c r="H62" s="117" t="s">
        <v>51</v>
      </c>
      <c r="I62" s="117" t="s">
        <v>3298</v>
      </c>
      <c r="J62" s="16">
        <f>COUNTIF(Data!$A:$A,A62)</f>
        <v>4</v>
      </c>
      <c r="K62" s="16">
        <f>COUNTIF(Data!$A:$A,D62)</f>
        <v>11</v>
      </c>
      <c r="L62" s="16">
        <f>COUNTIF(Data!$A:$A,G62)</f>
        <v>1</v>
      </c>
      <c r="M62" s="16" t="b">
        <f t="shared" si="1"/>
        <v>0</v>
      </c>
    </row>
    <row r="63" ht="14.25" customHeight="1">
      <c r="A63" s="117" t="s">
        <v>714</v>
      </c>
      <c r="B63" s="16" t="s">
        <v>3317</v>
      </c>
      <c r="C63" s="16" t="s">
        <v>3303</v>
      </c>
      <c r="D63" s="117" t="s">
        <v>899</v>
      </c>
      <c r="E63" s="117" t="s">
        <v>3348</v>
      </c>
      <c r="F63" s="117" t="s">
        <v>51</v>
      </c>
      <c r="G63" s="117" t="s">
        <v>1511</v>
      </c>
      <c r="H63" s="117" t="s">
        <v>51</v>
      </c>
      <c r="I63" s="117" t="s">
        <v>3306</v>
      </c>
      <c r="J63" s="16">
        <f>COUNTIF(Data!$A:$A,A63)</f>
        <v>10</v>
      </c>
      <c r="K63" s="16">
        <f>COUNTIF(Data!$A:$A,D63)</f>
        <v>8</v>
      </c>
      <c r="L63" s="16">
        <f>COUNTIF(Data!$A:$A,G63)</f>
        <v>1</v>
      </c>
      <c r="M63" s="16" t="b">
        <f t="shared" si="1"/>
        <v>0</v>
      </c>
    </row>
    <row r="64" ht="14.25" customHeight="1">
      <c r="A64" s="117" t="s">
        <v>1543</v>
      </c>
      <c r="B64" s="16" t="s">
        <v>3294</v>
      </c>
      <c r="C64" s="16" t="s">
        <v>693</v>
      </c>
      <c r="D64" s="117" t="s">
        <v>3372</v>
      </c>
      <c r="E64" s="117" t="s">
        <v>3304</v>
      </c>
      <c r="F64" s="117" t="s">
        <v>3303</v>
      </c>
      <c r="G64" s="117" t="s">
        <v>1407</v>
      </c>
      <c r="H64" s="117" t="s">
        <v>314</v>
      </c>
      <c r="I64" s="117" t="s">
        <v>3306</v>
      </c>
      <c r="J64" s="16">
        <f>COUNTIF(Data!$A:$A,A64)</f>
        <v>10</v>
      </c>
      <c r="K64" s="16">
        <f>COUNTIF(Data!$A:$A,D64)</f>
        <v>0</v>
      </c>
      <c r="L64" s="16">
        <f>COUNTIF(Data!$A:$A,G64)</f>
        <v>1</v>
      </c>
      <c r="M64" s="16" t="b">
        <f t="shared" si="1"/>
        <v>0</v>
      </c>
    </row>
    <row r="65" ht="14.25" customHeight="1">
      <c r="A65" s="117" t="s">
        <v>154</v>
      </c>
      <c r="B65" s="16" t="s">
        <v>3310</v>
      </c>
      <c r="C65" s="16" t="s">
        <v>24</v>
      </c>
      <c r="D65" s="117" t="s">
        <v>1304</v>
      </c>
      <c r="E65" s="117" t="s">
        <v>121</v>
      </c>
      <c r="F65" s="117" t="s">
        <v>3352</v>
      </c>
      <c r="G65" s="117" t="s">
        <v>3373</v>
      </c>
      <c r="H65" s="117" t="s">
        <v>51</v>
      </c>
      <c r="I65" s="117" t="s">
        <v>3362</v>
      </c>
      <c r="J65" s="16">
        <f>COUNTIF(Data!$A:$A,A65)</f>
        <v>20</v>
      </c>
      <c r="K65" s="16">
        <f>COUNTIF(Data!$A:$A,D65)</f>
        <v>8</v>
      </c>
      <c r="L65" s="16">
        <f>COUNTIF(Data!$A:$A,G65)</f>
        <v>10</v>
      </c>
      <c r="M65" s="16" t="b">
        <f t="shared" si="1"/>
        <v>0</v>
      </c>
    </row>
    <row r="66" ht="14.25" customHeight="1">
      <c r="A66" s="117" t="s">
        <v>1060</v>
      </c>
      <c r="B66" s="16" t="s">
        <v>3301</v>
      </c>
      <c r="C66" s="16" t="s">
        <v>77</v>
      </c>
      <c r="D66" s="117" t="s">
        <v>1794</v>
      </c>
      <c r="E66" s="117" t="s">
        <v>3330</v>
      </c>
      <c r="F66" s="117" t="s">
        <v>141</v>
      </c>
      <c r="G66" s="117" t="s">
        <v>3374</v>
      </c>
      <c r="H66" s="117" t="s">
        <v>51</v>
      </c>
      <c r="I66" s="117" t="s">
        <v>3299</v>
      </c>
      <c r="J66" s="16">
        <f>COUNTIF(Data!$A:$A,A66)</f>
        <v>0</v>
      </c>
      <c r="K66" s="16">
        <f>COUNTIF(Data!$A:$A,D66)</f>
        <v>16</v>
      </c>
      <c r="L66" s="16">
        <f>COUNTIF(Data!$A:$A,G66)</f>
        <v>0</v>
      </c>
      <c r="M66" s="16" t="b">
        <f t="shared" si="1"/>
        <v>0</v>
      </c>
    </row>
    <row r="67" ht="14.25" customHeight="1">
      <c r="A67" s="117" t="s">
        <v>350</v>
      </c>
      <c r="B67" s="16" t="s">
        <v>3338</v>
      </c>
      <c r="C67" s="16" t="s">
        <v>24</v>
      </c>
      <c r="D67" s="117" t="s">
        <v>828</v>
      </c>
      <c r="E67" s="117" t="s">
        <v>3371</v>
      </c>
      <c r="F67" s="117" t="s">
        <v>24</v>
      </c>
      <c r="G67" s="117" t="s">
        <v>1344</v>
      </c>
      <c r="H67" s="117" t="s">
        <v>141</v>
      </c>
      <c r="I67" s="117" t="s">
        <v>3318</v>
      </c>
      <c r="J67" s="16">
        <f>COUNTIF(Data!$A:$A,A67)</f>
        <v>9</v>
      </c>
      <c r="K67" s="16">
        <f>COUNTIF(Data!$A:$A,D67)</f>
        <v>18</v>
      </c>
      <c r="L67" s="16">
        <f>COUNTIF(Data!$A:$A,G67)</f>
        <v>1</v>
      </c>
      <c r="M67" s="16" t="b">
        <f t="shared" si="1"/>
        <v>0</v>
      </c>
    </row>
    <row r="68" ht="14.25" customHeight="1">
      <c r="A68" s="117" t="s">
        <v>1146</v>
      </c>
      <c r="B68" s="16" t="s">
        <v>121</v>
      </c>
      <c r="C68" s="16" t="s">
        <v>46</v>
      </c>
      <c r="D68" s="117" t="s">
        <v>1254</v>
      </c>
      <c r="E68" s="117" t="s">
        <v>3328</v>
      </c>
      <c r="F68" s="117" t="s">
        <v>141</v>
      </c>
      <c r="G68" s="117" t="s">
        <v>1458</v>
      </c>
      <c r="H68" s="117" t="s">
        <v>51</v>
      </c>
      <c r="I68" s="117" t="s">
        <v>3357</v>
      </c>
      <c r="J68" s="16">
        <f>COUNTIF(Data!$A:$A,A68)</f>
        <v>7</v>
      </c>
      <c r="K68" s="16">
        <f>COUNTIF(Data!$A:$A,D68)</f>
        <v>11</v>
      </c>
      <c r="L68" s="16">
        <f>COUNTIF(Data!$A:$A,G68)</f>
        <v>1</v>
      </c>
      <c r="M68" s="16" t="b">
        <f t="shared" si="1"/>
        <v>0</v>
      </c>
    </row>
    <row r="69" ht="14.25" customHeight="1">
      <c r="A69" s="117" t="s">
        <v>834</v>
      </c>
      <c r="B69" s="16" t="s">
        <v>3314</v>
      </c>
      <c r="C69" s="16" t="s">
        <v>51</v>
      </c>
      <c r="D69" s="117" t="s">
        <v>1629</v>
      </c>
      <c r="E69" s="117" t="s">
        <v>3360</v>
      </c>
      <c r="F69" s="117" t="s">
        <v>3303</v>
      </c>
      <c r="G69" s="117" t="s">
        <v>524</v>
      </c>
      <c r="H69" s="117" t="s">
        <v>51</v>
      </c>
      <c r="I69" s="117" t="s">
        <v>3315</v>
      </c>
      <c r="J69" s="16">
        <f>COUNTIF(Data!$A:$A,A69)</f>
        <v>7</v>
      </c>
      <c r="K69" s="16">
        <f>COUNTIF(Data!$A:$A,D69)</f>
        <v>7</v>
      </c>
      <c r="L69" s="16">
        <f>COUNTIF(Data!$A:$A,G69)</f>
        <v>8</v>
      </c>
      <c r="M69" s="16" t="b">
        <f t="shared" si="1"/>
        <v>0</v>
      </c>
    </row>
    <row r="70" ht="14.25" customHeight="1">
      <c r="A70" s="117" t="s">
        <v>445</v>
      </c>
      <c r="B70" s="16" t="s">
        <v>3305</v>
      </c>
      <c r="C70" s="16" t="s">
        <v>51</v>
      </c>
      <c r="D70" s="117" t="s">
        <v>1631</v>
      </c>
      <c r="E70" s="117" t="s">
        <v>3311</v>
      </c>
      <c r="F70" s="117" t="s">
        <v>24</v>
      </c>
      <c r="G70" s="117" t="s">
        <v>1212</v>
      </c>
      <c r="H70" s="117" t="s">
        <v>141</v>
      </c>
      <c r="I70" s="117" t="s">
        <v>3375</v>
      </c>
      <c r="J70" s="16">
        <f>COUNTIF(Data!$A:$A,A70)</f>
        <v>8</v>
      </c>
      <c r="K70" s="16">
        <f>COUNTIF(Data!$A:$A,D70)</f>
        <v>13</v>
      </c>
      <c r="L70" s="16">
        <f>COUNTIF(Data!$A:$A,G70)</f>
        <v>3</v>
      </c>
      <c r="M70" s="16" t="b">
        <f t="shared" si="1"/>
        <v>0</v>
      </c>
    </row>
    <row r="71" ht="14.25" customHeight="1">
      <c r="A71" s="117" t="s">
        <v>2000</v>
      </c>
      <c r="B71" s="16" t="s">
        <v>341</v>
      </c>
      <c r="C71" s="16" t="s">
        <v>24</v>
      </c>
      <c r="D71" s="117" t="s">
        <v>1297</v>
      </c>
      <c r="E71" s="117" t="s">
        <v>121</v>
      </c>
      <c r="F71" s="117" t="s">
        <v>24</v>
      </c>
      <c r="G71" s="117" t="s">
        <v>268</v>
      </c>
      <c r="H71" s="117" t="s">
        <v>51</v>
      </c>
      <c r="I71" s="117" t="s">
        <v>3298</v>
      </c>
      <c r="J71" s="16">
        <f>COUNTIF(Data!$A:$A,A71)</f>
        <v>10</v>
      </c>
      <c r="K71" s="16">
        <f>COUNTIF(Data!$A:$A,D71)</f>
        <v>16</v>
      </c>
      <c r="L71" s="16">
        <f>COUNTIF(Data!$A:$A,G71)</f>
        <v>14</v>
      </c>
      <c r="M71" s="16" t="b">
        <f t="shared" si="1"/>
        <v>0</v>
      </c>
    </row>
    <row r="72" ht="14.25" customHeight="1">
      <c r="A72" s="117" t="s">
        <v>1254</v>
      </c>
      <c r="B72" s="16" t="s">
        <v>341</v>
      </c>
      <c r="C72" s="16" t="s">
        <v>141</v>
      </c>
      <c r="D72" s="117" t="s">
        <v>1360</v>
      </c>
      <c r="E72" s="117" t="s">
        <v>3328</v>
      </c>
      <c r="F72" s="117" t="s">
        <v>24</v>
      </c>
      <c r="G72" s="117" t="s">
        <v>3376</v>
      </c>
      <c r="H72" s="117" t="s">
        <v>3337</v>
      </c>
      <c r="I72" s="117" t="s">
        <v>3304</v>
      </c>
      <c r="J72" s="16">
        <f>COUNTIF(Data!$A:$A,A72)</f>
        <v>11</v>
      </c>
      <c r="K72" s="16">
        <f>COUNTIF(Data!$A:$A,D72)</f>
        <v>11</v>
      </c>
      <c r="L72" s="16">
        <f>COUNTIF(Data!$A:$A,G72)</f>
        <v>0</v>
      </c>
      <c r="M72" s="16" t="b">
        <f t="shared" si="1"/>
        <v>0</v>
      </c>
    </row>
    <row r="73" ht="14.25" customHeight="1">
      <c r="A73" s="117" t="s">
        <v>675</v>
      </c>
      <c r="B73" s="16" t="s">
        <v>3341</v>
      </c>
      <c r="C73" s="16" t="s">
        <v>51</v>
      </c>
      <c r="D73" s="117" t="s">
        <v>1209</v>
      </c>
      <c r="E73" s="117" t="s">
        <v>3328</v>
      </c>
      <c r="F73" s="117" t="s">
        <v>3377</v>
      </c>
      <c r="G73" s="117" t="s">
        <v>1409</v>
      </c>
      <c r="H73" s="117" t="s">
        <v>314</v>
      </c>
      <c r="I73" s="117" t="s">
        <v>3333</v>
      </c>
      <c r="J73" s="16">
        <f>COUNTIF(Data!$A:$A,A73)</f>
        <v>6</v>
      </c>
      <c r="K73" s="16">
        <f>COUNTIF(Data!$A:$A,D73)</f>
        <v>15</v>
      </c>
      <c r="L73" s="16">
        <f>COUNTIF(Data!$A:$A,G73)</f>
        <v>10</v>
      </c>
      <c r="M73" s="16" t="b">
        <f t="shared" si="1"/>
        <v>0</v>
      </c>
    </row>
    <row r="74" ht="14.25" customHeight="1">
      <c r="A74" s="117" t="s">
        <v>853</v>
      </c>
      <c r="B74" s="16" t="s">
        <v>3299</v>
      </c>
      <c r="C74" s="16" t="s">
        <v>51</v>
      </c>
      <c r="D74" s="117" t="s">
        <v>218</v>
      </c>
      <c r="E74" s="117" t="s">
        <v>3371</v>
      </c>
      <c r="F74" s="117" t="s">
        <v>141</v>
      </c>
      <c r="G74" s="117" t="s">
        <v>611</v>
      </c>
      <c r="H74" s="117" t="s">
        <v>46</v>
      </c>
      <c r="I74" s="117" t="s">
        <v>3294</v>
      </c>
      <c r="J74" s="16">
        <f>COUNTIF(Data!$A:$A,A74)</f>
        <v>10</v>
      </c>
      <c r="K74" s="16">
        <f>COUNTIF(Data!$A:$A,D74)</f>
        <v>5</v>
      </c>
      <c r="L74" s="16">
        <f>COUNTIF(Data!$A:$A,G74)</f>
        <v>18</v>
      </c>
      <c r="M74" s="16" t="b">
        <f t="shared" si="1"/>
        <v>0</v>
      </c>
    </row>
    <row r="75" ht="14.25" customHeight="1">
      <c r="A75" s="117" t="s">
        <v>25</v>
      </c>
      <c r="B75" s="16" t="s">
        <v>3299</v>
      </c>
      <c r="C75" s="16" t="s">
        <v>24</v>
      </c>
      <c r="D75" s="117" t="s">
        <v>1635</v>
      </c>
      <c r="E75" s="117" t="s">
        <v>3362</v>
      </c>
      <c r="F75" s="117" t="s">
        <v>24</v>
      </c>
      <c r="G75" s="117" t="s">
        <v>3378</v>
      </c>
      <c r="H75" s="117" t="s">
        <v>51</v>
      </c>
      <c r="I75" s="117" t="s">
        <v>3379</v>
      </c>
      <c r="J75" s="16">
        <f>COUNTIF(Data!$A:$A,A75)</f>
        <v>14</v>
      </c>
      <c r="K75" s="16">
        <f>COUNTIF(Data!$A:$A,D75)</f>
        <v>18</v>
      </c>
      <c r="L75" s="16">
        <f>COUNTIF(Data!$A:$A,G75)</f>
        <v>0</v>
      </c>
      <c r="M75" s="16" t="b">
        <f t="shared" si="1"/>
        <v>0</v>
      </c>
    </row>
    <row r="76" ht="14.25" customHeight="1">
      <c r="A76" s="117" t="s">
        <v>1575</v>
      </c>
      <c r="B76" s="16" t="s">
        <v>3343</v>
      </c>
      <c r="C76" s="16" t="s">
        <v>46</v>
      </c>
      <c r="D76" s="117" t="s">
        <v>1363</v>
      </c>
      <c r="E76" s="117" t="s">
        <v>3317</v>
      </c>
      <c r="F76" s="117" t="s">
        <v>3380</v>
      </c>
      <c r="G76" s="117" t="s">
        <v>409</v>
      </c>
      <c r="H76" s="117" t="s">
        <v>314</v>
      </c>
      <c r="I76" s="117" t="s">
        <v>3297</v>
      </c>
      <c r="J76" s="16">
        <f>COUNTIF(Data!$A:$A,A76)</f>
        <v>5</v>
      </c>
      <c r="K76" s="16">
        <f>COUNTIF(Data!$A:$A,D76)</f>
        <v>9</v>
      </c>
      <c r="L76" s="16">
        <f>COUNTIF(Data!$A:$A,G76)</f>
        <v>6</v>
      </c>
      <c r="M76" s="16" t="b">
        <f t="shared" si="1"/>
        <v>0</v>
      </c>
    </row>
    <row r="77" ht="14.25" customHeight="1">
      <c r="A77" s="117" t="s">
        <v>580</v>
      </c>
      <c r="B77" s="16" t="s">
        <v>3327</v>
      </c>
      <c r="C77" s="16" t="s">
        <v>24</v>
      </c>
      <c r="D77" s="117" t="s">
        <v>1281</v>
      </c>
      <c r="E77" s="117" t="s">
        <v>79</v>
      </c>
      <c r="F77" s="117" t="s">
        <v>3303</v>
      </c>
      <c r="G77" s="117" t="s">
        <v>1102</v>
      </c>
      <c r="H77" s="117" t="s">
        <v>24</v>
      </c>
      <c r="I77" s="117" t="s">
        <v>3336</v>
      </c>
      <c r="J77" s="16">
        <f>COUNTIF(Data!$A:$A,A77)</f>
        <v>7</v>
      </c>
      <c r="K77" s="16">
        <f>COUNTIF(Data!$A:$A,D77)</f>
        <v>8</v>
      </c>
      <c r="L77" s="16">
        <f>COUNTIF(Data!$A:$A,G77)</f>
        <v>5</v>
      </c>
      <c r="M77" s="16" t="b">
        <f t="shared" si="1"/>
        <v>0</v>
      </c>
    </row>
    <row r="78" ht="14.25" customHeight="1">
      <c r="A78" s="117" t="s">
        <v>647</v>
      </c>
      <c r="B78" s="16" t="s">
        <v>3355</v>
      </c>
      <c r="C78" s="16" t="s">
        <v>24</v>
      </c>
      <c r="D78" s="117" t="s">
        <v>656</v>
      </c>
      <c r="E78" s="117" t="s">
        <v>3322</v>
      </c>
      <c r="F78" s="117" t="s">
        <v>3303</v>
      </c>
      <c r="G78" s="117" t="s">
        <v>1360</v>
      </c>
      <c r="H78" s="117" t="s">
        <v>24</v>
      </c>
      <c r="I78" s="117" t="s">
        <v>3328</v>
      </c>
      <c r="J78" s="16">
        <f>COUNTIF(Data!$A:$A,A78)</f>
        <v>7</v>
      </c>
      <c r="K78" s="16">
        <f>COUNTIF(Data!$A:$A,D78)</f>
        <v>2</v>
      </c>
      <c r="L78" s="16">
        <f>COUNTIF(Data!$A:$A,G78)</f>
        <v>11</v>
      </c>
      <c r="M78" s="16" t="b">
        <f t="shared" si="1"/>
        <v>0</v>
      </c>
    </row>
    <row r="79" ht="14.25" customHeight="1">
      <c r="A79" s="117" t="s">
        <v>1755</v>
      </c>
      <c r="B79" s="16" t="s">
        <v>3341</v>
      </c>
      <c r="C79" s="16" t="s">
        <v>141</v>
      </c>
      <c r="D79" s="117" t="s">
        <v>96</v>
      </c>
      <c r="E79" s="117" t="s">
        <v>3318</v>
      </c>
      <c r="F79" s="117" t="s">
        <v>24</v>
      </c>
      <c r="G79" s="117" t="s">
        <v>1368</v>
      </c>
      <c r="H79" s="117" t="s">
        <v>314</v>
      </c>
      <c r="I79" s="117" t="s">
        <v>3343</v>
      </c>
      <c r="J79" s="16">
        <f>COUNTIF(Data!$A:$A,A79)</f>
        <v>3</v>
      </c>
      <c r="K79" s="16">
        <f>COUNTIF(Data!$A:$A,D79)</f>
        <v>11</v>
      </c>
      <c r="L79" s="16">
        <f>COUNTIF(Data!$A:$A,G79)</f>
        <v>11</v>
      </c>
      <c r="M79" s="16" t="b">
        <f t="shared" si="1"/>
        <v>0</v>
      </c>
    </row>
    <row r="80" ht="14.25" customHeight="1">
      <c r="A80" s="117" t="s">
        <v>65</v>
      </c>
      <c r="B80" s="16" t="s">
        <v>3299</v>
      </c>
      <c r="C80" s="16" t="s">
        <v>46</v>
      </c>
      <c r="D80" s="117" t="s">
        <v>1605</v>
      </c>
      <c r="E80" s="117" t="s">
        <v>3375</v>
      </c>
      <c r="F80" s="117" t="s">
        <v>24</v>
      </c>
      <c r="G80" s="117" t="s">
        <v>1380</v>
      </c>
      <c r="H80" s="117" t="s">
        <v>314</v>
      </c>
      <c r="I80" s="117" t="s">
        <v>3371</v>
      </c>
      <c r="J80" s="16">
        <f>COUNTIF(Data!$A:$A,A80)</f>
        <v>2</v>
      </c>
      <c r="K80" s="16">
        <f>COUNTIF(Data!$A:$A,D80)</f>
        <v>9</v>
      </c>
      <c r="L80" s="16">
        <f>COUNTIF(Data!$A:$A,G80)</f>
        <v>1</v>
      </c>
      <c r="M80" s="16" t="b">
        <f t="shared" si="1"/>
        <v>0</v>
      </c>
    </row>
    <row r="81" ht="14.25" customHeight="1">
      <c r="A81" s="117" t="s">
        <v>1011</v>
      </c>
      <c r="B81" s="16" t="s">
        <v>3302</v>
      </c>
      <c r="C81" s="16" t="s">
        <v>141</v>
      </c>
      <c r="D81" s="117" t="s">
        <v>1640</v>
      </c>
      <c r="E81" s="117" t="s">
        <v>3305</v>
      </c>
      <c r="F81" s="117" t="s">
        <v>24</v>
      </c>
      <c r="G81" s="117" t="s">
        <v>3381</v>
      </c>
      <c r="H81" s="117" t="s">
        <v>3337</v>
      </c>
      <c r="I81" s="117" t="s">
        <v>3382</v>
      </c>
      <c r="J81" s="16">
        <f>COUNTIF(Data!$A:$A,A81)</f>
        <v>3</v>
      </c>
      <c r="K81" s="16">
        <f>COUNTIF(Data!$A:$A,D81)</f>
        <v>13</v>
      </c>
      <c r="L81" s="16">
        <f>COUNTIF(Data!$A:$A,G81)</f>
        <v>0</v>
      </c>
      <c r="M81" s="16" t="b">
        <f t="shared" si="1"/>
        <v>0</v>
      </c>
    </row>
    <row r="82" ht="14.25" customHeight="1">
      <c r="A82" s="117" t="s">
        <v>207</v>
      </c>
      <c r="B82" s="16" t="s">
        <v>3306</v>
      </c>
      <c r="C82" s="16" t="s">
        <v>51</v>
      </c>
      <c r="D82" s="117" t="s">
        <v>1642</v>
      </c>
      <c r="E82" s="117" t="s">
        <v>3300</v>
      </c>
      <c r="F82" s="117" t="s">
        <v>51</v>
      </c>
      <c r="G82" s="117" t="s">
        <v>110</v>
      </c>
      <c r="H82" s="117" t="s">
        <v>51</v>
      </c>
      <c r="I82" s="117" t="s">
        <v>3318</v>
      </c>
      <c r="J82" s="16">
        <f>COUNTIF(Data!$A:$A,A82)</f>
        <v>2</v>
      </c>
      <c r="K82" s="16">
        <f>COUNTIF(Data!$A:$A,D82)</f>
        <v>4</v>
      </c>
      <c r="L82" s="16">
        <f>COUNTIF(Data!$A:$A,G82)</f>
        <v>17</v>
      </c>
      <c r="M82" s="16" t="b">
        <f t="shared" si="1"/>
        <v>0</v>
      </c>
    </row>
    <row r="83" ht="14.25" customHeight="1">
      <c r="A83" s="117" t="s">
        <v>361</v>
      </c>
      <c r="B83" s="16" t="s">
        <v>3317</v>
      </c>
      <c r="C83" s="16" t="s">
        <v>24</v>
      </c>
      <c r="D83" s="117" t="s">
        <v>1263</v>
      </c>
      <c r="E83" s="117" t="s">
        <v>79</v>
      </c>
      <c r="F83" s="117" t="s">
        <v>24</v>
      </c>
      <c r="G83" s="117" t="s">
        <v>1334</v>
      </c>
      <c r="H83" s="117" t="s">
        <v>77</v>
      </c>
      <c r="I83" s="117" t="s">
        <v>3321</v>
      </c>
      <c r="J83" s="16">
        <f>COUNTIF(Data!$A:$A,A83)</f>
        <v>3</v>
      </c>
      <c r="K83" s="16">
        <f>COUNTIF(Data!$A:$A,D83)</f>
        <v>11</v>
      </c>
      <c r="L83" s="16">
        <f>COUNTIF(Data!$A:$A,G83)</f>
        <v>1</v>
      </c>
      <c r="M83" s="16" t="b">
        <f t="shared" si="1"/>
        <v>0</v>
      </c>
    </row>
    <row r="84" ht="14.25" customHeight="1">
      <c r="A84" s="117" t="s">
        <v>1066</v>
      </c>
      <c r="B84" s="16" t="s">
        <v>3324</v>
      </c>
      <c r="C84" s="16" t="s">
        <v>51</v>
      </c>
      <c r="D84" s="117" t="s">
        <v>1474</v>
      </c>
      <c r="E84" s="117" t="s">
        <v>3343</v>
      </c>
      <c r="F84" s="117" t="s">
        <v>51</v>
      </c>
      <c r="G84" s="117" t="s">
        <v>1441</v>
      </c>
      <c r="H84" s="117" t="s">
        <v>51</v>
      </c>
      <c r="I84" s="117" t="s">
        <v>3359</v>
      </c>
      <c r="J84" s="16">
        <f>COUNTIF(Data!$A:$A,A84)</f>
        <v>2</v>
      </c>
      <c r="K84" s="16">
        <f>COUNTIF(Data!$A:$A,D84)</f>
        <v>20</v>
      </c>
      <c r="L84" s="16">
        <f>COUNTIF(Data!$A:$A,G84)</f>
        <v>1</v>
      </c>
      <c r="M84" s="16" t="b">
        <f t="shared" si="1"/>
        <v>0</v>
      </c>
    </row>
    <row r="85" ht="14.25" customHeight="1">
      <c r="A85" s="117" t="s">
        <v>500</v>
      </c>
      <c r="B85" s="16" t="s">
        <v>3301</v>
      </c>
      <c r="C85" s="16" t="s">
        <v>46</v>
      </c>
      <c r="D85" s="117" t="s">
        <v>1802</v>
      </c>
      <c r="E85" s="117" t="s">
        <v>3375</v>
      </c>
      <c r="F85" s="117" t="s">
        <v>3303</v>
      </c>
      <c r="G85" s="117" t="s">
        <v>3383</v>
      </c>
      <c r="H85" s="117" t="s">
        <v>24</v>
      </c>
      <c r="I85" s="117" t="s">
        <v>3348</v>
      </c>
      <c r="J85" s="16">
        <f>COUNTIF(Data!$A:$A,A85)</f>
        <v>3</v>
      </c>
      <c r="K85" s="16">
        <f>COUNTIF(Data!$A:$A,D85)</f>
        <v>6</v>
      </c>
      <c r="L85" s="16">
        <f>COUNTIF(Data!$A:$A,G85)</f>
        <v>0</v>
      </c>
      <c r="M85" s="16" t="b">
        <f t="shared" si="1"/>
        <v>0</v>
      </c>
    </row>
    <row r="86" ht="14.25" customHeight="1">
      <c r="A86" s="117" t="s">
        <v>168</v>
      </c>
      <c r="B86" s="16" t="s">
        <v>79</v>
      </c>
      <c r="C86" s="16" t="s">
        <v>51</v>
      </c>
      <c r="D86" s="117" t="s">
        <v>1647</v>
      </c>
      <c r="E86" s="117" t="s">
        <v>3313</v>
      </c>
      <c r="F86" s="117" t="s">
        <v>3303</v>
      </c>
      <c r="G86" s="117" t="s">
        <v>1209</v>
      </c>
      <c r="H86" s="117" t="s">
        <v>141</v>
      </c>
      <c r="I86" s="117" t="s">
        <v>3328</v>
      </c>
      <c r="J86" s="16">
        <f>COUNTIF(Data!$A:$A,A86)</f>
        <v>0</v>
      </c>
      <c r="K86" s="16">
        <f>COUNTIF(Data!$A:$A,D86)</f>
        <v>13</v>
      </c>
      <c r="L86" s="16">
        <f>COUNTIF(Data!$A:$A,G86)</f>
        <v>15</v>
      </c>
      <c r="M86" s="16" t="b">
        <f t="shared" si="1"/>
        <v>0</v>
      </c>
    </row>
    <row r="87" ht="14.25" customHeight="1">
      <c r="A87" s="117" t="s">
        <v>1161</v>
      </c>
      <c r="B87" s="16" t="s">
        <v>3357</v>
      </c>
      <c r="C87" s="16" t="s">
        <v>51</v>
      </c>
      <c r="D87" s="117" t="s">
        <v>1645</v>
      </c>
      <c r="E87" s="117" t="s">
        <v>3324</v>
      </c>
      <c r="F87" s="117" t="s">
        <v>24</v>
      </c>
      <c r="G87" s="117" t="s">
        <v>297</v>
      </c>
      <c r="H87" s="117" t="s">
        <v>51</v>
      </c>
      <c r="I87" s="117" t="s">
        <v>3321</v>
      </c>
      <c r="J87" s="16">
        <f>COUNTIF(Data!$A:$A,A87)</f>
        <v>3</v>
      </c>
      <c r="K87" s="16">
        <f>COUNTIF(Data!$A:$A,D87)</f>
        <v>2</v>
      </c>
      <c r="L87" s="16">
        <f>COUNTIF(Data!$A:$A,G87)</f>
        <v>2</v>
      </c>
      <c r="M87" s="16" t="b">
        <f t="shared" si="1"/>
        <v>0</v>
      </c>
    </row>
    <row r="88" ht="14.25" customHeight="1">
      <c r="A88" s="117" t="s">
        <v>1317</v>
      </c>
      <c r="B88" s="16" t="s">
        <v>3305</v>
      </c>
      <c r="C88" s="16" t="s">
        <v>46</v>
      </c>
      <c r="D88" s="117" t="s">
        <v>1480</v>
      </c>
      <c r="E88" s="117" t="s">
        <v>3295</v>
      </c>
      <c r="F88" s="117" t="s">
        <v>51</v>
      </c>
      <c r="G88" s="117" t="s">
        <v>1498</v>
      </c>
      <c r="H88" s="117" t="s">
        <v>51</v>
      </c>
      <c r="I88" s="117" t="s">
        <v>3294</v>
      </c>
      <c r="J88" s="16">
        <f>COUNTIF(Data!$A:$A,A88)</f>
        <v>0</v>
      </c>
      <c r="K88" s="16">
        <f>COUNTIF(Data!$A:$A,D88)</f>
        <v>11</v>
      </c>
      <c r="L88" s="16">
        <f>COUNTIF(Data!$A:$A,G88)</f>
        <v>1</v>
      </c>
      <c r="M88" s="16" t="b">
        <f t="shared" si="1"/>
        <v>0</v>
      </c>
    </row>
    <row r="89" ht="14.25" customHeight="1">
      <c r="A89" s="117" t="s">
        <v>890</v>
      </c>
      <c r="B89" s="16" t="s">
        <v>3309</v>
      </c>
      <c r="C89" s="16" t="s">
        <v>24</v>
      </c>
      <c r="D89" s="117" t="s">
        <v>789</v>
      </c>
      <c r="E89" s="117" t="s">
        <v>3330</v>
      </c>
      <c r="F89" s="117" t="s">
        <v>24</v>
      </c>
      <c r="G89" s="117" t="s">
        <v>1393</v>
      </c>
      <c r="H89" s="117" t="s">
        <v>314</v>
      </c>
      <c r="I89" s="117" t="s">
        <v>341</v>
      </c>
      <c r="J89" s="16">
        <f>COUNTIF(Data!$A:$A,A89)</f>
        <v>18</v>
      </c>
      <c r="K89" s="16">
        <f>COUNTIF(Data!$A:$A,D89)</f>
        <v>18</v>
      </c>
      <c r="L89" s="16">
        <f>COUNTIF(Data!$A:$A,G89)</f>
        <v>1</v>
      </c>
      <c r="M89" s="16" t="b">
        <f t="shared" si="1"/>
        <v>0</v>
      </c>
    </row>
    <row r="90" ht="14.25" customHeight="1">
      <c r="A90" s="117" t="s">
        <v>332</v>
      </c>
      <c r="B90" s="16" t="s">
        <v>3311</v>
      </c>
      <c r="C90" s="16" t="s">
        <v>51</v>
      </c>
      <c r="D90" s="117" t="s">
        <v>864</v>
      </c>
      <c r="E90" s="117" t="s">
        <v>3312</v>
      </c>
      <c r="F90" s="117" t="s">
        <v>24</v>
      </c>
      <c r="G90" s="117" t="s">
        <v>1522</v>
      </c>
      <c r="H90" s="117" t="s">
        <v>51</v>
      </c>
      <c r="I90" s="117" t="s">
        <v>3375</v>
      </c>
      <c r="J90" s="16">
        <f>COUNTIF(Data!$A:$A,A90)</f>
        <v>7</v>
      </c>
      <c r="K90" s="16">
        <f>COUNTIF(Data!$A:$A,D90)</f>
        <v>11</v>
      </c>
      <c r="L90" s="16">
        <f>COUNTIF(Data!$A:$A,G90)</f>
        <v>1</v>
      </c>
      <c r="M90" s="16" t="b">
        <f t="shared" si="1"/>
        <v>0</v>
      </c>
    </row>
    <row r="91" ht="14.25" customHeight="1">
      <c r="A91" s="117" t="s">
        <v>1700</v>
      </c>
      <c r="B91" s="16" t="s">
        <v>3304</v>
      </c>
      <c r="C91" s="16" t="s">
        <v>24</v>
      </c>
      <c r="D91" s="117" t="s">
        <v>1212</v>
      </c>
      <c r="E91" s="117" t="s">
        <v>3375</v>
      </c>
      <c r="F91" s="117" t="s">
        <v>141</v>
      </c>
      <c r="G91" s="117" t="s">
        <v>1422</v>
      </c>
      <c r="H91" s="117" t="s">
        <v>51</v>
      </c>
      <c r="I91" s="117" t="s">
        <v>3336</v>
      </c>
      <c r="J91" s="16">
        <f>COUNTIF(Data!$A:$A,A91)</f>
        <v>3</v>
      </c>
      <c r="K91" s="16">
        <f>COUNTIF(Data!$A:$A,D91)</f>
        <v>3</v>
      </c>
      <c r="L91" s="16">
        <f>COUNTIF(Data!$A:$A,G91)</f>
        <v>1</v>
      </c>
      <c r="M91" s="16" t="b">
        <f t="shared" si="1"/>
        <v>0</v>
      </c>
    </row>
    <row r="92" ht="14.25" customHeight="1">
      <c r="A92" s="117" t="s">
        <v>1549</v>
      </c>
      <c r="B92" s="16" t="s">
        <v>3314</v>
      </c>
      <c r="C92" s="16" t="s">
        <v>46</v>
      </c>
      <c r="D92" s="117" t="s">
        <v>1650</v>
      </c>
      <c r="E92" s="117" t="s">
        <v>3321</v>
      </c>
      <c r="F92" s="117" t="s">
        <v>3303</v>
      </c>
      <c r="G92" s="117" t="s">
        <v>290</v>
      </c>
      <c r="H92" s="117" t="s">
        <v>24</v>
      </c>
      <c r="I92" s="117" t="s">
        <v>3321</v>
      </c>
      <c r="J92" s="16">
        <f>COUNTIF(Data!$A:$A,A92)</f>
        <v>9</v>
      </c>
      <c r="K92" s="16">
        <f>COUNTIF(Data!$A:$A,D92)</f>
        <v>11</v>
      </c>
      <c r="L92" s="16">
        <f>COUNTIF(Data!$A:$A,G92)</f>
        <v>8</v>
      </c>
      <c r="M92" s="16" t="b">
        <f t="shared" si="1"/>
        <v>0</v>
      </c>
    </row>
    <row r="93" ht="14.25" customHeight="1">
      <c r="A93" s="117" t="s">
        <v>1635</v>
      </c>
      <c r="B93" s="16" t="s">
        <v>3362</v>
      </c>
      <c r="C93" s="16" t="s">
        <v>24</v>
      </c>
      <c r="D93" s="117" t="s">
        <v>1368</v>
      </c>
      <c r="E93" s="117" t="s">
        <v>3343</v>
      </c>
      <c r="F93" s="117" t="s">
        <v>3303</v>
      </c>
      <c r="G93" s="117" t="s">
        <v>3384</v>
      </c>
      <c r="H93" s="117" t="s">
        <v>51</v>
      </c>
      <c r="I93" s="117" t="s">
        <v>3330</v>
      </c>
      <c r="J93" s="16">
        <f>COUNTIF(Data!$A:$A,A93)</f>
        <v>18</v>
      </c>
      <c r="K93" s="16">
        <f>COUNTIF(Data!$A:$A,D93)</f>
        <v>11</v>
      </c>
      <c r="L93" s="16">
        <f>COUNTIF(Data!$A:$A,G93)</f>
        <v>0</v>
      </c>
      <c r="M93" s="16" t="b">
        <f t="shared" si="1"/>
        <v>0</v>
      </c>
    </row>
    <row r="94" ht="14.25" customHeight="1">
      <c r="A94" s="117" t="s">
        <v>1166</v>
      </c>
      <c r="B94" s="16" t="s">
        <v>3357</v>
      </c>
      <c r="C94" s="16" t="s">
        <v>46</v>
      </c>
      <c r="D94" s="117" t="s">
        <v>547</v>
      </c>
      <c r="E94" s="117" t="s">
        <v>3333</v>
      </c>
      <c r="F94" s="117" t="s">
        <v>3303</v>
      </c>
      <c r="G94" s="117" t="s">
        <v>3385</v>
      </c>
      <c r="H94" s="117" t="s">
        <v>141</v>
      </c>
      <c r="I94" s="117" t="s">
        <v>3371</v>
      </c>
      <c r="J94" s="16">
        <f>COUNTIF(Data!$A:$A,A94)</f>
        <v>7</v>
      </c>
      <c r="K94" s="16">
        <f>COUNTIF(Data!$A:$A,D94)</f>
        <v>8</v>
      </c>
      <c r="L94" s="16">
        <f>COUNTIF(Data!$A:$A,G94)</f>
        <v>0</v>
      </c>
      <c r="M94" s="16" t="b">
        <f t="shared" si="1"/>
        <v>0</v>
      </c>
    </row>
    <row r="95" ht="14.25" customHeight="1">
      <c r="A95" s="117" t="s">
        <v>1233</v>
      </c>
      <c r="B95" s="16" t="s">
        <v>341</v>
      </c>
      <c r="C95" s="16" t="s">
        <v>51</v>
      </c>
      <c r="D95" s="117" t="s">
        <v>803</v>
      </c>
      <c r="E95" s="117" t="s">
        <v>3379</v>
      </c>
      <c r="F95" s="117" t="s">
        <v>46</v>
      </c>
      <c r="G95" s="117" t="s">
        <v>1370</v>
      </c>
      <c r="H95" s="117" t="s">
        <v>24</v>
      </c>
      <c r="I95" s="117" t="s">
        <v>3330</v>
      </c>
      <c r="J95" s="16">
        <f>COUNTIF(Data!$A:$A,A95)</f>
        <v>5</v>
      </c>
      <c r="K95" s="16">
        <f>COUNTIF(Data!$A:$A,D95)</f>
        <v>11</v>
      </c>
      <c r="L95" s="16">
        <f>COUNTIF(Data!$A:$A,G95)</f>
        <v>1</v>
      </c>
      <c r="M95" s="16" t="b">
        <f t="shared" si="1"/>
        <v>0</v>
      </c>
    </row>
    <row r="96" ht="14.25" customHeight="1">
      <c r="A96" s="117" t="s">
        <v>407</v>
      </c>
      <c r="B96" s="16" t="s">
        <v>3297</v>
      </c>
      <c r="C96" s="16" t="s">
        <v>46</v>
      </c>
      <c r="D96" s="117" t="s">
        <v>3386</v>
      </c>
      <c r="E96" s="117" t="s">
        <v>3341</v>
      </c>
      <c r="F96" s="117" t="s">
        <v>141</v>
      </c>
      <c r="G96" s="117" t="s">
        <v>879</v>
      </c>
      <c r="H96" s="117" t="s">
        <v>141</v>
      </c>
      <c r="I96" s="117" t="s">
        <v>3312</v>
      </c>
      <c r="J96" s="16">
        <f>COUNTIF(Data!$A:$A,A96)</f>
        <v>9</v>
      </c>
      <c r="K96" s="16">
        <f>COUNTIF(Data!$A:$A,D96)</f>
        <v>0</v>
      </c>
      <c r="L96" s="16">
        <f>COUNTIF(Data!$A:$A,G96)</f>
        <v>13</v>
      </c>
      <c r="M96" s="16" t="b">
        <f t="shared" si="1"/>
        <v>0</v>
      </c>
    </row>
    <row r="97" ht="14.25" customHeight="1">
      <c r="A97" s="117" t="s">
        <v>725</v>
      </c>
      <c r="B97" s="16" t="s">
        <v>3304</v>
      </c>
      <c r="C97" s="16" t="s">
        <v>24</v>
      </c>
      <c r="D97" s="117" t="s">
        <v>297</v>
      </c>
      <c r="E97" s="117" t="s">
        <v>3321</v>
      </c>
      <c r="F97" s="117" t="s">
        <v>51</v>
      </c>
      <c r="G97" s="117" t="s">
        <v>954</v>
      </c>
      <c r="H97" s="117" t="s">
        <v>314</v>
      </c>
      <c r="I97" s="117" t="s">
        <v>3382</v>
      </c>
      <c r="J97" s="16">
        <f>COUNTIF(Data!$A:$A,A97)</f>
        <v>12</v>
      </c>
      <c r="K97" s="16">
        <f>COUNTIF(Data!$A:$A,D97)</f>
        <v>2</v>
      </c>
      <c r="L97" s="16">
        <f>COUNTIF(Data!$A:$A,G97)</f>
        <v>18</v>
      </c>
      <c r="M97" s="16" t="b">
        <f t="shared" si="1"/>
        <v>0</v>
      </c>
    </row>
    <row r="98" ht="14.25" customHeight="1">
      <c r="A98" s="117" t="s">
        <v>1215</v>
      </c>
      <c r="B98" s="16" t="s">
        <v>33</v>
      </c>
      <c r="C98" s="16" t="s">
        <v>141</v>
      </c>
      <c r="D98" s="117" t="s">
        <v>1660</v>
      </c>
      <c r="E98" s="117" t="s">
        <v>3326</v>
      </c>
      <c r="F98" s="117" t="s">
        <v>141</v>
      </c>
      <c r="G98" s="117" t="s">
        <v>877</v>
      </c>
      <c r="H98" s="117" t="s">
        <v>314</v>
      </c>
      <c r="I98" s="117" t="s">
        <v>3312</v>
      </c>
      <c r="J98" s="16">
        <f>COUNTIF(Data!$A:$A,A98)</f>
        <v>16</v>
      </c>
      <c r="K98" s="16">
        <f>COUNTIF(Data!$A:$A,D98)</f>
        <v>11</v>
      </c>
      <c r="L98" s="16">
        <f>COUNTIF(Data!$A:$A,G98)</f>
        <v>11</v>
      </c>
      <c r="M98" s="16" t="b">
        <f t="shared" si="1"/>
        <v>0</v>
      </c>
    </row>
    <row r="99" ht="14.25" customHeight="1">
      <c r="A99" s="117" t="s">
        <v>1841</v>
      </c>
      <c r="B99" s="16" t="s">
        <v>3297</v>
      </c>
      <c r="C99" s="16" t="s">
        <v>693</v>
      </c>
      <c r="D99" s="117" t="s">
        <v>1654</v>
      </c>
      <c r="E99" s="117" t="s">
        <v>3311</v>
      </c>
      <c r="F99" s="117" t="s">
        <v>51</v>
      </c>
      <c r="G99" s="117" t="s">
        <v>1424</v>
      </c>
      <c r="H99" s="117" t="s">
        <v>51</v>
      </c>
      <c r="I99" s="117" t="s">
        <v>3313</v>
      </c>
      <c r="J99" s="16">
        <f>COUNTIF(Data!$A:$A,A99)</f>
        <v>9</v>
      </c>
      <c r="K99" s="16">
        <f>COUNTIF(Data!$A:$A,D99)</f>
        <v>11</v>
      </c>
      <c r="L99" s="16">
        <f>COUNTIF(Data!$A:$A,G99)</f>
        <v>1</v>
      </c>
      <c r="M99" s="16" t="b">
        <f t="shared" si="1"/>
        <v>0</v>
      </c>
    </row>
    <row r="100" ht="14.25" customHeight="1">
      <c r="A100" s="117" t="s">
        <v>950</v>
      </c>
      <c r="B100" s="16" t="s">
        <v>3369</v>
      </c>
      <c r="C100" s="16" t="s">
        <v>46</v>
      </c>
      <c r="D100" s="117" t="s">
        <v>364</v>
      </c>
      <c r="E100" s="117" t="s">
        <v>3379</v>
      </c>
      <c r="F100" s="117" t="s">
        <v>51</v>
      </c>
      <c r="G100" s="117" t="s">
        <v>1443</v>
      </c>
      <c r="H100" s="117" t="s">
        <v>51</v>
      </c>
      <c r="I100" s="117" t="s">
        <v>3348</v>
      </c>
      <c r="J100" s="16">
        <f>COUNTIF(Data!$A:$A,A100)</f>
        <v>6</v>
      </c>
      <c r="K100" s="16">
        <f>COUNTIF(Data!$A:$A,D100)</f>
        <v>9</v>
      </c>
      <c r="L100" s="16">
        <f>COUNTIF(Data!$A:$A,G100)</f>
        <v>1</v>
      </c>
      <c r="M100" s="16" t="b">
        <f t="shared" si="1"/>
        <v>0</v>
      </c>
    </row>
    <row r="101" ht="14.25" customHeight="1">
      <c r="A101" s="117" t="s">
        <v>347</v>
      </c>
      <c r="B101" s="16" t="s">
        <v>3311</v>
      </c>
      <c r="C101" s="16" t="s">
        <v>141</v>
      </c>
      <c r="D101" s="117" t="s">
        <v>407</v>
      </c>
      <c r="E101" s="117" t="s">
        <v>3297</v>
      </c>
      <c r="F101" s="117" t="s">
        <v>46</v>
      </c>
      <c r="G101" s="117" t="s">
        <v>1549</v>
      </c>
      <c r="H101" s="117" t="s">
        <v>46</v>
      </c>
      <c r="I101" s="117" t="s">
        <v>3320</v>
      </c>
      <c r="J101" s="16">
        <f>COUNTIF(Data!$A:$A,A101)</f>
        <v>4</v>
      </c>
      <c r="K101" s="16">
        <f>COUNTIF(Data!$A:$A,D101)</f>
        <v>9</v>
      </c>
      <c r="L101" s="16">
        <f>COUNTIF(Data!$A:$A,G101)</f>
        <v>9</v>
      </c>
      <c r="M101" s="16" t="b">
        <f t="shared" si="1"/>
        <v>0</v>
      </c>
    </row>
    <row r="102" ht="14.25" customHeight="1">
      <c r="A102" s="117" t="s">
        <v>260</v>
      </c>
      <c r="B102" s="16" t="s">
        <v>3298</v>
      </c>
      <c r="C102" s="16" t="s">
        <v>24</v>
      </c>
      <c r="D102" s="117" t="s">
        <v>1085</v>
      </c>
      <c r="E102" s="117" t="s">
        <v>3360</v>
      </c>
      <c r="F102" s="117" t="s">
        <v>24</v>
      </c>
      <c r="G102" s="117" t="s">
        <v>1363</v>
      </c>
      <c r="H102" s="117" t="s">
        <v>3380</v>
      </c>
      <c r="I102" s="117" t="s">
        <v>3317</v>
      </c>
      <c r="J102" s="16">
        <f>COUNTIF(Data!$A:$A,A102)</f>
        <v>15</v>
      </c>
      <c r="K102" s="16">
        <f>COUNTIF(Data!$A:$A,D102)</f>
        <v>19</v>
      </c>
      <c r="L102" s="16">
        <f>COUNTIF(Data!$A:$A,G102)</f>
        <v>9</v>
      </c>
      <c r="M102" s="16" t="b">
        <f t="shared" si="1"/>
        <v>0</v>
      </c>
    </row>
    <row r="103" ht="14.25" customHeight="1">
      <c r="A103" s="117" t="s">
        <v>1790</v>
      </c>
      <c r="B103" s="16" t="s">
        <v>3350</v>
      </c>
      <c r="C103" s="16" t="s">
        <v>141</v>
      </c>
      <c r="D103" s="117" t="s">
        <v>989</v>
      </c>
      <c r="E103" s="117" t="s">
        <v>3302</v>
      </c>
      <c r="F103" s="117" t="s">
        <v>24</v>
      </c>
      <c r="G103" s="117" t="s">
        <v>3387</v>
      </c>
      <c r="H103" s="117" t="s">
        <v>51</v>
      </c>
      <c r="I103" s="117" t="s">
        <v>3312</v>
      </c>
      <c r="J103" s="16">
        <f>COUNTIF(Data!$A:$A,A103)</f>
        <v>4</v>
      </c>
      <c r="K103" s="16">
        <f>COUNTIF(Data!$A:$A,D103)</f>
        <v>11</v>
      </c>
      <c r="L103" s="16">
        <f>COUNTIF(Data!$A:$A,G103)</f>
        <v>0</v>
      </c>
      <c r="M103" s="16" t="b">
        <f t="shared" si="1"/>
        <v>0</v>
      </c>
    </row>
    <row r="104" ht="14.25" customHeight="1">
      <c r="A104" s="117" t="s">
        <v>185</v>
      </c>
      <c r="B104" s="16" t="s">
        <v>3310</v>
      </c>
      <c r="C104" s="16" t="s">
        <v>141</v>
      </c>
      <c r="D104" s="117" t="s">
        <v>1372</v>
      </c>
      <c r="E104" s="117" t="s">
        <v>3359</v>
      </c>
      <c r="F104" s="117" t="s">
        <v>24</v>
      </c>
      <c r="G104" s="117" t="s">
        <v>1383</v>
      </c>
      <c r="H104" s="117" t="s">
        <v>24</v>
      </c>
      <c r="I104" s="117" t="s">
        <v>3298</v>
      </c>
      <c r="J104" s="16">
        <f>COUNTIF(Data!$A:$A,A104)</f>
        <v>4</v>
      </c>
      <c r="K104" s="16">
        <f>COUNTIF(Data!$A:$A,D104)</f>
        <v>10</v>
      </c>
      <c r="L104" s="16">
        <f>COUNTIF(Data!$A:$A,G104)</f>
        <v>1</v>
      </c>
      <c r="M104" s="16" t="b">
        <f t="shared" si="1"/>
        <v>0</v>
      </c>
    </row>
    <row r="105" ht="14.25" customHeight="1">
      <c r="A105" s="117" t="s">
        <v>218</v>
      </c>
      <c r="B105" s="16" t="s">
        <v>3314</v>
      </c>
      <c r="C105" s="16" t="s">
        <v>141</v>
      </c>
      <c r="D105" s="117" t="s">
        <v>300</v>
      </c>
      <c r="E105" s="117" t="s">
        <v>3321</v>
      </c>
      <c r="F105" s="117" t="s">
        <v>51</v>
      </c>
      <c r="G105" s="117" t="s">
        <v>1513</v>
      </c>
      <c r="H105" s="117" t="s">
        <v>3337</v>
      </c>
      <c r="I105" s="117" t="s">
        <v>3348</v>
      </c>
      <c r="J105" s="16">
        <f>COUNTIF(Data!$A:$A,A105)</f>
        <v>5</v>
      </c>
      <c r="K105" s="16">
        <f>COUNTIF(Data!$A:$A,D105)</f>
        <v>11</v>
      </c>
      <c r="L105" s="16">
        <f>COUNTIF(Data!$A:$A,G105)</f>
        <v>1</v>
      </c>
      <c r="M105" s="16" t="b">
        <f t="shared" si="1"/>
        <v>0</v>
      </c>
    </row>
    <row r="106" ht="14.25" customHeight="1">
      <c r="A106" s="117" t="s">
        <v>1212</v>
      </c>
      <c r="B106" s="16" t="s">
        <v>33</v>
      </c>
      <c r="C106" s="16" t="s">
        <v>141</v>
      </c>
      <c r="D106" s="117" t="s">
        <v>1374</v>
      </c>
      <c r="E106" s="117" t="s">
        <v>3315</v>
      </c>
      <c r="F106" s="117" t="s">
        <v>141</v>
      </c>
      <c r="G106" s="117" t="s">
        <v>198</v>
      </c>
      <c r="H106" s="117" t="s">
        <v>24</v>
      </c>
      <c r="I106" s="117" t="s">
        <v>3306</v>
      </c>
      <c r="J106" s="16">
        <f>COUNTIF(Data!$A:$A,A106)</f>
        <v>3</v>
      </c>
      <c r="K106" s="16">
        <f>COUNTIF(Data!$A:$A,D106)</f>
        <v>15</v>
      </c>
      <c r="L106" s="16">
        <f>COUNTIF(Data!$A:$A,G106)</f>
        <v>20</v>
      </c>
      <c r="M106" s="16" t="b">
        <f t="shared" si="1"/>
        <v>0</v>
      </c>
    </row>
    <row r="107" ht="14.25" customHeight="1">
      <c r="A107" s="117" t="s">
        <v>300</v>
      </c>
      <c r="B107" s="16" t="s">
        <v>3321</v>
      </c>
      <c r="C107" s="16" t="s">
        <v>51</v>
      </c>
      <c r="D107" s="117" t="s">
        <v>1215</v>
      </c>
      <c r="E107" s="117" t="s">
        <v>3328</v>
      </c>
      <c r="F107" s="117" t="s">
        <v>141</v>
      </c>
      <c r="G107" s="117" t="s">
        <v>1336</v>
      </c>
      <c r="H107" s="117" t="s">
        <v>141</v>
      </c>
      <c r="I107" s="117" t="s">
        <v>3310</v>
      </c>
      <c r="J107" s="16">
        <f>COUNTIF(Data!$A:$A,A107)</f>
        <v>11</v>
      </c>
      <c r="K107" s="16">
        <f>COUNTIF(Data!$A:$A,D107)</f>
        <v>16</v>
      </c>
      <c r="L107" s="16">
        <f>COUNTIF(Data!$A:$A,G107)</f>
        <v>1</v>
      </c>
      <c r="M107" s="16" t="b">
        <f t="shared" si="1"/>
        <v>0</v>
      </c>
    </row>
    <row r="108" ht="14.25" customHeight="1">
      <c r="A108" s="117" t="s">
        <v>268</v>
      </c>
      <c r="B108" s="16" t="s">
        <v>3298</v>
      </c>
      <c r="C108" s="16" t="s">
        <v>51</v>
      </c>
      <c r="D108" s="117" t="s">
        <v>853</v>
      </c>
      <c r="E108" s="117" t="s">
        <v>3299</v>
      </c>
      <c r="F108" s="117" t="s">
        <v>51</v>
      </c>
      <c r="G108" s="117" t="s">
        <v>1347</v>
      </c>
      <c r="H108" s="117" t="s">
        <v>141</v>
      </c>
      <c r="I108" s="117" t="s">
        <v>3324</v>
      </c>
      <c r="J108" s="16">
        <f>COUNTIF(Data!$A:$A,A108)</f>
        <v>14</v>
      </c>
      <c r="K108" s="16">
        <f>COUNTIF(Data!$A:$A,D108)</f>
        <v>10</v>
      </c>
      <c r="L108" s="16">
        <f>COUNTIF(Data!$A:$A,G108)</f>
        <v>1</v>
      </c>
      <c r="M108" s="16" t="b">
        <f t="shared" si="1"/>
        <v>0</v>
      </c>
    </row>
    <row r="109" ht="14.25" customHeight="1">
      <c r="A109" s="117" t="s">
        <v>1977</v>
      </c>
      <c r="B109" s="16" t="s">
        <v>3369</v>
      </c>
      <c r="C109" s="16" t="s">
        <v>24</v>
      </c>
      <c r="D109" s="117" t="s">
        <v>350</v>
      </c>
      <c r="E109" s="117" t="s">
        <v>3379</v>
      </c>
      <c r="F109" s="117" t="s">
        <v>24</v>
      </c>
      <c r="G109" s="117" t="s">
        <v>1460</v>
      </c>
      <c r="H109" s="117" t="s">
        <v>51</v>
      </c>
      <c r="I109" s="117" t="s">
        <v>3307</v>
      </c>
      <c r="J109" s="16">
        <f>COUNTIF(Data!$A:$A,A109)</f>
        <v>5</v>
      </c>
      <c r="K109" s="16">
        <f>COUNTIF(Data!$A:$A,D109)</f>
        <v>9</v>
      </c>
      <c r="L109" s="16">
        <f>COUNTIF(Data!$A:$A,G109)</f>
        <v>1</v>
      </c>
      <c r="M109" s="16" t="b">
        <f t="shared" si="1"/>
        <v>0</v>
      </c>
    </row>
    <row r="110" ht="14.25" customHeight="1">
      <c r="A110" s="117" t="s">
        <v>1054</v>
      </c>
      <c r="B110" s="16" t="s">
        <v>3324</v>
      </c>
      <c r="C110" s="16" t="s">
        <v>24</v>
      </c>
      <c r="D110" s="117" t="s">
        <v>2518</v>
      </c>
      <c r="E110" s="117" t="s">
        <v>3306</v>
      </c>
      <c r="F110" s="117" t="s">
        <v>46</v>
      </c>
      <c r="G110" s="117" t="s">
        <v>1365</v>
      </c>
      <c r="H110" s="117" t="s">
        <v>314</v>
      </c>
      <c r="I110" s="117" t="s">
        <v>3330</v>
      </c>
      <c r="J110" s="16">
        <f>COUNTIF(Data!$A:$A,A110)</f>
        <v>13</v>
      </c>
      <c r="K110" s="16">
        <f>COUNTIF(Data!$A:$A,D110)</f>
        <v>11</v>
      </c>
      <c r="L110" s="16">
        <f>COUNTIF(Data!$A:$A,G110)</f>
        <v>1</v>
      </c>
      <c r="M110" s="16" t="b">
        <f t="shared" si="1"/>
        <v>0</v>
      </c>
    </row>
    <row r="111" ht="14.25" customHeight="1">
      <c r="A111" s="117" t="s">
        <v>1260</v>
      </c>
      <c r="B111" s="16" t="s">
        <v>79</v>
      </c>
      <c r="C111" s="16" t="s">
        <v>24</v>
      </c>
      <c r="D111" s="117" t="s">
        <v>1657</v>
      </c>
      <c r="E111" s="117" t="s">
        <v>3339</v>
      </c>
      <c r="F111" s="117" t="s">
        <v>24</v>
      </c>
      <c r="G111" s="117" t="s">
        <v>3388</v>
      </c>
      <c r="H111" s="117" t="s">
        <v>51</v>
      </c>
      <c r="I111" s="117" t="s">
        <v>3379</v>
      </c>
      <c r="J111" s="16">
        <f>COUNTIF(Data!$A:$A,A111)</f>
        <v>7</v>
      </c>
      <c r="K111" s="16">
        <f>COUNTIF(Data!$A:$A,D111)</f>
        <v>20</v>
      </c>
      <c r="L111" s="16">
        <f>COUNTIF(Data!$A:$A,G111)</f>
        <v>0</v>
      </c>
      <c r="M111" s="16" t="b">
        <f t="shared" si="1"/>
        <v>0</v>
      </c>
    </row>
    <row r="112" ht="14.25" customHeight="1">
      <c r="A112" s="117" t="s">
        <v>297</v>
      </c>
      <c r="B112" s="16" t="s">
        <v>3321</v>
      </c>
      <c r="C112" s="16" t="s">
        <v>51</v>
      </c>
      <c r="D112" s="117" t="s">
        <v>188</v>
      </c>
      <c r="E112" s="117" t="s">
        <v>3310</v>
      </c>
      <c r="F112" s="117" t="s">
        <v>3303</v>
      </c>
      <c r="G112" s="117" t="s">
        <v>1150</v>
      </c>
      <c r="H112" s="117" t="s">
        <v>24</v>
      </c>
      <c r="I112" s="117" t="s">
        <v>3307</v>
      </c>
      <c r="J112" s="16">
        <f>COUNTIF(Data!$A:$A,A112)</f>
        <v>2</v>
      </c>
      <c r="K112" s="16">
        <f>COUNTIF(Data!$A:$A,D112)</f>
        <v>6</v>
      </c>
      <c r="L112" s="16">
        <f>COUNTIF(Data!$A:$A,G112)</f>
        <v>17</v>
      </c>
      <c r="M112" s="16" t="b">
        <f t="shared" si="1"/>
        <v>0</v>
      </c>
    </row>
    <row r="113" ht="14.25" customHeight="1">
      <c r="A113" s="117" t="s">
        <v>248</v>
      </c>
      <c r="B113" s="16" t="s">
        <v>3343</v>
      </c>
      <c r="C113" s="16" t="s">
        <v>247</v>
      </c>
      <c r="D113" s="117" t="s">
        <v>1378</v>
      </c>
      <c r="E113" s="117" t="s">
        <v>3326</v>
      </c>
      <c r="F113" s="117" t="s">
        <v>24</v>
      </c>
      <c r="G113" s="117" t="s">
        <v>1396</v>
      </c>
      <c r="H113" s="117" t="s">
        <v>314</v>
      </c>
      <c r="I113" s="117" t="s">
        <v>3299</v>
      </c>
      <c r="J113" s="16">
        <f>COUNTIF(Data!$A:$A,A113)</f>
        <v>6</v>
      </c>
      <c r="K113" s="16">
        <f>COUNTIF(Data!$A:$A,D113)</f>
        <v>2</v>
      </c>
      <c r="L113" s="16">
        <f>COUNTIF(Data!$A:$A,G113)</f>
        <v>1</v>
      </c>
      <c r="M113" s="16" t="b">
        <f t="shared" si="1"/>
        <v>0</v>
      </c>
    </row>
    <row r="114" ht="14.25" customHeight="1">
      <c r="A114" s="117" t="s">
        <v>970</v>
      </c>
      <c r="B114" s="16" t="s">
        <v>3389</v>
      </c>
      <c r="C114" s="16" t="s">
        <v>51</v>
      </c>
      <c r="D114" s="117" t="s">
        <v>725</v>
      </c>
      <c r="E114" s="117" t="s">
        <v>3304</v>
      </c>
      <c r="F114" s="117" t="s">
        <v>24</v>
      </c>
      <c r="G114" s="117" t="s">
        <v>1304</v>
      </c>
      <c r="H114" s="117" t="s">
        <v>24</v>
      </c>
      <c r="I114" s="117" t="s">
        <v>121</v>
      </c>
      <c r="J114" s="16">
        <f>COUNTIF(Data!$A:$A,A114)</f>
        <v>7</v>
      </c>
      <c r="K114" s="16">
        <f>COUNTIF(Data!$A:$A,D114)</f>
        <v>12</v>
      </c>
      <c r="L114" s="16">
        <f>COUNTIF(Data!$A:$A,G114)</f>
        <v>8</v>
      </c>
      <c r="M114" s="16" t="b">
        <f t="shared" si="1"/>
        <v>0</v>
      </c>
    </row>
    <row r="115" ht="14.25" customHeight="1">
      <c r="A115" s="117" t="s">
        <v>114</v>
      </c>
      <c r="B115" s="16" t="s">
        <v>3318</v>
      </c>
      <c r="C115" s="16" t="s">
        <v>51</v>
      </c>
      <c r="D115" s="117" t="s">
        <v>268</v>
      </c>
      <c r="E115" s="117" t="s">
        <v>3298</v>
      </c>
      <c r="F115" s="117" t="s">
        <v>51</v>
      </c>
      <c r="G115" s="117" t="s">
        <v>150</v>
      </c>
      <c r="H115" s="117" t="s">
        <v>24</v>
      </c>
      <c r="I115" s="117" t="s">
        <v>3310</v>
      </c>
      <c r="J115" s="16">
        <f>COUNTIF(Data!$A:$A,A115)</f>
        <v>6</v>
      </c>
      <c r="K115" s="16">
        <f>COUNTIF(Data!$A:$A,D115)</f>
        <v>14</v>
      </c>
      <c r="L115" s="16">
        <f>COUNTIF(Data!$A:$A,G115)</f>
        <v>13</v>
      </c>
      <c r="M115" s="16" t="b">
        <f t="shared" si="1"/>
        <v>0</v>
      </c>
    </row>
    <row r="116" ht="14.25" customHeight="1">
      <c r="A116" s="117" t="s">
        <v>1794</v>
      </c>
      <c r="B116" s="16" t="s">
        <v>3330</v>
      </c>
      <c r="C116" s="16" t="s">
        <v>141</v>
      </c>
      <c r="D116" s="117" t="s">
        <v>1058</v>
      </c>
      <c r="E116" s="117" t="s">
        <v>3324</v>
      </c>
      <c r="F116" s="117" t="s">
        <v>24</v>
      </c>
      <c r="G116" s="117" t="s">
        <v>1349</v>
      </c>
      <c r="H116" s="117" t="s">
        <v>24</v>
      </c>
      <c r="I116" s="117" t="s">
        <v>3318</v>
      </c>
      <c r="J116" s="16">
        <f>COUNTIF(Data!$A:$A,A116)</f>
        <v>16</v>
      </c>
      <c r="K116" s="16">
        <f>COUNTIF(Data!$A:$A,D116)</f>
        <v>11</v>
      </c>
      <c r="L116" s="16">
        <f>COUNTIF(Data!$A:$A,G116)</f>
        <v>1</v>
      </c>
      <c r="M116" s="16" t="b">
        <f t="shared" si="1"/>
        <v>0</v>
      </c>
    </row>
    <row r="117" ht="14.25" customHeight="1">
      <c r="A117" s="117" t="s">
        <v>551</v>
      </c>
      <c r="B117" s="16" t="s">
        <v>3333</v>
      </c>
      <c r="C117" s="16" t="s">
        <v>24</v>
      </c>
      <c r="D117" s="117" t="s">
        <v>1821</v>
      </c>
      <c r="E117" s="117" t="s">
        <v>3341</v>
      </c>
      <c r="F117" s="117" t="s">
        <v>3346</v>
      </c>
      <c r="G117" s="117" t="s">
        <v>1462</v>
      </c>
      <c r="H117" s="117" t="s">
        <v>51</v>
      </c>
      <c r="I117" s="117" t="s">
        <v>3297</v>
      </c>
      <c r="J117" s="16">
        <f>COUNTIF(Data!$A:$A,A117)</f>
        <v>3</v>
      </c>
      <c r="K117" s="16">
        <f>COUNTIF(Data!$A:$A,D117)</f>
        <v>14</v>
      </c>
      <c r="L117" s="16">
        <f>COUNTIF(Data!$A:$A,G117)</f>
        <v>1</v>
      </c>
      <c r="M117" s="16" t="b">
        <f t="shared" si="1"/>
        <v>0</v>
      </c>
    </row>
    <row r="118" ht="14.25" customHeight="1">
      <c r="A118" s="117" t="s">
        <v>1179</v>
      </c>
      <c r="B118" s="16" t="s">
        <v>3343</v>
      </c>
      <c r="C118" s="16" t="s">
        <v>51</v>
      </c>
      <c r="D118" s="117" t="s">
        <v>1742</v>
      </c>
      <c r="E118" s="117" t="s">
        <v>3343</v>
      </c>
      <c r="F118" s="117" t="s">
        <v>24</v>
      </c>
      <c r="G118" s="117" t="s">
        <v>1468</v>
      </c>
      <c r="H118" s="117" t="s">
        <v>51</v>
      </c>
      <c r="I118" s="117" t="s">
        <v>3375</v>
      </c>
      <c r="J118" s="16">
        <f>COUNTIF(Data!$A:$A,A118)</f>
        <v>0</v>
      </c>
      <c r="K118" s="16">
        <f>COUNTIF(Data!$A:$A,D118)</f>
        <v>11</v>
      </c>
      <c r="L118" s="16">
        <f>COUNTIF(Data!$A:$A,G118)</f>
        <v>1</v>
      </c>
      <c r="M118" s="16" t="b">
        <f t="shared" si="1"/>
        <v>0</v>
      </c>
    </row>
    <row r="119" ht="14.25" customHeight="1">
      <c r="A119" s="117" t="s">
        <v>395</v>
      </c>
      <c r="B119" s="16" t="s">
        <v>3297</v>
      </c>
      <c r="C119" s="16" t="s">
        <v>24</v>
      </c>
      <c r="D119" s="117" t="s">
        <v>879</v>
      </c>
      <c r="E119" s="117" t="s">
        <v>3312</v>
      </c>
      <c r="F119" s="117" t="s">
        <v>71</v>
      </c>
      <c r="G119" s="117" t="s">
        <v>1488</v>
      </c>
      <c r="H119" s="117" t="s">
        <v>3337</v>
      </c>
      <c r="I119" s="117" t="s">
        <v>3322</v>
      </c>
      <c r="J119" s="16">
        <f>COUNTIF(Data!$A:$A,A119)</f>
        <v>8</v>
      </c>
      <c r="K119" s="16">
        <f>COUNTIF(Data!$A:$A,D119)</f>
        <v>13</v>
      </c>
      <c r="L119" s="16">
        <f>COUNTIF(Data!$A:$A,G119)</f>
        <v>1</v>
      </c>
      <c r="M119" s="16" t="b">
        <f t="shared" si="1"/>
        <v>0</v>
      </c>
    </row>
    <row r="120" ht="14.25" customHeight="1">
      <c r="A120" s="117" t="s">
        <v>150</v>
      </c>
      <c r="B120" s="16" t="s">
        <v>3310</v>
      </c>
      <c r="C120" s="16" t="s">
        <v>24</v>
      </c>
      <c r="D120" s="117" t="s">
        <v>643</v>
      </c>
      <c r="E120" s="117" t="s">
        <v>3322</v>
      </c>
      <c r="F120" s="117" t="s">
        <v>24</v>
      </c>
      <c r="G120" s="117" t="s">
        <v>1386</v>
      </c>
      <c r="H120" s="117" t="s">
        <v>24</v>
      </c>
      <c r="I120" s="117" t="s">
        <v>3363</v>
      </c>
      <c r="J120" s="16">
        <f>COUNTIF(Data!$A:$A,A120)</f>
        <v>13</v>
      </c>
      <c r="K120" s="16">
        <f>COUNTIF(Data!$A:$A,D120)</f>
        <v>14</v>
      </c>
      <c r="L120" s="16">
        <f>COUNTIF(Data!$A:$A,G120)</f>
        <v>11</v>
      </c>
      <c r="M120" s="16" t="b">
        <f t="shared" si="1"/>
        <v>0</v>
      </c>
    </row>
    <row r="121" ht="14.25" customHeight="1">
      <c r="A121" s="117" t="s">
        <v>214</v>
      </c>
      <c r="B121" s="16" t="s">
        <v>3306</v>
      </c>
      <c r="C121" s="16" t="s">
        <v>46</v>
      </c>
      <c r="D121" s="117" t="s">
        <v>1043</v>
      </c>
      <c r="E121" s="117" t="s">
        <v>3295</v>
      </c>
      <c r="F121" s="117" t="s">
        <v>3303</v>
      </c>
      <c r="G121" s="117" t="s">
        <v>1398</v>
      </c>
      <c r="H121" s="117" t="s">
        <v>314</v>
      </c>
      <c r="I121" s="117" t="s">
        <v>3356</v>
      </c>
      <c r="J121" s="16">
        <f>COUNTIF(Data!$A:$A,A121)</f>
        <v>6</v>
      </c>
      <c r="K121" s="16">
        <f>COUNTIF(Data!$A:$A,D121)</f>
        <v>1</v>
      </c>
      <c r="L121" s="16">
        <f>COUNTIF(Data!$A:$A,G121)</f>
        <v>16</v>
      </c>
      <c r="M121" s="16" t="b">
        <f t="shared" si="1"/>
        <v>0</v>
      </c>
    </row>
    <row r="122" ht="14.25" customHeight="1">
      <c r="A122" s="117" t="s">
        <v>1306</v>
      </c>
      <c r="B122" s="16" t="s">
        <v>121</v>
      </c>
      <c r="C122" s="16" t="s">
        <v>51</v>
      </c>
      <c r="D122" s="117" t="s">
        <v>1150</v>
      </c>
      <c r="E122" s="117" t="s">
        <v>3367</v>
      </c>
      <c r="F122" s="117" t="s">
        <v>141</v>
      </c>
      <c r="G122" s="117" t="s">
        <v>1524</v>
      </c>
      <c r="H122" s="117" t="s">
        <v>51</v>
      </c>
      <c r="I122" s="117" t="s">
        <v>3300</v>
      </c>
      <c r="J122" s="16">
        <f>COUNTIF(Data!$A:$A,A122)</f>
        <v>6</v>
      </c>
      <c r="K122" s="16">
        <f>COUNTIF(Data!$A:$A,D122)</f>
        <v>17</v>
      </c>
      <c r="L122" s="16">
        <f>COUNTIF(Data!$A:$A,G122)</f>
        <v>1</v>
      </c>
      <c r="M122" s="16" t="b">
        <f t="shared" si="1"/>
        <v>0</v>
      </c>
    </row>
    <row r="123" ht="14.25" customHeight="1">
      <c r="A123" s="117" t="s">
        <v>32</v>
      </c>
      <c r="B123" s="16" t="s">
        <v>3299</v>
      </c>
      <c r="C123" s="16" t="s">
        <v>24</v>
      </c>
      <c r="D123" s="117" t="s">
        <v>1386</v>
      </c>
      <c r="E123" s="117" t="s">
        <v>3332</v>
      </c>
      <c r="F123" s="117" t="s">
        <v>24</v>
      </c>
      <c r="G123" s="117" t="s">
        <v>1426</v>
      </c>
      <c r="H123" s="117" t="s">
        <v>51</v>
      </c>
      <c r="I123" s="117" t="s">
        <v>3326</v>
      </c>
      <c r="J123" s="16">
        <f>COUNTIF(Data!$A:$A,A123)</f>
        <v>15</v>
      </c>
      <c r="K123" s="16">
        <f>COUNTIF(Data!$A:$A,D123)</f>
        <v>11</v>
      </c>
      <c r="L123" s="16">
        <f>COUNTIF(Data!$A:$A,G123)</f>
        <v>1</v>
      </c>
      <c r="M123" s="16" t="b">
        <f t="shared" si="1"/>
        <v>0</v>
      </c>
    </row>
    <row r="124" ht="14.25" customHeight="1">
      <c r="A124" s="117" t="s">
        <v>3390</v>
      </c>
      <c r="B124" s="16" t="s">
        <v>3338</v>
      </c>
      <c r="C124" s="16" t="s">
        <v>51</v>
      </c>
      <c r="D124" s="117" t="s">
        <v>1668</v>
      </c>
      <c r="E124" s="117" t="s">
        <v>3330</v>
      </c>
      <c r="F124" s="117" t="s">
        <v>3303</v>
      </c>
      <c r="G124" s="117" t="s">
        <v>1445</v>
      </c>
      <c r="H124" s="117" t="s">
        <v>51</v>
      </c>
      <c r="I124" s="117" t="s">
        <v>3363</v>
      </c>
      <c r="J124" s="16">
        <f>COUNTIF(Data!$A:$A,A124)</f>
        <v>2</v>
      </c>
      <c r="K124" s="16">
        <f>COUNTIF(Data!$A:$A,D124)</f>
        <v>2</v>
      </c>
      <c r="L124" s="16">
        <f>COUNTIF(Data!$A:$A,G124)</f>
        <v>1</v>
      </c>
      <c r="M124" s="16" t="b">
        <f t="shared" si="1"/>
        <v>0</v>
      </c>
    </row>
    <row r="125" ht="14.25" customHeight="1">
      <c r="A125" s="117" t="s">
        <v>964</v>
      </c>
      <c r="B125" s="16" t="s">
        <v>3389</v>
      </c>
      <c r="C125" s="16" t="s">
        <v>24</v>
      </c>
      <c r="D125" s="117" t="s">
        <v>1977</v>
      </c>
      <c r="E125" s="117" t="s">
        <v>3369</v>
      </c>
      <c r="F125" s="117" t="s">
        <v>24</v>
      </c>
      <c r="G125" s="117" t="s">
        <v>899</v>
      </c>
      <c r="H125" s="117" t="s">
        <v>51</v>
      </c>
      <c r="I125" s="117" t="s">
        <v>3348</v>
      </c>
      <c r="J125" s="16">
        <f>COUNTIF(Data!$A:$A,A125)</f>
        <v>19</v>
      </c>
      <c r="K125" s="16">
        <f>COUNTIF(Data!$A:$A,D125)</f>
        <v>5</v>
      </c>
      <c r="L125" s="16">
        <f>COUNTIF(Data!$A:$A,G125)</f>
        <v>8</v>
      </c>
      <c r="M125" s="16" t="b">
        <f t="shared" si="1"/>
        <v>0</v>
      </c>
    </row>
    <row r="126" ht="14.25" customHeight="1">
      <c r="A126" s="117" t="s">
        <v>1263</v>
      </c>
      <c r="B126" s="16" t="s">
        <v>79</v>
      </c>
      <c r="C126" s="16" t="s">
        <v>24</v>
      </c>
      <c r="D126" s="117" t="s">
        <v>1388</v>
      </c>
      <c r="E126" s="117" t="s">
        <v>3318</v>
      </c>
      <c r="F126" s="117" t="s">
        <v>46</v>
      </c>
      <c r="G126" s="117" t="s">
        <v>1637</v>
      </c>
      <c r="H126" s="117" t="s">
        <v>24</v>
      </c>
      <c r="I126" s="117" t="s">
        <v>3299</v>
      </c>
      <c r="J126" s="16">
        <f>COUNTIF(Data!$A:$A,A126)</f>
        <v>11</v>
      </c>
      <c r="K126" s="16">
        <f>COUNTIF(Data!$A:$A,D126)</f>
        <v>19</v>
      </c>
      <c r="L126" s="16">
        <f>COUNTIF(Data!$A:$A,G126)</f>
        <v>1</v>
      </c>
      <c r="M126" s="16" t="b">
        <f t="shared" si="1"/>
        <v>0</v>
      </c>
    </row>
    <row r="127" ht="14.25" customHeight="1">
      <c r="A127" s="117" t="s">
        <v>1821</v>
      </c>
      <c r="B127" s="16" t="s">
        <v>3341</v>
      </c>
      <c r="C127" s="16" t="s">
        <v>247</v>
      </c>
      <c r="D127" s="117" t="s">
        <v>1571</v>
      </c>
      <c r="E127" s="117" t="s">
        <v>3330</v>
      </c>
      <c r="F127" s="117" t="s">
        <v>51</v>
      </c>
      <c r="G127" s="117" t="s">
        <v>1490</v>
      </c>
      <c r="H127" s="117" t="s">
        <v>51</v>
      </c>
      <c r="I127" s="117" t="s">
        <v>3320</v>
      </c>
      <c r="J127" s="16">
        <f>COUNTIF(Data!$A:$A,A127)</f>
        <v>14</v>
      </c>
      <c r="K127" s="16">
        <f>COUNTIF(Data!$A:$A,D127)</f>
        <v>8</v>
      </c>
      <c r="L127" s="16">
        <f>COUNTIF(Data!$A:$A,G127)</f>
        <v>1</v>
      </c>
      <c r="M127" s="16" t="b">
        <f t="shared" si="1"/>
        <v>0</v>
      </c>
    </row>
    <row r="128" ht="14.25" customHeight="1">
      <c r="A128" s="117" t="s">
        <v>1582</v>
      </c>
      <c r="B128" s="16" t="s">
        <v>3319</v>
      </c>
      <c r="C128" s="16" t="s">
        <v>141</v>
      </c>
      <c r="D128" s="117" t="s">
        <v>1502</v>
      </c>
      <c r="E128" s="117" t="s">
        <v>3362</v>
      </c>
      <c r="F128" s="117" t="s">
        <v>51</v>
      </c>
      <c r="G128" s="117" t="s">
        <v>1500</v>
      </c>
      <c r="H128" s="117" t="s">
        <v>51</v>
      </c>
      <c r="I128" s="117" t="s">
        <v>3299</v>
      </c>
      <c r="J128" s="16">
        <f>COUNTIF(Data!$A:$A,A128)</f>
        <v>8</v>
      </c>
      <c r="K128" s="16">
        <f>COUNTIF(Data!$A:$A,D128)</f>
        <v>10</v>
      </c>
      <c r="L128" s="16">
        <f>COUNTIF(Data!$A:$A,G128)</f>
        <v>1</v>
      </c>
      <c r="M128" s="16" t="b">
        <f t="shared" si="1"/>
        <v>0</v>
      </c>
    </row>
    <row r="129" ht="14.25" customHeight="1">
      <c r="A129" s="117" t="s">
        <v>368</v>
      </c>
      <c r="B129" s="16" t="s">
        <v>3338</v>
      </c>
      <c r="C129" s="16" t="s">
        <v>46</v>
      </c>
      <c r="D129" s="117" t="s">
        <v>1670</v>
      </c>
      <c r="E129" s="117" t="s">
        <v>3315</v>
      </c>
      <c r="F129" s="117" t="s">
        <v>3303</v>
      </c>
      <c r="G129" s="117" t="s">
        <v>1182</v>
      </c>
      <c r="H129" s="117" t="s">
        <v>24</v>
      </c>
      <c r="I129" s="117" t="s">
        <v>3357</v>
      </c>
      <c r="J129" s="16">
        <f>COUNTIF(Data!$A:$A,A129)</f>
        <v>14</v>
      </c>
      <c r="K129" s="16">
        <f>COUNTIF(Data!$A:$A,D129)</f>
        <v>2</v>
      </c>
      <c r="L129" s="16">
        <f>COUNTIF(Data!$A:$A,G129)</f>
        <v>10</v>
      </c>
      <c r="M129" s="16" t="b">
        <f t="shared" si="1"/>
        <v>0</v>
      </c>
    </row>
    <row r="130" ht="14.25" customHeight="1">
      <c r="A130" s="117" t="s">
        <v>985</v>
      </c>
      <c r="B130" s="16" t="s">
        <v>3302</v>
      </c>
      <c r="C130" s="16" t="s">
        <v>24</v>
      </c>
      <c r="D130" s="117" t="s">
        <v>1390</v>
      </c>
      <c r="E130" s="117" t="s">
        <v>3294</v>
      </c>
      <c r="F130" s="117" t="s">
        <v>46</v>
      </c>
      <c r="G130" s="117" t="s">
        <v>2600</v>
      </c>
      <c r="H130" s="117" t="s">
        <v>24</v>
      </c>
      <c r="I130" s="117" t="s">
        <v>79</v>
      </c>
      <c r="J130" s="16">
        <f>COUNTIF(Data!$A:$A,A130)</f>
        <v>7</v>
      </c>
      <c r="K130" s="16">
        <f>COUNTIF(Data!$A:$A,D130)</f>
        <v>18</v>
      </c>
      <c r="L130" s="16">
        <f>COUNTIF(Data!$A:$A,G130)</f>
        <v>12</v>
      </c>
      <c r="M130" s="16" t="b">
        <f t="shared" si="1"/>
        <v>0</v>
      </c>
    </row>
    <row r="131" ht="14.25" customHeight="1">
      <c r="A131" s="117" t="s">
        <v>1051</v>
      </c>
      <c r="B131" s="16" t="s">
        <v>3295</v>
      </c>
      <c r="C131" s="16" t="s">
        <v>141</v>
      </c>
      <c r="D131" s="117" t="s">
        <v>1575</v>
      </c>
      <c r="E131" s="117" t="s">
        <v>3343</v>
      </c>
      <c r="F131" s="117" t="s">
        <v>46</v>
      </c>
      <c r="G131" s="117" t="s">
        <v>1339</v>
      </c>
      <c r="H131" s="117" t="s">
        <v>314</v>
      </c>
      <c r="I131" s="117" t="s">
        <v>3313</v>
      </c>
      <c r="J131" s="16">
        <f>COUNTIF(Data!$A:$A,A131)</f>
        <v>18</v>
      </c>
      <c r="K131" s="16">
        <f>COUNTIF(Data!$A:$A,D131)</f>
        <v>5</v>
      </c>
      <c r="L131" s="16">
        <f>COUNTIF(Data!$A:$A,G131)</f>
        <v>17</v>
      </c>
      <c r="M131" s="16" t="b">
        <f t="shared" si="1"/>
        <v>0</v>
      </c>
    </row>
    <row r="132" ht="14.25" customHeight="1">
      <c r="A132" s="117" t="s">
        <v>1081</v>
      </c>
      <c r="B132" s="16" t="s">
        <v>3360</v>
      </c>
      <c r="C132" s="16" t="s">
        <v>24</v>
      </c>
      <c r="D132" s="117" t="s">
        <v>943</v>
      </c>
      <c r="E132" s="117" t="s">
        <v>3369</v>
      </c>
      <c r="F132" s="117" t="s">
        <v>51</v>
      </c>
      <c r="G132" s="117" t="s">
        <v>683</v>
      </c>
      <c r="H132" s="117" t="s">
        <v>46</v>
      </c>
      <c r="I132" s="117" t="s">
        <v>3341</v>
      </c>
      <c r="J132" s="16">
        <f>COUNTIF(Data!$A:$A,A132)</f>
        <v>14</v>
      </c>
      <c r="K132" s="16">
        <f>COUNTIF(Data!$A:$A,D132)</f>
        <v>15</v>
      </c>
      <c r="L132" s="16">
        <f>COUNTIF(Data!$A:$A,G132)</f>
        <v>10</v>
      </c>
      <c r="M132" s="16" t="b">
        <f t="shared" si="1"/>
        <v>0</v>
      </c>
    </row>
    <row r="133" ht="14.25" customHeight="1">
      <c r="A133" s="117" t="s">
        <v>745</v>
      </c>
      <c r="B133" s="16" t="s">
        <v>3304</v>
      </c>
      <c r="C133" s="16" t="s">
        <v>247</v>
      </c>
      <c r="D133" s="117" t="s">
        <v>939</v>
      </c>
      <c r="E133" s="117" t="s">
        <v>3369</v>
      </c>
      <c r="F133" s="117" t="s">
        <v>24</v>
      </c>
      <c r="G133" s="117" t="s">
        <v>3391</v>
      </c>
      <c r="H133" s="117" t="s">
        <v>141</v>
      </c>
      <c r="I133" s="117" t="s">
        <v>3324</v>
      </c>
      <c r="J133" s="16">
        <f>COUNTIF(Data!$A:$A,A133)</f>
        <v>16</v>
      </c>
      <c r="K133" s="16">
        <f>COUNTIF(Data!$A:$A,D133)</f>
        <v>9</v>
      </c>
      <c r="L133" s="16">
        <f>COUNTIF(Data!$A:$A,G133)</f>
        <v>0</v>
      </c>
      <c r="M133" s="16" t="b">
        <f t="shared" si="1"/>
        <v>0</v>
      </c>
    </row>
    <row r="134" ht="14.25" customHeight="1">
      <c r="A134" s="117" t="s">
        <v>310</v>
      </c>
      <c r="B134" s="16" t="s">
        <v>3351</v>
      </c>
      <c r="C134" s="16" t="s">
        <v>24</v>
      </c>
      <c r="D134" s="117" t="s">
        <v>964</v>
      </c>
      <c r="E134" s="117" t="s">
        <v>3332</v>
      </c>
      <c r="F134" s="117" t="s">
        <v>24</v>
      </c>
      <c r="G134" s="117" t="s">
        <v>1281</v>
      </c>
      <c r="H134" s="117" t="s">
        <v>314</v>
      </c>
      <c r="I134" s="117" t="s">
        <v>79</v>
      </c>
      <c r="J134" s="16">
        <f>COUNTIF(Data!$A:$A,A134)</f>
        <v>4</v>
      </c>
      <c r="K134" s="16">
        <f>COUNTIF(Data!$A:$A,D134)</f>
        <v>19</v>
      </c>
      <c r="L134" s="16">
        <f>COUNTIF(Data!$A:$A,G134)</f>
        <v>8</v>
      </c>
      <c r="M134" s="16" t="b">
        <f t="shared" si="1"/>
        <v>0</v>
      </c>
    </row>
    <row r="135" ht="14.25" customHeight="1">
      <c r="A135" s="117" t="s">
        <v>995</v>
      </c>
      <c r="B135" s="16" t="s">
        <v>3302</v>
      </c>
      <c r="C135" s="16" t="s">
        <v>51</v>
      </c>
      <c r="D135" s="117" t="s">
        <v>1021</v>
      </c>
      <c r="E135" s="117" t="s">
        <v>3295</v>
      </c>
      <c r="F135" s="117" t="s">
        <v>24</v>
      </c>
      <c r="G135" s="117" t="s">
        <v>3392</v>
      </c>
      <c r="H135" s="117" t="s">
        <v>24</v>
      </c>
      <c r="I135" s="117" t="s">
        <v>3336</v>
      </c>
      <c r="J135" s="16">
        <f>COUNTIF(Data!$A:$A,A135)</f>
        <v>17</v>
      </c>
      <c r="K135" s="16">
        <f>COUNTIF(Data!$A:$A,D135)</f>
        <v>13</v>
      </c>
      <c r="L135" s="16">
        <f>COUNTIF(Data!$A:$A,G135)</f>
        <v>0</v>
      </c>
      <c r="M135" s="16" t="b">
        <f t="shared" si="1"/>
        <v>0</v>
      </c>
    </row>
    <row r="136" ht="14.25" customHeight="1">
      <c r="A136" s="117" t="s">
        <v>1409</v>
      </c>
      <c r="B136" s="16" t="s">
        <v>3333</v>
      </c>
      <c r="C136" s="16" t="s">
        <v>71</v>
      </c>
      <c r="D136" s="117" t="s">
        <v>3180</v>
      </c>
      <c r="E136" s="117" t="s">
        <v>3324</v>
      </c>
      <c r="F136" s="117" t="s">
        <v>24</v>
      </c>
      <c r="G136" s="117" t="s">
        <v>1977</v>
      </c>
      <c r="H136" s="117" t="s">
        <v>24</v>
      </c>
      <c r="I136" s="117" t="s">
        <v>3382</v>
      </c>
      <c r="J136" s="16">
        <f>COUNTIF(Data!$A:$A,A136)</f>
        <v>10</v>
      </c>
      <c r="K136" s="16">
        <f>COUNTIF(Data!$A:$A,D136)</f>
        <v>5</v>
      </c>
      <c r="L136" s="16">
        <f>COUNTIF(Data!$A:$A,G136)</f>
        <v>5</v>
      </c>
      <c r="M136" s="16" t="b">
        <f t="shared" si="1"/>
        <v>0</v>
      </c>
    </row>
    <row r="137" ht="14.25" customHeight="1">
      <c r="A137" s="117" t="s">
        <v>1779</v>
      </c>
      <c r="B137" s="16" t="s">
        <v>3317</v>
      </c>
      <c r="C137" s="16" t="s">
        <v>247</v>
      </c>
      <c r="D137" s="117" t="s">
        <v>3272</v>
      </c>
      <c r="E137" s="117" t="s">
        <v>3318</v>
      </c>
      <c r="F137" s="117" t="s">
        <v>24</v>
      </c>
      <c r="G137" s="117" t="s">
        <v>1515</v>
      </c>
      <c r="H137" s="117" t="s">
        <v>51</v>
      </c>
      <c r="I137" s="117" t="s">
        <v>3382</v>
      </c>
      <c r="J137" s="16">
        <f>COUNTIF(Data!$A:$A,A137)</f>
        <v>14</v>
      </c>
      <c r="K137" s="16">
        <f>COUNTIF(Data!$A:$A,D137)</f>
        <v>1</v>
      </c>
      <c r="L137" s="16">
        <f>COUNTIF(Data!$A:$A,G137)</f>
        <v>1</v>
      </c>
      <c r="M137" s="16" t="b">
        <f t="shared" si="1"/>
        <v>0</v>
      </c>
    </row>
    <row r="138" ht="14.25" customHeight="1">
      <c r="A138" s="117" t="s">
        <v>1209</v>
      </c>
      <c r="B138" s="16" t="s">
        <v>33</v>
      </c>
      <c r="C138" s="16" t="s">
        <v>141</v>
      </c>
      <c r="D138" s="117" t="s">
        <v>1841</v>
      </c>
      <c r="E138" s="117" t="s">
        <v>3297</v>
      </c>
      <c r="F138" s="117" t="s">
        <v>141</v>
      </c>
      <c r="G138" s="117" t="s">
        <v>1413</v>
      </c>
      <c r="H138" s="117" t="s">
        <v>314</v>
      </c>
      <c r="I138" s="117" t="s">
        <v>3294</v>
      </c>
      <c r="J138" s="16">
        <f>COUNTIF(Data!$A:$A,A138)</f>
        <v>15</v>
      </c>
      <c r="K138" s="16">
        <f>COUNTIF(Data!$A:$A,D138)</f>
        <v>9</v>
      </c>
      <c r="L138" s="16">
        <f>COUNTIF(Data!$A:$A,G138)</f>
        <v>1</v>
      </c>
      <c r="M138" s="16" t="b">
        <f t="shared" si="1"/>
        <v>0</v>
      </c>
    </row>
    <row r="139" ht="14.25" customHeight="1">
      <c r="A139" s="117" t="s">
        <v>1702</v>
      </c>
      <c r="B139" s="16" t="s">
        <v>3304</v>
      </c>
      <c r="C139" s="16" t="s">
        <v>24</v>
      </c>
      <c r="D139" s="117" t="s">
        <v>954</v>
      </c>
      <c r="E139" s="117" t="s">
        <v>3369</v>
      </c>
      <c r="F139" s="117" t="s">
        <v>3303</v>
      </c>
      <c r="G139" s="117" t="s">
        <v>1428</v>
      </c>
      <c r="H139" s="117" t="s">
        <v>51</v>
      </c>
      <c r="I139" s="117" t="s">
        <v>79</v>
      </c>
      <c r="J139" s="16">
        <f>COUNTIF(Data!$A:$A,A139)</f>
        <v>3</v>
      </c>
      <c r="K139" s="16">
        <f>COUNTIF(Data!$A:$A,D139)</f>
        <v>18</v>
      </c>
      <c r="L139" s="16">
        <f>COUNTIF(Data!$A:$A,G139)</f>
        <v>2</v>
      </c>
      <c r="M139" s="16" t="b">
        <f t="shared" si="1"/>
        <v>0</v>
      </c>
    </row>
    <row r="140" ht="14.25" customHeight="1">
      <c r="A140" s="117" t="s">
        <v>781</v>
      </c>
      <c r="B140" s="16" t="s">
        <v>3300</v>
      </c>
      <c r="C140" s="16" t="s">
        <v>141</v>
      </c>
      <c r="D140" s="117" t="s">
        <v>1560</v>
      </c>
      <c r="E140" s="117" t="s">
        <v>3300</v>
      </c>
      <c r="F140" s="117" t="s">
        <v>51</v>
      </c>
      <c r="G140" s="117" t="s">
        <v>1352</v>
      </c>
      <c r="H140" s="117" t="s">
        <v>77</v>
      </c>
      <c r="I140" s="117" t="s">
        <v>3304</v>
      </c>
      <c r="J140" s="16">
        <f>COUNTIF(Data!$A:$A,A140)</f>
        <v>4</v>
      </c>
      <c r="K140" s="16">
        <f>COUNTIF(Data!$A:$A,D140)</f>
        <v>4</v>
      </c>
      <c r="L140" s="16">
        <f>COUNTIF(Data!$A:$A,G140)</f>
        <v>1</v>
      </c>
      <c r="M140" s="16" t="b">
        <f t="shared" si="1"/>
        <v>0</v>
      </c>
    </row>
    <row r="141" ht="14.25" customHeight="1">
      <c r="A141" s="117" t="s">
        <v>683</v>
      </c>
      <c r="B141" s="16" t="s">
        <v>3341</v>
      </c>
      <c r="C141" s="16" t="s">
        <v>46</v>
      </c>
      <c r="D141" s="117" t="s">
        <v>1398</v>
      </c>
      <c r="E141" s="117" t="s">
        <v>3302</v>
      </c>
      <c r="F141" s="117" t="s">
        <v>3303</v>
      </c>
      <c r="G141" s="117" t="s">
        <v>3393</v>
      </c>
      <c r="H141" s="117" t="s">
        <v>141</v>
      </c>
      <c r="I141" s="117" t="s">
        <v>121</v>
      </c>
      <c r="J141" s="16">
        <f>COUNTIF(Data!$A:$A,A141)</f>
        <v>10</v>
      </c>
      <c r="K141" s="16">
        <f>COUNTIF(Data!$A:$A,D141)</f>
        <v>16</v>
      </c>
      <c r="L141" s="16">
        <f>COUNTIF(Data!$A:$A,G141)</f>
        <v>0</v>
      </c>
      <c r="M141" s="16" t="b">
        <f t="shared" si="1"/>
        <v>0</v>
      </c>
    </row>
    <row r="142" ht="14.25" customHeight="1">
      <c r="A142" s="117" t="s">
        <v>899</v>
      </c>
      <c r="B142" s="16" t="s">
        <v>3323</v>
      </c>
      <c r="C142" s="16" t="s">
        <v>51</v>
      </c>
      <c r="D142" s="117" t="s">
        <v>1182</v>
      </c>
      <c r="E142" s="117" t="s">
        <v>3339</v>
      </c>
      <c r="F142" s="117" t="s">
        <v>24</v>
      </c>
      <c r="G142" s="117" t="s">
        <v>1470</v>
      </c>
      <c r="H142" s="117" t="s">
        <v>51</v>
      </c>
      <c r="I142" s="117" t="s">
        <v>121</v>
      </c>
      <c r="J142" s="16">
        <f>COUNTIF(Data!$A:$A,A142)</f>
        <v>8</v>
      </c>
      <c r="K142" s="16">
        <f>COUNTIF(Data!$A:$A,D142)</f>
        <v>10</v>
      </c>
      <c r="L142" s="16">
        <f>COUNTIF(Data!$A:$A,G142)</f>
        <v>1</v>
      </c>
      <c r="M142" s="16" t="b">
        <f t="shared" si="1"/>
        <v>0</v>
      </c>
    </row>
    <row r="143" ht="14.25" customHeight="1">
      <c r="A143" s="117" t="s">
        <v>524</v>
      </c>
      <c r="B143" s="16" t="s">
        <v>3351</v>
      </c>
      <c r="C143" s="16" t="s">
        <v>51</v>
      </c>
      <c r="D143" s="117" t="s">
        <v>1677</v>
      </c>
      <c r="E143" s="117" t="s">
        <v>3299</v>
      </c>
      <c r="F143" s="117" t="s">
        <v>3303</v>
      </c>
      <c r="G143" s="117" t="s">
        <v>1372</v>
      </c>
      <c r="H143" s="117" t="s">
        <v>24</v>
      </c>
      <c r="I143" s="117" t="s">
        <v>3359</v>
      </c>
      <c r="J143" s="16">
        <f>COUNTIF(Data!$A:$A,A143)</f>
        <v>8</v>
      </c>
      <c r="K143" s="16">
        <f>COUNTIF(Data!$A:$A,D143)</f>
        <v>5</v>
      </c>
      <c r="L143" s="16">
        <f>COUNTIF(Data!$A:$A,G143)</f>
        <v>10</v>
      </c>
      <c r="M143" s="16" t="b">
        <f t="shared" si="1"/>
        <v>0</v>
      </c>
    </row>
    <row r="144" ht="14.25" customHeight="1">
      <c r="A144" s="117" t="s">
        <v>789</v>
      </c>
      <c r="B144" s="16" t="s">
        <v>3330</v>
      </c>
      <c r="C144" s="16" t="s">
        <v>24</v>
      </c>
      <c r="D144" s="117" t="s">
        <v>25</v>
      </c>
      <c r="E144" s="117" t="s">
        <v>3299</v>
      </c>
      <c r="F144" s="117" t="s">
        <v>24</v>
      </c>
      <c r="G144" s="117" t="s">
        <v>1078</v>
      </c>
      <c r="H144" s="117" t="s">
        <v>51</v>
      </c>
      <c r="I144" s="117" t="s">
        <v>3341</v>
      </c>
      <c r="J144" s="16">
        <f>COUNTIF(Data!$A:$A,A144)</f>
        <v>18</v>
      </c>
      <c r="K144" s="16">
        <f>COUNTIF(Data!$A:$A,D144)</f>
        <v>14</v>
      </c>
      <c r="L144" s="16">
        <f>COUNTIF(Data!$A:$A,G144)</f>
        <v>1</v>
      </c>
      <c r="M144" s="16" t="b">
        <f t="shared" si="1"/>
        <v>0</v>
      </c>
    </row>
    <row r="145" ht="14.25" customHeight="1">
      <c r="A145" s="117" t="s">
        <v>1502</v>
      </c>
      <c r="B145" s="16" t="s">
        <v>3362</v>
      </c>
      <c r="C145" s="16" t="s">
        <v>51</v>
      </c>
      <c r="D145" s="117" t="s">
        <v>387</v>
      </c>
      <c r="E145" s="117" t="s">
        <v>3359</v>
      </c>
      <c r="F145" s="117" t="s">
        <v>141</v>
      </c>
      <c r="G145" s="117" t="s">
        <v>3394</v>
      </c>
      <c r="H145" s="117" t="s">
        <v>51</v>
      </c>
      <c r="I145" s="117" t="s">
        <v>3362</v>
      </c>
      <c r="J145" s="16">
        <f>COUNTIF(Data!$A:$A,A145)</f>
        <v>10</v>
      </c>
      <c r="K145" s="16">
        <f>COUNTIF(Data!$A:$A,D145)</f>
        <v>17</v>
      </c>
      <c r="L145" s="16">
        <f>COUNTIF(Data!$A:$A,G145)</f>
        <v>0</v>
      </c>
      <c r="M145" s="16" t="b">
        <f t="shared" si="1"/>
        <v>0</v>
      </c>
    </row>
    <row r="146" ht="14.25" customHeight="1">
      <c r="A146" s="117" t="s">
        <v>1248</v>
      </c>
      <c r="B146" s="16" t="s">
        <v>3306</v>
      </c>
      <c r="C146" s="16" t="s">
        <v>3303</v>
      </c>
      <c r="D146" s="117" t="s">
        <v>1680</v>
      </c>
      <c r="E146" s="117" t="s">
        <v>3322</v>
      </c>
      <c r="F146" s="117" t="s">
        <v>3303</v>
      </c>
      <c r="G146" s="117" t="s">
        <v>1415</v>
      </c>
      <c r="H146" s="117" t="s">
        <v>314</v>
      </c>
      <c r="I146" s="117" t="s">
        <v>3362</v>
      </c>
      <c r="J146" s="16">
        <f>COUNTIF(Data!$A:$A,A146)</f>
        <v>11</v>
      </c>
      <c r="K146" s="16">
        <f>COUNTIF(Data!$A:$A,D146)</f>
        <v>2</v>
      </c>
      <c r="L146" s="16">
        <f>COUNTIF(Data!$A:$A,G146)</f>
        <v>11</v>
      </c>
      <c r="M146" s="16" t="b">
        <f t="shared" si="1"/>
        <v>0</v>
      </c>
    </row>
    <row r="147" ht="14.25" customHeight="1">
      <c r="A147" s="117" t="s">
        <v>1113</v>
      </c>
      <c r="B147" s="16" t="s">
        <v>3319</v>
      </c>
      <c r="C147" s="16" t="s">
        <v>51</v>
      </c>
      <c r="D147" s="117" t="s">
        <v>1682</v>
      </c>
      <c r="E147" s="117" t="s">
        <v>3341</v>
      </c>
      <c r="F147" s="117" t="s">
        <v>3303</v>
      </c>
      <c r="G147" s="117" t="s">
        <v>3395</v>
      </c>
      <c r="H147" s="117" t="s">
        <v>24</v>
      </c>
      <c r="I147" s="117" t="s">
        <v>3336</v>
      </c>
      <c r="J147" s="16">
        <f>COUNTIF(Data!$A:$A,A147)</f>
        <v>2</v>
      </c>
      <c r="K147" s="16">
        <f>COUNTIF(Data!$A:$A,D147)</f>
        <v>7</v>
      </c>
      <c r="L147" s="16">
        <f>COUNTIF(Data!$A:$A,G147)</f>
        <v>0</v>
      </c>
      <c r="M147" s="16" t="b">
        <f t="shared" si="1"/>
        <v>0</v>
      </c>
    </row>
    <row r="148" ht="14.25" customHeight="1">
      <c r="A148" s="117" t="s">
        <v>115</v>
      </c>
      <c r="B148" s="16" t="s">
        <v>3327</v>
      </c>
      <c r="C148" s="16" t="s">
        <v>141</v>
      </c>
      <c r="D148" s="117" t="s">
        <v>489</v>
      </c>
      <c r="E148" s="117" t="s">
        <v>3345</v>
      </c>
      <c r="F148" s="117" t="s">
        <v>24</v>
      </c>
      <c r="G148" s="117" t="s">
        <v>1447</v>
      </c>
      <c r="H148" s="117" t="s">
        <v>51</v>
      </c>
      <c r="I148" s="117" t="s">
        <v>341</v>
      </c>
      <c r="J148" s="16">
        <f>COUNTIF(Data!$A:$A,A148)</f>
        <v>15</v>
      </c>
      <c r="K148" s="16">
        <f>COUNTIF(Data!$A:$A,D148)</f>
        <v>5</v>
      </c>
      <c r="L148" s="16">
        <f>COUNTIF(Data!$A:$A,G148)</f>
        <v>1</v>
      </c>
      <c r="M148" s="16" t="b">
        <f t="shared" si="1"/>
        <v>0</v>
      </c>
    </row>
    <row r="149" ht="14.25" customHeight="1">
      <c r="A149" s="117" t="s">
        <v>290</v>
      </c>
      <c r="B149" s="16" t="s">
        <v>3321</v>
      </c>
      <c r="C149" s="16" t="s">
        <v>24</v>
      </c>
      <c r="D149" s="117" t="s">
        <v>1054</v>
      </c>
      <c r="E149" s="117" t="s">
        <v>3324</v>
      </c>
      <c r="F149" s="117" t="s">
        <v>24</v>
      </c>
      <c r="G149" s="117" t="s">
        <v>359</v>
      </c>
      <c r="H149" s="117" t="s">
        <v>51</v>
      </c>
      <c r="I149" s="117" t="s">
        <v>3359</v>
      </c>
      <c r="J149" s="16">
        <f>COUNTIF(Data!$A:$A,A149)</f>
        <v>8</v>
      </c>
      <c r="K149" s="16">
        <f>COUNTIF(Data!$A:$A,D149)</f>
        <v>13</v>
      </c>
      <c r="L149" s="16">
        <f>COUNTIF(Data!$A:$A,G149)</f>
        <v>2</v>
      </c>
      <c r="M149" s="16" t="b">
        <f t="shared" si="1"/>
        <v>0</v>
      </c>
    </row>
    <row r="150" ht="14.25" customHeight="1">
      <c r="A150" s="117" t="s">
        <v>1297</v>
      </c>
      <c r="B150" s="16" t="s">
        <v>121</v>
      </c>
      <c r="C150" s="16" t="s">
        <v>24</v>
      </c>
      <c r="D150" s="117" t="s">
        <v>115</v>
      </c>
      <c r="E150" s="117" t="s">
        <v>3326</v>
      </c>
      <c r="F150" s="117" t="s">
        <v>141</v>
      </c>
      <c r="G150" s="117" t="s">
        <v>1472</v>
      </c>
      <c r="H150" s="117" t="s">
        <v>51</v>
      </c>
      <c r="I150" s="117" t="s">
        <v>3379</v>
      </c>
      <c r="J150" s="16">
        <f>COUNTIF(Data!$A:$A,A150)</f>
        <v>16</v>
      </c>
      <c r="K150" s="16">
        <f>COUNTIF(Data!$A:$A,D150)</f>
        <v>15</v>
      </c>
      <c r="L150" s="16">
        <f>COUNTIF(Data!$A:$A,G150)</f>
        <v>1</v>
      </c>
      <c r="M150" s="16" t="b">
        <f t="shared" si="1"/>
        <v>0</v>
      </c>
    </row>
    <row r="151" ht="14.25" customHeight="1">
      <c r="A151" s="117" t="s">
        <v>1309</v>
      </c>
      <c r="B151" s="16" t="s">
        <v>121</v>
      </c>
      <c r="C151" s="16" t="s">
        <v>51</v>
      </c>
      <c r="D151" s="117" t="s">
        <v>1686</v>
      </c>
      <c r="E151" s="117" t="s">
        <v>3345</v>
      </c>
      <c r="F151" s="117" t="s">
        <v>3303</v>
      </c>
      <c r="G151" s="117" t="s">
        <v>1374</v>
      </c>
      <c r="H151" s="117" t="s">
        <v>141</v>
      </c>
      <c r="I151" s="117" t="s">
        <v>3315</v>
      </c>
      <c r="J151" s="16">
        <f>COUNTIF(Data!$A:$A,A151)</f>
        <v>10</v>
      </c>
      <c r="K151" s="16">
        <f>COUNTIF(Data!$A:$A,D151)</f>
        <v>14</v>
      </c>
      <c r="L151" s="16">
        <f>COUNTIF(Data!$A:$A,G151)</f>
        <v>15</v>
      </c>
      <c r="M151" s="16" t="b">
        <f t="shared" si="1"/>
        <v>0</v>
      </c>
    </row>
    <row r="152" ht="14.25" customHeight="1">
      <c r="A152" s="117" t="s">
        <v>1087</v>
      </c>
      <c r="B152" s="16" t="s">
        <v>3360</v>
      </c>
      <c r="C152" s="16" t="s">
        <v>51</v>
      </c>
      <c r="D152" s="117" t="s">
        <v>3090</v>
      </c>
      <c r="E152" s="117" t="s">
        <v>3326</v>
      </c>
      <c r="F152" s="117" t="s">
        <v>24</v>
      </c>
      <c r="G152" s="117" t="s">
        <v>943</v>
      </c>
      <c r="H152" s="117" t="s">
        <v>51</v>
      </c>
      <c r="I152" s="117" t="s">
        <v>3382</v>
      </c>
      <c r="J152" s="16">
        <f>COUNTIF(Data!$A:$A,A152)</f>
        <v>3</v>
      </c>
      <c r="K152" s="16">
        <f>COUNTIF(Data!$A:$A,D152)</f>
        <v>5</v>
      </c>
      <c r="L152" s="16">
        <f>COUNTIF(Data!$A:$A,G152)</f>
        <v>15</v>
      </c>
      <c r="M152" s="16" t="b">
        <f t="shared" si="1"/>
        <v>0</v>
      </c>
    </row>
    <row r="153" ht="14.25" customHeight="1">
      <c r="A153" s="117" t="s">
        <v>1339</v>
      </c>
      <c r="B153" s="16" t="s">
        <v>3351</v>
      </c>
      <c r="C153" s="16" t="s">
        <v>3331</v>
      </c>
      <c r="D153" s="117" t="s">
        <v>1248</v>
      </c>
      <c r="E153" s="117" t="s">
        <v>3306</v>
      </c>
      <c r="F153" s="117" t="s">
        <v>3303</v>
      </c>
      <c r="G153" s="117" t="s">
        <v>1680</v>
      </c>
      <c r="H153" s="117" t="s">
        <v>314</v>
      </c>
      <c r="I153" s="117" t="s">
        <v>3322</v>
      </c>
      <c r="J153" s="16">
        <f>COUNTIF(Data!$A:$A,A153)</f>
        <v>17</v>
      </c>
      <c r="K153" s="16">
        <f>COUNTIF(Data!$A:$A,D153)</f>
        <v>11</v>
      </c>
      <c r="L153" s="16">
        <f>COUNTIF(Data!$A:$A,G153)</f>
        <v>2</v>
      </c>
      <c r="M153" s="16" t="b">
        <f t="shared" si="1"/>
        <v>0</v>
      </c>
    </row>
    <row r="154" ht="14.25" customHeight="1">
      <c r="A154" s="117" t="s">
        <v>387</v>
      </c>
      <c r="B154" s="16" t="s">
        <v>3338</v>
      </c>
      <c r="C154" s="16" t="s">
        <v>3331</v>
      </c>
      <c r="D154" s="117" t="s">
        <v>1409</v>
      </c>
      <c r="E154" s="117" t="s">
        <v>3333</v>
      </c>
      <c r="F154" s="117" t="s">
        <v>71</v>
      </c>
      <c r="G154" s="117" t="s">
        <v>1526</v>
      </c>
      <c r="H154" s="117" t="s">
        <v>51</v>
      </c>
      <c r="I154" s="117" t="s">
        <v>3343</v>
      </c>
      <c r="J154" s="16">
        <f>COUNTIF(Data!$A:$A,A154)</f>
        <v>17</v>
      </c>
      <c r="K154" s="16">
        <f>COUNTIF(Data!$A:$A,D154)</f>
        <v>10</v>
      </c>
      <c r="L154" s="16">
        <f>COUNTIF(Data!$A:$A,G154)</f>
        <v>1</v>
      </c>
      <c r="M154" s="16" t="b">
        <f t="shared" si="1"/>
        <v>0</v>
      </c>
    </row>
    <row r="155" ht="14.25" customHeight="1">
      <c r="A155" s="117" t="s">
        <v>163</v>
      </c>
      <c r="B155" s="16" t="s">
        <v>3310</v>
      </c>
      <c r="C155" s="16" t="s">
        <v>51</v>
      </c>
      <c r="D155" s="117" t="s">
        <v>110</v>
      </c>
      <c r="E155" s="117" t="s">
        <v>3318</v>
      </c>
      <c r="F155" s="117" t="s">
        <v>51</v>
      </c>
      <c r="G155" s="117" t="s">
        <v>310</v>
      </c>
      <c r="H155" s="117" t="s">
        <v>24</v>
      </c>
      <c r="I155" s="117" t="s">
        <v>3315</v>
      </c>
      <c r="J155" s="16">
        <f>COUNTIF(Data!$A:$A,A155)</f>
        <v>9</v>
      </c>
      <c r="K155" s="16">
        <f>COUNTIF(Data!$A:$A,D155)</f>
        <v>17</v>
      </c>
      <c r="L155" s="16">
        <f>COUNTIF(Data!$A:$A,G155)</f>
        <v>4</v>
      </c>
      <c r="M155" s="16" t="b">
        <f t="shared" si="1"/>
        <v>0</v>
      </c>
    </row>
    <row r="156" ht="14.25" customHeight="1">
      <c r="A156" s="117" t="s">
        <v>968</v>
      </c>
      <c r="B156" s="16" t="s">
        <v>3389</v>
      </c>
      <c r="C156" s="16" t="s">
        <v>24</v>
      </c>
      <c r="D156" s="117" t="s">
        <v>2594</v>
      </c>
      <c r="E156" s="117" t="s">
        <v>3358</v>
      </c>
      <c r="F156" s="117" t="s">
        <v>3303</v>
      </c>
      <c r="G156" s="117" t="s">
        <v>445</v>
      </c>
      <c r="H156" s="117" t="s">
        <v>51</v>
      </c>
      <c r="I156" s="117" t="s">
        <v>3305</v>
      </c>
      <c r="J156" s="16">
        <f>COUNTIF(Data!$A:$A,A156)</f>
        <v>7</v>
      </c>
      <c r="K156" s="16">
        <f>COUNTIF(Data!$A:$A,D156)</f>
        <v>11</v>
      </c>
      <c r="L156" s="16">
        <f>COUNTIF(Data!$A:$A,G156)</f>
        <v>8</v>
      </c>
      <c r="M156" s="16" t="b">
        <f t="shared" si="1"/>
        <v>0</v>
      </c>
    </row>
    <row r="157" ht="14.25" customHeight="1">
      <c r="A157" s="117" t="s">
        <v>1657</v>
      </c>
      <c r="B157" s="16" t="s">
        <v>3357</v>
      </c>
      <c r="C157" s="16" t="s">
        <v>24</v>
      </c>
      <c r="D157" s="117" t="s">
        <v>877</v>
      </c>
      <c r="E157" s="117" t="s">
        <v>3312</v>
      </c>
      <c r="F157" s="117" t="s">
        <v>3303</v>
      </c>
      <c r="G157" s="117" t="s">
        <v>3372</v>
      </c>
      <c r="H157" s="117" t="s">
        <v>314</v>
      </c>
      <c r="I157" s="117" t="s">
        <v>3304</v>
      </c>
      <c r="J157" s="16">
        <f>COUNTIF(Data!$A:$A,A157)</f>
        <v>20</v>
      </c>
      <c r="K157" s="16">
        <f>COUNTIF(Data!$A:$A,D157)</f>
        <v>11</v>
      </c>
      <c r="L157" s="16">
        <f>COUNTIF(Data!$A:$A,G157)</f>
        <v>0</v>
      </c>
      <c r="M157" s="16" t="b">
        <f t="shared" si="1"/>
        <v>0</v>
      </c>
    </row>
    <row r="158" ht="14.25" customHeight="1">
      <c r="A158" s="117" t="s">
        <v>943</v>
      </c>
      <c r="B158" s="16" t="s">
        <v>3369</v>
      </c>
      <c r="C158" s="16" t="s">
        <v>51</v>
      </c>
      <c r="D158" s="117" t="s">
        <v>909</v>
      </c>
      <c r="E158" s="117" t="s">
        <v>3348</v>
      </c>
      <c r="F158" s="117" t="s">
        <v>46</v>
      </c>
      <c r="G158" s="117" t="s">
        <v>1263</v>
      </c>
      <c r="H158" s="117" t="s">
        <v>24</v>
      </c>
      <c r="I158" s="117" t="s">
        <v>79</v>
      </c>
      <c r="J158" s="16">
        <f>COUNTIF(Data!$A:$A,A158)</f>
        <v>15</v>
      </c>
      <c r="K158" s="16">
        <f>COUNTIF(Data!$A:$A,D158)</f>
        <v>20</v>
      </c>
      <c r="L158" s="16">
        <f>COUNTIF(Data!$A:$A,G158)</f>
        <v>11</v>
      </c>
      <c r="M158" s="16" t="b">
        <f t="shared" si="1"/>
        <v>0</v>
      </c>
    </row>
    <row r="159" ht="14.25" customHeight="1">
      <c r="A159" s="117" t="s">
        <v>1398</v>
      </c>
      <c r="B159" s="16" t="s">
        <v>3302</v>
      </c>
      <c r="C159" s="16" t="s">
        <v>3303</v>
      </c>
      <c r="D159" s="117" t="s">
        <v>198</v>
      </c>
      <c r="E159" s="117" t="s">
        <v>3306</v>
      </c>
      <c r="F159" s="117" t="s">
        <v>24</v>
      </c>
      <c r="G159" s="117" t="s">
        <v>3396</v>
      </c>
      <c r="H159" s="117" t="s">
        <v>24</v>
      </c>
      <c r="I159" s="117" t="s">
        <v>3356</v>
      </c>
      <c r="J159" s="16">
        <f>COUNTIF(Data!$A:$A,A159)</f>
        <v>16</v>
      </c>
      <c r="K159" s="16">
        <f>COUNTIF(Data!$A:$A,D159)</f>
        <v>20</v>
      </c>
      <c r="L159" s="16">
        <f>COUNTIF(Data!$A:$A,G159)</f>
        <v>0</v>
      </c>
      <c r="M159" s="16" t="b">
        <f t="shared" si="1"/>
        <v>0</v>
      </c>
    </row>
    <row r="160" ht="14.25" customHeight="1">
      <c r="D160" s="117" t="s">
        <v>1582</v>
      </c>
      <c r="E160" s="117" t="s">
        <v>3319</v>
      </c>
      <c r="F160" s="117" t="s">
        <v>263</v>
      </c>
      <c r="G160" s="117" t="s">
        <v>3397</v>
      </c>
      <c r="H160" s="117" t="s">
        <v>3337</v>
      </c>
      <c r="I160" s="117" t="s">
        <v>3326</v>
      </c>
      <c r="J160" s="16">
        <f>COUNTIF(Data!$A:$A,A160)</f>
        <v>0</v>
      </c>
      <c r="K160" s="16">
        <f>COUNTIF(Data!$A:$A,D160)</f>
        <v>8</v>
      </c>
      <c r="L160" s="16">
        <f>COUNTIF(Data!$A:$A,G160)</f>
        <v>0</v>
      </c>
      <c r="M160" s="16" t="b">
        <f t="shared" si="1"/>
        <v>0</v>
      </c>
    </row>
    <row r="161" ht="14.25" customHeight="1">
      <c r="D161" s="117" t="s">
        <v>995</v>
      </c>
      <c r="E161" s="117" t="s">
        <v>3302</v>
      </c>
      <c r="F161" s="117" t="s">
        <v>51</v>
      </c>
      <c r="G161" s="117" t="s">
        <v>1682</v>
      </c>
      <c r="H161" s="117" t="s">
        <v>314</v>
      </c>
      <c r="I161" s="117" t="s">
        <v>3341</v>
      </c>
      <c r="J161" s="16">
        <f>COUNTIF(Data!$A:$A,A161)</f>
        <v>0</v>
      </c>
      <c r="K161" s="16">
        <f>COUNTIF(Data!$A:$A,D161)</f>
        <v>17</v>
      </c>
      <c r="L161" s="16">
        <f>COUNTIF(Data!$A:$A,G161)</f>
        <v>7</v>
      </c>
      <c r="M161" s="16" t="b">
        <f t="shared" si="1"/>
        <v>0</v>
      </c>
    </row>
    <row r="162" ht="14.25" customHeight="1">
      <c r="D162" s="117" t="s">
        <v>1692</v>
      </c>
      <c r="E162" s="117" t="s">
        <v>3305</v>
      </c>
      <c r="F162" s="117" t="s">
        <v>3303</v>
      </c>
      <c r="G162" s="117" t="s">
        <v>1528</v>
      </c>
      <c r="H162" s="117" t="s">
        <v>51</v>
      </c>
      <c r="I162" s="117" t="s">
        <v>3336</v>
      </c>
      <c r="J162" s="16">
        <f>COUNTIF(Data!$A:$A,A162)</f>
        <v>0</v>
      </c>
      <c r="K162" s="16">
        <f>COUNTIF(Data!$A:$A,D162)</f>
        <v>10</v>
      </c>
      <c r="L162" s="16">
        <f>COUNTIF(Data!$A:$A,G162)</f>
        <v>1</v>
      </c>
      <c r="M162" s="16" t="b">
        <f t="shared" si="1"/>
        <v>0</v>
      </c>
    </row>
    <row r="163" ht="14.25" customHeight="1">
      <c r="D163" s="117" t="s">
        <v>2600</v>
      </c>
      <c r="E163" s="117" t="s">
        <v>79</v>
      </c>
      <c r="F163" s="117" t="s">
        <v>24</v>
      </c>
      <c r="G163" s="117" t="s">
        <v>714</v>
      </c>
      <c r="H163" s="117" t="s">
        <v>314</v>
      </c>
      <c r="I163" s="117" t="s">
        <v>3317</v>
      </c>
      <c r="J163" s="16">
        <f>COUNTIF(Data!$A:$A,A163)</f>
        <v>0</v>
      </c>
      <c r="K163" s="16">
        <f>COUNTIF(Data!$A:$A,D163)</f>
        <v>12</v>
      </c>
      <c r="L163" s="16">
        <f>COUNTIF(Data!$A:$A,G163)</f>
        <v>10</v>
      </c>
      <c r="M163" s="16" t="b">
        <f t="shared" si="1"/>
        <v>0</v>
      </c>
    </row>
    <row r="164" ht="14.25" customHeight="1">
      <c r="D164" s="117" t="s">
        <v>361</v>
      </c>
      <c r="E164" s="117" t="s">
        <v>3317</v>
      </c>
      <c r="F164" s="117" t="s">
        <v>24</v>
      </c>
      <c r="G164" s="117" t="s">
        <v>1450</v>
      </c>
      <c r="H164" s="117" t="s">
        <v>51</v>
      </c>
      <c r="I164" s="117" t="s">
        <v>3328</v>
      </c>
      <c r="J164" s="16">
        <f>COUNTIF(Data!$A:$A,A164)</f>
        <v>0</v>
      </c>
      <c r="K164" s="16">
        <f>COUNTIF(Data!$A:$A,D164)</f>
        <v>3</v>
      </c>
      <c r="L164" s="16">
        <f>COUNTIF(Data!$A:$A,G164)</f>
        <v>1</v>
      </c>
      <c r="M164" s="16" t="b">
        <f t="shared" si="1"/>
        <v>0</v>
      </c>
    </row>
    <row r="165" ht="14.25" customHeight="1">
      <c r="D165" s="117" t="s">
        <v>1415</v>
      </c>
      <c r="E165" s="117" t="s">
        <v>3362</v>
      </c>
      <c r="F165" s="117" t="s">
        <v>3303</v>
      </c>
      <c r="G165" s="117" t="s">
        <v>3398</v>
      </c>
      <c r="H165" s="117" t="s">
        <v>51</v>
      </c>
      <c r="I165" s="117" t="s">
        <v>3345</v>
      </c>
      <c r="J165" s="16">
        <f>COUNTIF(Data!$A:$A,A165)</f>
        <v>0</v>
      </c>
      <c r="K165" s="16">
        <f>COUNTIF(Data!$A:$A,D165)</f>
        <v>11</v>
      </c>
      <c r="L165" s="16">
        <f>COUNTIF(Data!$A:$A,G165)</f>
        <v>0</v>
      </c>
      <c r="M165" s="16" t="b">
        <f t="shared" si="1"/>
        <v>0</v>
      </c>
    </row>
    <row r="166" ht="14.25" customHeight="1">
      <c r="D166" s="117" t="s">
        <v>1585</v>
      </c>
      <c r="E166" s="117" t="s">
        <v>79</v>
      </c>
      <c r="F166" s="117" t="s">
        <v>693</v>
      </c>
      <c r="G166" s="117" t="s">
        <v>1474</v>
      </c>
      <c r="H166" s="117" t="s">
        <v>51</v>
      </c>
      <c r="I166" s="117" t="s">
        <v>3343</v>
      </c>
      <c r="J166" s="16">
        <f>COUNTIF(Data!$A:$A,A166)</f>
        <v>0</v>
      </c>
      <c r="K166" s="16">
        <f>COUNTIF(Data!$A:$A,D166)</f>
        <v>19</v>
      </c>
      <c r="L166" s="16">
        <f>COUNTIF(Data!$A:$A,G166)</f>
        <v>20</v>
      </c>
      <c r="M166" s="16" t="b">
        <f t="shared" si="1"/>
        <v>0</v>
      </c>
    </row>
    <row r="167" ht="14.25" customHeight="1">
      <c r="D167" s="117" t="s">
        <v>1696</v>
      </c>
      <c r="E167" s="117" t="s">
        <v>3330</v>
      </c>
      <c r="F167" s="117" t="s">
        <v>24</v>
      </c>
      <c r="G167" s="117" t="s">
        <v>853</v>
      </c>
      <c r="H167" s="117" t="s">
        <v>51</v>
      </c>
      <c r="I167" s="117" t="s">
        <v>3299</v>
      </c>
      <c r="J167" s="16">
        <f>COUNTIF(Data!$A:$A,A167)</f>
        <v>0</v>
      </c>
      <c r="K167" s="16">
        <f>COUNTIF(Data!$A:$A,D167)</f>
        <v>1</v>
      </c>
      <c r="L167" s="16">
        <f>COUNTIF(Data!$A:$A,G167)</f>
        <v>10</v>
      </c>
      <c r="M167" s="16" t="b">
        <f t="shared" si="1"/>
        <v>0</v>
      </c>
    </row>
    <row r="168" ht="14.25" customHeight="1">
      <c r="D168" s="117" t="s">
        <v>1698</v>
      </c>
      <c r="E168" s="117" t="s">
        <v>3326</v>
      </c>
      <c r="F168" s="117" t="s">
        <v>3303</v>
      </c>
      <c r="G168" s="117" t="s">
        <v>1505</v>
      </c>
      <c r="H168" s="117" t="s">
        <v>51</v>
      </c>
      <c r="I168" s="117" t="s">
        <v>3371</v>
      </c>
      <c r="J168" s="16">
        <f>COUNTIF(Data!$A:$A,A168)</f>
        <v>0</v>
      </c>
      <c r="K168" s="16">
        <f>COUNTIF(Data!$A:$A,D168)</f>
        <v>9</v>
      </c>
      <c r="L168" s="16">
        <f>COUNTIF(Data!$A:$A,G168)</f>
        <v>1</v>
      </c>
      <c r="M168" s="16" t="b">
        <f t="shared" si="1"/>
        <v>0</v>
      </c>
    </row>
    <row r="169" ht="14.25" customHeight="1">
      <c r="G169" s="16" t="s">
        <v>1054</v>
      </c>
      <c r="H169" s="16" t="s">
        <v>24</v>
      </c>
      <c r="I169" s="16" t="s">
        <v>3324</v>
      </c>
      <c r="J169" s="16">
        <f>COUNTIF(Data!$A:$A,A169)</f>
        <v>0</v>
      </c>
      <c r="K169" s="16">
        <f>COUNTIF(Data!$A:$A,D169)</f>
        <v>0</v>
      </c>
      <c r="L169" s="16">
        <f>COUNTIF(Data!$A:$A,G169)</f>
        <v>13</v>
      </c>
      <c r="M169" s="16" t="b">
        <f t="shared" si="1"/>
        <v>0</v>
      </c>
    </row>
    <row r="170" ht="14.25" customHeight="1">
      <c r="G170" s="16" t="s">
        <v>1530</v>
      </c>
      <c r="H170" s="16" t="s">
        <v>51</v>
      </c>
      <c r="I170" s="16" t="s">
        <v>3311</v>
      </c>
      <c r="J170" s="16">
        <f>COUNTIF(Data!$A:$A,A170)</f>
        <v>0</v>
      </c>
      <c r="K170" s="16">
        <f>COUNTIF(Data!$A:$A,D170)</f>
        <v>0</v>
      </c>
      <c r="L170" s="16">
        <f>COUNTIF(Data!$A:$A,G170)</f>
        <v>1</v>
      </c>
      <c r="M170" s="16" t="b">
        <f t="shared" si="1"/>
        <v>0</v>
      </c>
    </row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J$2:$M$168"/>
  <mergeCells count="3">
    <mergeCell ref="A1:C1"/>
    <mergeCell ref="D1:F1"/>
    <mergeCell ref="G1:I1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88"/>
    <col customWidth="1" min="2" max="2" width="10.0"/>
    <col customWidth="1" min="3" max="3" width="9.75"/>
    <col customWidth="1" min="4" max="4" width="11.25"/>
    <col customWidth="1" min="5" max="26" width="7.63"/>
  </cols>
  <sheetData>
    <row r="1" ht="14.25" customHeight="1">
      <c r="A1" s="137" t="s">
        <v>3399</v>
      </c>
      <c r="B1" s="137" t="s">
        <v>3400</v>
      </c>
      <c r="C1" s="137" t="s">
        <v>1328</v>
      </c>
      <c r="D1" s="137" t="s">
        <v>3401</v>
      </c>
      <c r="F1" s="137" t="s">
        <v>3402</v>
      </c>
    </row>
    <row r="2" ht="14.25" customHeight="1">
      <c r="A2" s="140" t="s">
        <v>15</v>
      </c>
      <c r="B2" s="16" t="s">
        <v>1333</v>
      </c>
      <c r="C2" s="16" t="str">
        <f t="shared" ref="C2:C43" si="1">A2&amp;B2</f>
        <v>2005_32 Climate Change Targets BillTa</v>
      </c>
      <c r="D2" s="16" t="s">
        <v>420</v>
      </c>
      <c r="E2" s="16">
        <f>COUNTIFS(Data!B:B,'Bill Assignment'!A2,Data!D:D,'Bill Assignment'!B2)</f>
        <v>51</v>
      </c>
      <c r="F2" s="16">
        <f>VLOOKUP(A2,Data!M:N,2,0)</f>
        <v>3</v>
      </c>
      <c r="H2" s="141" t="s">
        <v>3403</v>
      </c>
    </row>
    <row r="3" ht="14.25" customHeight="1">
      <c r="A3" s="140" t="s">
        <v>15</v>
      </c>
      <c r="B3" s="16" t="s">
        <v>1419</v>
      </c>
      <c r="C3" s="16" t="str">
        <f t="shared" si="1"/>
        <v>2005_32 Climate Change Targets BillNil</v>
      </c>
      <c r="D3" s="16" t="s">
        <v>437</v>
      </c>
      <c r="E3" s="16">
        <f>COUNTIFS(Data!B:B,'Bill Assignment'!A3,Data!D:D,'Bill Assignment'!B3)</f>
        <v>65</v>
      </c>
      <c r="F3" s="16">
        <f>VLOOKUP(A3,Data!M:N,2,0)</f>
        <v>3</v>
      </c>
      <c r="H3" s="142" t="s">
        <v>437</v>
      </c>
    </row>
    <row r="4" ht="14.25" customHeight="1">
      <c r="A4" s="143" t="s">
        <v>17</v>
      </c>
      <c r="B4" s="16" t="s">
        <v>1333</v>
      </c>
      <c r="C4" s="16" t="str">
        <f t="shared" si="1"/>
        <v>2012_045 Energy Security and Climate Change BillTa</v>
      </c>
      <c r="D4" s="16" t="s">
        <v>420</v>
      </c>
      <c r="E4" s="16">
        <f>COUNTIFS(Data!B:B,'Bill Assignment'!A4,Data!D:D,'Bill Assignment'!B4)</f>
        <v>39</v>
      </c>
      <c r="F4" s="16">
        <f>VLOOKUP(A4,Data!M:N,2,0)</f>
        <v>2</v>
      </c>
      <c r="H4" s="142" t="s">
        <v>464</v>
      </c>
    </row>
    <row r="5" ht="14.25" customHeight="1">
      <c r="A5" s="143" t="s">
        <v>17</v>
      </c>
      <c r="B5" s="16" t="s">
        <v>1419</v>
      </c>
      <c r="C5" s="16" t="str">
        <f t="shared" si="1"/>
        <v>2012_045 Energy Security and Climate Change BillNil</v>
      </c>
      <c r="D5" s="16" t="s">
        <v>437</v>
      </c>
      <c r="E5" s="16">
        <f>COUNTIFS(Data!B:B,'Bill Assignment'!A5,Data!D:D,'Bill Assignment'!B5)</f>
        <v>80</v>
      </c>
      <c r="F5" s="16">
        <f>VLOOKUP(A5,Data!M:N,2,0)</f>
        <v>2</v>
      </c>
      <c r="H5" s="142" t="s">
        <v>3404</v>
      </c>
    </row>
    <row r="6" ht="14.25" customHeight="1">
      <c r="A6" s="144" t="s">
        <v>18</v>
      </c>
      <c r="B6" s="16" t="s">
        <v>1419</v>
      </c>
      <c r="C6" s="16" t="str">
        <f t="shared" si="1"/>
        <v>2016_103 Fossil Fuel Divestment BillNil</v>
      </c>
      <c r="D6" s="16" t="s">
        <v>420</v>
      </c>
      <c r="E6" s="16">
        <f>COUNTIFS(Data!B:B,'Bill Assignment'!A6,Data!D:D,'Bill Assignment'!B6)</f>
        <v>90</v>
      </c>
      <c r="F6" s="16">
        <f>VLOOKUP(A6,Data!M:N,2,0)</f>
        <v>1</v>
      </c>
    </row>
    <row r="7" ht="14.25" customHeight="1">
      <c r="A7" s="144" t="s">
        <v>18</v>
      </c>
      <c r="B7" s="16" t="s">
        <v>1333</v>
      </c>
      <c r="C7" s="16" t="str">
        <f t="shared" si="1"/>
        <v>2016_103 Fossil Fuel Divestment BillTa</v>
      </c>
      <c r="D7" s="16" t="s">
        <v>437</v>
      </c>
      <c r="E7" s="16">
        <f>COUNTIFS(Data!B:B,'Bill Assignment'!A7,Data!D:D,'Bill Assignment'!B7)</f>
        <v>53</v>
      </c>
      <c r="F7" s="16">
        <f>VLOOKUP(A7,Data!M:N,2,0)</f>
        <v>1</v>
      </c>
    </row>
    <row r="8" ht="14.25" customHeight="1">
      <c r="A8" s="145" t="s">
        <v>19</v>
      </c>
      <c r="B8" s="16" t="s">
        <v>1333</v>
      </c>
      <c r="C8" s="16" t="str">
        <f t="shared" si="1"/>
        <v>2018_009 Climate Emergency Measures Bill - Second Stage VoteTa</v>
      </c>
      <c r="D8" s="16" t="s">
        <v>420</v>
      </c>
      <c r="E8" s="16">
        <f>COUNTIFS(Data!B:B,'Bill Assignment'!A8,Data!D:D,'Bill Assignment'!B8)</f>
        <v>78</v>
      </c>
      <c r="F8" s="16">
        <f>VLOOKUP(A8,Data!M:N,2,0)</f>
        <v>1</v>
      </c>
    </row>
    <row r="9" ht="14.25" customHeight="1">
      <c r="A9" s="145" t="s">
        <v>19</v>
      </c>
      <c r="B9" s="16" t="s">
        <v>1419</v>
      </c>
      <c r="C9" s="16" t="str">
        <f t="shared" si="1"/>
        <v>2018_009 Climate Emergency Measures Bill - Second Stage VoteNil</v>
      </c>
      <c r="D9" s="16" t="s">
        <v>437</v>
      </c>
      <c r="E9" s="16">
        <f>COUNTIFS(Data!B:B,'Bill Assignment'!A9,Data!D:D,'Bill Assignment'!B9)</f>
        <v>48</v>
      </c>
      <c r="F9" s="16">
        <f>VLOOKUP(A9,Data!M:N,2,0)</f>
        <v>1</v>
      </c>
    </row>
    <row r="10" ht="14.25" customHeight="1">
      <c r="A10" s="146" t="s">
        <v>26</v>
      </c>
      <c r="B10" s="16" t="s">
        <v>1419</v>
      </c>
      <c r="C10" s="16" t="str">
        <f t="shared" si="1"/>
        <v>2018_009 Climate Emergency Measures Bill - Amendment 1Nil</v>
      </c>
      <c r="D10" s="16" t="s">
        <v>420</v>
      </c>
      <c r="E10" s="16">
        <f>COUNTIFS(Data!B:B,'Bill Assignment'!A10,Data!D:D,'Bill Assignment'!B10)</f>
        <v>82</v>
      </c>
      <c r="F10" s="16">
        <f>VLOOKUP(A10,Data!M:N,2,0)</f>
        <v>1</v>
      </c>
    </row>
    <row r="11" ht="14.25" customHeight="1">
      <c r="A11" s="146" t="s">
        <v>26</v>
      </c>
      <c r="B11" s="16" t="s">
        <v>1333</v>
      </c>
      <c r="C11" s="16" t="str">
        <f t="shared" si="1"/>
        <v>2018_009 Climate Emergency Measures Bill - Amendment 1Ta</v>
      </c>
      <c r="D11" s="16" t="s">
        <v>437</v>
      </c>
      <c r="E11" s="16">
        <f>COUNTIFS(Data!B:B,'Bill Assignment'!A11,Data!D:D,'Bill Assignment'!B11)</f>
        <v>54</v>
      </c>
      <c r="F11" s="16">
        <f>VLOOKUP(A11,Data!M:N,2,0)</f>
        <v>1</v>
      </c>
    </row>
    <row r="12" ht="14.25" customHeight="1">
      <c r="A12" s="147" t="s">
        <v>27</v>
      </c>
      <c r="B12" s="16" t="s">
        <v>1333</v>
      </c>
      <c r="C12" s="16" t="str">
        <f t="shared" si="1"/>
        <v>2016_037 Prohibition of Onshore Hydraulic Fracturing - Amendment 1Ta</v>
      </c>
      <c r="D12" s="16" t="s">
        <v>420</v>
      </c>
      <c r="E12" s="16">
        <f>COUNTIFS(Data!B:B,'Bill Assignment'!A12,Data!D:D,'Bill Assignment'!B12)</f>
        <v>14</v>
      </c>
      <c r="F12" s="16">
        <f>VLOOKUP(A12,Data!M:N,2,0)</f>
        <v>1</v>
      </c>
    </row>
    <row r="13" ht="14.25" customHeight="1">
      <c r="A13" s="147" t="s">
        <v>27</v>
      </c>
      <c r="B13" s="16" t="s">
        <v>1419</v>
      </c>
      <c r="C13" s="16" t="str">
        <f t="shared" si="1"/>
        <v>2016_037 Prohibition of Onshore Hydraulic Fracturing - Amendment 1Nil</v>
      </c>
      <c r="D13" s="16" t="s">
        <v>437</v>
      </c>
      <c r="E13" s="16">
        <f>COUNTIFS(Data!B:B,'Bill Assignment'!A13,Data!D:D,'Bill Assignment'!B13)</f>
        <v>75</v>
      </c>
      <c r="F13" s="16">
        <f>VLOOKUP(A13,Data!M:N,2,0)</f>
        <v>1</v>
      </c>
    </row>
    <row r="14" ht="14.25" customHeight="1">
      <c r="A14" s="148" t="s">
        <v>34</v>
      </c>
      <c r="B14" s="16" t="s">
        <v>1333</v>
      </c>
      <c r="C14" s="16" t="str">
        <f t="shared" si="1"/>
        <v>2016_037 Prohibition of Onshore Hydraulic Fracturing - Amendment 3Ta</v>
      </c>
      <c r="D14" s="16" t="s">
        <v>420</v>
      </c>
      <c r="E14" s="16">
        <f>COUNTIFS(Data!B:B,'Bill Assignment'!A14,Data!D:D,'Bill Assignment'!B14)</f>
        <v>15</v>
      </c>
      <c r="F14" s="16">
        <f>VLOOKUP(A14,Data!M:N,2,0)</f>
        <v>1</v>
      </c>
    </row>
    <row r="15" ht="14.25" customHeight="1">
      <c r="A15" s="148" t="s">
        <v>34</v>
      </c>
      <c r="B15" s="16" t="s">
        <v>1419</v>
      </c>
      <c r="C15" s="16" t="str">
        <f t="shared" si="1"/>
        <v>2016_037 Prohibition of Onshore Hydraulic Fracturing - Amendment 3Nil</v>
      </c>
      <c r="D15" s="16" t="s">
        <v>437</v>
      </c>
      <c r="E15" s="16">
        <f>COUNTIFS(Data!B:B,'Bill Assignment'!A15,Data!D:D,'Bill Assignment'!B15)</f>
        <v>77</v>
      </c>
      <c r="F15" s="16">
        <f>VLOOKUP(A15,Data!M:N,2,0)</f>
        <v>1</v>
      </c>
    </row>
    <row r="16" ht="14.25" customHeight="1">
      <c r="A16" s="147" t="s">
        <v>53</v>
      </c>
      <c r="B16" s="16" t="s">
        <v>1333</v>
      </c>
      <c r="C16" s="16" t="str">
        <f t="shared" si="1"/>
        <v>2016_037 Prohibition of Onshore Hydraulic Fracturing - Amendment 4Ta</v>
      </c>
      <c r="D16" s="16" t="s">
        <v>420</v>
      </c>
      <c r="E16" s="16">
        <f>COUNTIFS(Data!B:B,'Bill Assignment'!A16,Data!D:D,'Bill Assignment'!B16)</f>
        <v>12</v>
      </c>
      <c r="F16" s="16">
        <f>VLOOKUP(A16,Data!M:N,2,0)</f>
        <v>1</v>
      </c>
    </row>
    <row r="17" ht="14.25" customHeight="1">
      <c r="A17" s="147" t="s">
        <v>53</v>
      </c>
      <c r="B17" s="16" t="s">
        <v>1419</v>
      </c>
      <c r="C17" s="16" t="str">
        <f t="shared" si="1"/>
        <v>2016_037 Prohibition of Onshore Hydraulic Fracturing - Amendment 4Nil</v>
      </c>
      <c r="D17" s="16" t="s">
        <v>437</v>
      </c>
      <c r="E17" s="16">
        <f>COUNTIFS(Data!B:B,'Bill Assignment'!A17,Data!D:D,'Bill Assignment'!B17)</f>
        <v>77</v>
      </c>
      <c r="F17" s="16">
        <f>VLOOKUP(A17,Data!M:N,2,0)</f>
        <v>1</v>
      </c>
    </row>
    <row r="18" ht="14.25" customHeight="1">
      <c r="A18" s="148" t="s">
        <v>54</v>
      </c>
      <c r="B18" s="16" t="s">
        <v>1333</v>
      </c>
      <c r="C18" s="16" t="str">
        <f t="shared" si="1"/>
        <v>2016_037 Prohibition of Onshore Hydraulic Fracturing - Amendment 5Ta</v>
      </c>
      <c r="D18" s="16" t="s">
        <v>420</v>
      </c>
      <c r="E18" s="16">
        <f>COUNTIFS(Data!B:B,'Bill Assignment'!A18,Data!D:D,'Bill Assignment'!B18)</f>
        <v>15</v>
      </c>
      <c r="F18" s="16">
        <f>VLOOKUP(A18,Data!M:N,2,0)</f>
        <v>1</v>
      </c>
    </row>
    <row r="19" ht="14.25" customHeight="1">
      <c r="A19" s="148" t="s">
        <v>54</v>
      </c>
      <c r="B19" s="16" t="s">
        <v>1419</v>
      </c>
      <c r="C19" s="16" t="str">
        <f t="shared" si="1"/>
        <v>2016_037 Prohibition of Onshore Hydraulic Fracturing - Amendment 5Nil</v>
      </c>
      <c r="D19" s="16" t="s">
        <v>437</v>
      </c>
      <c r="E19" s="16">
        <f>COUNTIFS(Data!B:B,'Bill Assignment'!A19,Data!D:D,'Bill Assignment'!B19)</f>
        <v>78</v>
      </c>
      <c r="F19" s="16">
        <f>VLOOKUP(A19,Data!M:N,2,0)</f>
        <v>1</v>
      </c>
    </row>
    <row r="20" ht="14.25" customHeight="1">
      <c r="A20" s="127" t="s">
        <v>55</v>
      </c>
      <c r="B20" s="16" t="s">
        <v>1333</v>
      </c>
      <c r="C20" s="16" t="str">
        <f t="shared" si="1"/>
        <v>2015_002 Climate Action and Low Carbon Development Bill - Amendment 31 - 2050 TargetsTa</v>
      </c>
      <c r="D20" s="16" t="s">
        <v>420</v>
      </c>
      <c r="E20" s="149">
        <f>COUNTIFS(Data!B:B,'Bill Assignment'!A20,Data!D:D,'Bill Assignment'!B20)</f>
        <v>46</v>
      </c>
      <c r="F20" s="16">
        <f>VLOOKUP(A20,Data!M:N,2,0)</f>
        <v>2</v>
      </c>
    </row>
    <row r="21" ht="14.25" customHeight="1">
      <c r="A21" s="127" t="s">
        <v>55</v>
      </c>
      <c r="B21" s="16" t="s">
        <v>1419</v>
      </c>
      <c r="C21" s="16" t="str">
        <f t="shared" si="1"/>
        <v>2015_002 Climate Action and Low Carbon Development Bill - Amendment 31 - 2050 TargetsNil</v>
      </c>
      <c r="D21" s="16" t="s">
        <v>437</v>
      </c>
      <c r="E21" s="149">
        <f>COUNTIFS(Data!B:B,'Bill Assignment'!A21,Data!D:D,'Bill Assignment'!B21)</f>
        <v>64</v>
      </c>
      <c r="F21" s="16">
        <f>VLOOKUP(A21,Data!M:N,2,0)</f>
        <v>2</v>
      </c>
    </row>
    <row r="22" ht="14.25" customHeight="1">
      <c r="A22" s="128" t="s">
        <v>66</v>
      </c>
      <c r="B22" s="16" t="s">
        <v>1419</v>
      </c>
      <c r="C22" s="16" t="str">
        <f t="shared" si="1"/>
        <v>2015_002 Climate Action and Low Carbon Development Bill - Amendment 27 - 18 MonthsNil</v>
      </c>
      <c r="D22" s="16" t="s">
        <v>420</v>
      </c>
      <c r="E22" s="149">
        <f>COUNTIFS(Data!B:B,'Bill Assignment'!A22,Data!D:D,'Bill Assignment'!B22)</f>
        <v>36</v>
      </c>
      <c r="F22" s="16">
        <f>VLOOKUP(A22,Data!M:N,2,0)</f>
        <v>2</v>
      </c>
    </row>
    <row r="23" ht="14.25" customHeight="1">
      <c r="A23" s="128" t="s">
        <v>66</v>
      </c>
      <c r="B23" s="16" t="s">
        <v>1333</v>
      </c>
      <c r="C23" s="16" t="str">
        <f t="shared" si="1"/>
        <v>2015_002 Climate Action and Low Carbon Development Bill - Amendment 27 - 18 MonthsTa</v>
      </c>
      <c r="D23" s="16" t="s">
        <v>437</v>
      </c>
      <c r="E23" s="149">
        <f>COUNTIFS(Data!B:B,'Bill Assignment'!A23,Data!D:D,'Bill Assignment'!B23)</f>
        <v>51</v>
      </c>
      <c r="F23" s="16">
        <f>VLOOKUP(A23,Data!M:N,2,0)</f>
        <v>2</v>
      </c>
    </row>
    <row r="24" ht="14.25" customHeight="1">
      <c r="A24" s="127" t="s">
        <v>80</v>
      </c>
      <c r="B24" s="16" t="s">
        <v>1333</v>
      </c>
      <c r="C24" s="16" t="str">
        <f t="shared" si="1"/>
        <v>2015_002 Climate Action and Low Carbon Development Bill - Amendment 34 - TransparencyTa</v>
      </c>
      <c r="D24" s="16" t="s">
        <v>420</v>
      </c>
      <c r="E24" s="149">
        <f>COUNTIFS(Data!B:B,'Bill Assignment'!A24,Data!D:D,'Bill Assignment'!B24)</f>
        <v>37</v>
      </c>
      <c r="F24" s="16">
        <f>VLOOKUP(A24,Data!M:N,2,0)</f>
        <v>2</v>
      </c>
    </row>
    <row r="25" ht="14.25" customHeight="1">
      <c r="A25" s="127" t="s">
        <v>80</v>
      </c>
      <c r="B25" s="16" t="s">
        <v>1419</v>
      </c>
      <c r="C25" s="16" t="str">
        <f t="shared" si="1"/>
        <v>2015_002 Climate Action and Low Carbon Development Bill - Amendment 34 - TransparencyNil</v>
      </c>
      <c r="D25" s="16" t="s">
        <v>437</v>
      </c>
      <c r="E25" s="149">
        <f>COUNTIFS(Data!B:B,'Bill Assignment'!A25,Data!D:D,'Bill Assignment'!B25)</f>
        <v>65</v>
      </c>
      <c r="F25" s="16">
        <f>VLOOKUP(A25,Data!M:N,2,0)</f>
        <v>2</v>
      </c>
    </row>
    <row r="26" ht="14.25" customHeight="1">
      <c r="A26" s="128" t="s">
        <v>84</v>
      </c>
      <c r="B26" s="16" t="s">
        <v>1333</v>
      </c>
      <c r="C26" s="16" t="str">
        <f t="shared" si="1"/>
        <v>2015_002 Climate Action and Low Carbon Development Bill - Amendment 38 - DemocracyTa</v>
      </c>
      <c r="D26" s="16" t="s">
        <v>420</v>
      </c>
      <c r="E26" s="149">
        <f>COUNTIFS(Data!B:B,'Bill Assignment'!A26,Data!D:D,'Bill Assignment'!B26)</f>
        <v>36</v>
      </c>
      <c r="F26" s="16">
        <f>VLOOKUP(A26,Data!M:N,2,0)</f>
        <v>2</v>
      </c>
    </row>
    <row r="27" ht="14.25" customHeight="1">
      <c r="A27" s="128" t="s">
        <v>84</v>
      </c>
      <c r="B27" s="16" t="s">
        <v>1419</v>
      </c>
      <c r="C27" s="16" t="str">
        <f t="shared" si="1"/>
        <v>2015_002 Climate Action and Low Carbon Development Bill - Amendment 38 - DemocracyNil</v>
      </c>
      <c r="D27" s="16" t="s">
        <v>437</v>
      </c>
      <c r="E27" s="149">
        <f>COUNTIFS(Data!B:B,'Bill Assignment'!A27,Data!D:D,'Bill Assignment'!B27)</f>
        <v>61</v>
      </c>
      <c r="F27" s="16">
        <f>VLOOKUP(A27,Data!M:N,2,0)</f>
        <v>2</v>
      </c>
    </row>
    <row r="28" ht="14.25" customHeight="1">
      <c r="A28" s="127" t="s">
        <v>85</v>
      </c>
      <c r="B28" s="16" t="s">
        <v>1333</v>
      </c>
      <c r="C28" s="16" t="str">
        <f t="shared" si="1"/>
        <v>2015_002 Climate Action and Low Carbon Development Bill - Amendment 39 - Climate JusticeTa</v>
      </c>
      <c r="D28" s="16" t="s">
        <v>420</v>
      </c>
      <c r="E28" s="149">
        <f>COUNTIFS(Data!B:B,'Bill Assignment'!A28,Data!D:D,'Bill Assignment'!B28)</f>
        <v>39</v>
      </c>
      <c r="F28" s="16">
        <f>VLOOKUP(A28,Data!M:N,2,0)</f>
        <v>2</v>
      </c>
    </row>
    <row r="29" ht="14.25" customHeight="1">
      <c r="A29" s="127" t="s">
        <v>85</v>
      </c>
      <c r="B29" s="16" t="s">
        <v>1419</v>
      </c>
      <c r="C29" s="16" t="str">
        <f t="shared" si="1"/>
        <v>2015_002 Climate Action and Low Carbon Development Bill - Amendment 39 - Climate JusticeNil</v>
      </c>
      <c r="D29" s="16" t="s">
        <v>437</v>
      </c>
      <c r="E29" s="149">
        <f>COUNTIFS(Data!B:B,'Bill Assignment'!A29,Data!D:D,'Bill Assignment'!B29)</f>
        <v>65</v>
      </c>
      <c r="F29" s="16">
        <f>VLOOKUP(A29,Data!M:N,2,0)</f>
        <v>2</v>
      </c>
    </row>
    <row r="30" ht="14.25" customHeight="1">
      <c r="A30" s="128" t="s">
        <v>88</v>
      </c>
      <c r="B30" s="16" t="s">
        <v>1333</v>
      </c>
      <c r="C30" s="16" t="str">
        <f t="shared" si="1"/>
        <v>2015_002 Climate Action and Low Carbon Development Bill (vi) - Amendment 40 - ComplyTa</v>
      </c>
      <c r="D30" s="16" t="s">
        <v>420</v>
      </c>
      <c r="E30" s="149">
        <f>COUNTIFS(Data!B:B,'Bill Assignment'!A30,Data!D:D,'Bill Assignment'!B30)</f>
        <v>41</v>
      </c>
      <c r="F30" s="16">
        <f>VLOOKUP(A30,Data!M:N,2,0)</f>
        <v>2</v>
      </c>
    </row>
    <row r="31" ht="14.25" customHeight="1">
      <c r="A31" s="128" t="s">
        <v>88</v>
      </c>
      <c r="B31" s="16" t="s">
        <v>1419</v>
      </c>
      <c r="C31" s="16" t="str">
        <f t="shared" si="1"/>
        <v>2015_002 Climate Action and Low Carbon Development Bill (vi) - Amendment 40 - ComplyNil</v>
      </c>
      <c r="D31" s="16" t="s">
        <v>437</v>
      </c>
      <c r="E31" s="149">
        <f>COUNTIFS(Data!B:B,'Bill Assignment'!A31,Data!D:D,'Bill Assignment'!B31)</f>
        <v>63</v>
      </c>
      <c r="F31" s="16">
        <f>VLOOKUP(A31,Data!M:N,2,0)</f>
        <v>2</v>
      </c>
    </row>
    <row r="32" ht="14.25" customHeight="1">
      <c r="A32" s="127" t="s">
        <v>89</v>
      </c>
      <c r="B32" s="16" t="s">
        <v>1333</v>
      </c>
      <c r="C32" s="16" t="str">
        <f t="shared" si="1"/>
        <v>2015_002 Climate Action and Low Carbon Development Bill - Amendment 146 - Advisory CouncilTa</v>
      </c>
      <c r="D32" s="16" t="s">
        <v>420</v>
      </c>
      <c r="E32" s="149">
        <f>COUNTIFS(Data!B:B,'Bill Assignment'!A32,Data!D:D,'Bill Assignment'!B32)</f>
        <v>31</v>
      </c>
      <c r="F32" s="16">
        <f>VLOOKUP(A32,Data!M:N,2,0)</f>
        <v>2</v>
      </c>
    </row>
    <row r="33" ht="14.25" customHeight="1">
      <c r="A33" s="127" t="s">
        <v>89</v>
      </c>
      <c r="B33" s="16" t="s">
        <v>1419</v>
      </c>
      <c r="C33" s="16" t="str">
        <f t="shared" si="1"/>
        <v>2015_002 Climate Action and Low Carbon Development Bill - Amendment 146 - Advisory CouncilNil</v>
      </c>
      <c r="D33" s="16" t="s">
        <v>437</v>
      </c>
      <c r="E33" s="149">
        <f>COUNTIFS(Data!B:B,'Bill Assignment'!A33,Data!D:D,'Bill Assignment'!B33)</f>
        <v>65</v>
      </c>
      <c r="F33" s="16">
        <f>VLOOKUP(A33,Data!M:N,2,0)</f>
        <v>2</v>
      </c>
    </row>
    <row r="34" ht="14.25" customHeight="1">
      <c r="A34" s="128" t="s">
        <v>90</v>
      </c>
      <c r="B34" s="16" t="s">
        <v>1333</v>
      </c>
      <c r="C34" s="16" t="str">
        <f t="shared" si="1"/>
        <v>2015_002 Climate Action and Low Carbon Development Bill - Amendment 152 - Annual TargetsTa</v>
      </c>
      <c r="D34" s="16" t="s">
        <v>420</v>
      </c>
      <c r="E34" s="149">
        <f>COUNTIFS(Data!B:B,'Bill Assignment'!A34,Data!D:D,'Bill Assignment'!B34)</f>
        <v>25</v>
      </c>
      <c r="F34" s="16">
        <f>VLOOKUP(A34,Data!M:N,2,0)</f>
        <v>2</v>
      </c>
    </row>
    <row r="35" ht="14.25" customHeight="1">
      <c r="A35" s="128" t="s">
        <v>90</v>
      </c>
      <c r="B35" s="16" t="s">
        <v>1419</v>
      </c>
      <c r="C35" s="16" t="str">
        <f t="shared" si="1"/>
        <v>2015_002 Climate Action and Low Carbon Development Bill - Amendment 152 - Annual TargetsNil</v>
      </c>
      <c r="D35" s="16" t="s">
        <v>437</v>
      </c>
      <c r="E35" s="149">
        <f>COUNTIFS(Data!B:B,'Bill Assignment'!A35,Data!D:D,'Bill Assignment'!B35)</f>
        <v>61</v>
      </c>
      <c r="F35" s="16">
        <f>VLOOKUP(A35,Data!M:N,2,0)</f>
        <v>2</v>
      </c>
    </row>
    <row r="36" ht="14.25" customHeight="1">
      <c r="A36" s="127" t="s">
        <v>788</v>
      </c>
      <c r="B36" s="16" t="s">
        <v>1333</v>
      </c>
      <c r="C36" s="16" t="str">
        <f t="shared" si="1"/>
        <v>2015_002 Climate Action and Low Carbon Development Bill - Amendment 19 - Public HealthTa</v>
      </c>
      <c r="D36" s="16" t="s">
        <v>420</v>
      </c>
      <c r="E36" s="149">
        <f>COUNTIFS(Data!B:B,'Bill Assignment'!A36,Data!D:D,'Bill Assignment'!B36)</f>
        <v>28</v>
      </c>
      <c r="F36" s="16">
        <f>VLOOKUP(A36,Data!M:N,2,0)</f>
        <v>2</v>
      </c>
    </row>
    <row r="37" ht="14.25" customHeight="1">
      <c r="A37" s="127" t="s">
        <v>788</v>
      </c>
      <c r="B37" s="16" t="s">
        <v>1419</v>
      </c>
      <c r="C37" s="16" t="str">
        <f t="shared" si="1"/>
        <v>2015_002 Climate Action and Low Carbon Development Bill - Amendment 19 - Public HealthNil</v>
      </c>
      <c r="D37" s="16" t="s">
        <v>437</v>
      </c>
      <c r="E37" s="149">
        <f>COUNTIFS(Data!B:B,'Bill Assignment'!A37,Data!D:D,'Bill Assignment'!B37)</f>
        <v>51</v>
      </c>
      <c r="F37" s="16">
        <f>VLOOKUP(A37,Data!M:N,2,0)</f>
        <v>2</v>
      </c>
    </row>
    <row r="38" ht="14.25" customHeight="1">
      <c r="A38" s="128" t="s">
        <v>790</v>
      </c>
      <c r="B38" s="16" t="s">
        <v>1333</v>
      </c>
      <c r="C38" s="16" t="str">
        <f t="shared" si="1"/>
        <v>2015_002 Climate Action and Low Carbon Development Bill - Amendment 5 - BaselineTa</v>
      </c>
      <c r="D38" s="16" t="s">
        <v>420</v>
      </c>
      <c r="E38" s="149">
        <f>COUNTIFS(Data!B:B,'Bill Assignment'!A38,Data!D:D,'Bill Assignment'!B38)</f>
        <v>31</v>
      </c>
      <c r="F38" s="16">
        <f>VLOOKUP(A38,Data!M:N,2,0)</f>
        <v>2</v>
      </c>
    </row>
    <row r="39" ht="14.25" customHeight="1">
      <c r="A39" s="128" t="s">
        <v>790</v>
      </c>
      <c r="B39" s="16" t="s">
        <v>1419</v>
      </c>
      <c r="C39" s="16" t="str">
        <f t="shared" si="1"/>
        <v>2015_002 Climate Action and Low Carbon Development Bill - Amendment 5 - BaselineNil</v>
      </c>
      <c r="D39" s="16" t="s">
        <v>437</v>
      </c>
      <c r="E39" s="149">
        <f>COUNTIFS(Data!B:B,'Bill Assignment'!A39,Data!D:D,'Bill Assignment'!B39)</f>
        <v>58</v>
      </c>
      <c r="F39" s="16">
        <f>VLOOKUP(A39,Data!M:N,2,0)</f>
        <v>2</v>
      </c>
    </row>
    <row r="40" ht="14.25" customHeight="1">
      <c r="A40" s="127" t="s">
        <v>791</v>
      </c>
      <c r="B40" s="16" t="s">
        <v>1333</v>
      </c>
      <c r="C40" s="16" t="str">
        <f t="shared" si="1"/>
        <v>2015_002 Climate Action and Low Carbon Development Bill - Amendment 52 - DemocracyTa</v>
      </c>
      <c r="D40" s="16" t="s">
        <v>420</v>
      </c>
      <c r="E40" s="149">
        <f>COUNTIFS(Data!B:B,'Bill Assignment'!A40,Data!D:D,'Bill Assignment'!B40)</f>
        <v>41</v>
      </c>
      <c r="F40" s="16">
        <f>VLOOKUP(A40,Data!M:N,2,0)</f>
        <v>2</v>
      </c>
    </row>
    <row r="41" ht="14.25" customHeight="1">
      <c r="A41" s="127" t="s">
        <v>791</v>
      </c>
      <c r="B41" s="16" t="s">
        <v>1419</v>
      </c>
      <c r="C41" s="16" t="str">
        <f t="shared" si="1"/>
        <v>2015_002 Climate Action and Low Carbon Development Bill - Amendment 52 - DemocracyNil</v>
      </c>
      <c r="D41" s="16" t="s">
        <v>437</v>
      </c>
      <c r="E41" s="149">
        <f>COUNTIFS(Data!B:B,'Bill Assignment'!A41,Data!D:D,'Bill Assignment'!B41)</f>
        <v>53</v>
      </c>
      <c r="F41" s="16">
        <f>VLOOKUP(A41,Data!M:N,2,0)</f>
        <v>2</v>
      </c>
    </row>
    <row r="42" ht="14.25" customHeight="1">
      <c r="A42" s="128" t="s">
        <v>792</v>
      </c>
      <c r="B42" s="16" t="s">
        <v>1333</v>
      </c>
      <c r="C42" s="16" t="str">
        <f t="shared" si="1"/>
        <v>2015_002 Climate Action and Low Carbon Development Bill - Amendment 134 - 6 MonthsTa</v>
      </c>
      <c r="D42" s="16" t="s">
        <v>420</v>
      </c>
      <c r="E42" s="149">
        <f>COUNTIFS(Data!B:B,'Bill Assignment'!A42,Data!D:D,'Bill Assignment'!B42)</f>
        <v>31</v>
      </c>
      <c r="F42" s="16">
        <f>VLOOKUP(A42,Data!M:N,2,0)</f>
        <v>2</v>
      </c>
    </row>
    <row r="43" ht="14.25" customHeight="1">
      <c r="A43" s="128" t="s">
        <v>792</v>
      </c>
      <c r="B43" s="16" t="s">
        <v>1419</v>
      </c>
      <c r="C43" s="16" t="str">
        <f t="shared" si="1"/>
        <v>2015_002 Climate Action and Low Carbon Development Bill - Amendment 134 - 6 MonthsNil</v>
      </c>
      <c r="D43" s="16" t="s">
        <v>437</v>
      </c>
      <c r="E43" s="149">
        <f>COUNTIFS(Data!B:B,'Bill Assignment'!A43,Data!D:D,'Bill Assignment'!B43)</f>
        <v>70</v>
      </c>
      <c r="F43" s="16">
        <f>VLOOKUP(A43,Data!M:N,2,0)</f>
        <v>2</v>
      </c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4" width="23.13"/>
    <col customWidth="1" min="5" max="5" width="10.75"/>
    <col customWidth="1" min="6" max="11" width="7.63"/>
    <col customWidth="1" min="12" max="12" width="18.25"/>
    <col customWidth="1" min="13" max="13" width="17.38"/>
    <col customWidth="1" min="14" max="14" width="20.5"/>
    <col customWidth="1" min="15" max="16" width="7.63"/>
    <col customWidth="1" min="17" max="17" width="27.63"/>
    <col customWidth="1" min="18" max="18" width="11.5"/>
    <col customWidth="1" min="19" max="19" width="15.88"/>
    <col customWidth="1" min="20" max="60" width="7.63"/>
  </cols>
  <sheetData>
    <row r="1" ht="14.25" customHeight="1">
      <c r="A1" s="16" t="s">
        <v>3405</v>
      </c>
      <c r="B1" s="16" t="s">
        <v>3406</v>
      </c>
      <c r="C1" s="16" t="s">
        <v>1</v>
      </c>
      <c r="D1" s="16" t="s">
        <v>3407</v>
      </c>
      <c r="F1" s="16" t="s">
        <v>3408</v>
      </c>
      <c r="J1" s="150" t="s">
        <v>3409</v>
      </c>
      <c r="L1" s="132" t="s">
        <v>3410</v>
      </c>
      <c r="M1" s="133"/>
      <c r="N1" s="134"/>
      <c r="Q1" s="137" t="s">
        <v>1</v>
      </c>
      <c r="R1" s="137" t="s">
        <v>3411</v>
      </c>
      <c r="S1" s="137" t="s">
        <v>3412</v>
      </c>
      <c r="U1" s="150" t="s">
        <v>3413</v>
      </c>
      <c r="V1" s="151" t="s">
        <v>3414</v>
      </c>
      <c r="W1" s="152" t="s">
        <v>3415</v>
      </c>
      <c r="X1" s="152" t="s">
        <v>3416</v>
      </c>
      <c r="Y1" s="152" t="s">
        <v>3310</v>
      </c>
      <c r="Z1" s="152" t="s">
        <v>3417</v>
      </c>
      <c r="AA1" s="152" t="s">
        <v>3418</v>
      </c>
      <c r="AB1" s="152" t="s">
        <v>3419</v>
      </c>
      <c r="AC1" s="152" t="s">
        <v>102</v>
      </c>
      <c r="AD1" s="152" t="s">
        <v>3420</v>
      </c>
      <c r="AE1" s="152" t="s">
        <v>3338</v>
      </c>
      <c r="AF1" s="152" t="s">
        <v>3421</v>
      </c>
      <c r="AG1" s="152" t="s">
        <v>3422</v>
      </c>
      <c r="AH1" s="152" t="s">
        <v>3423</v>
      </c>
      <c r="AI1" s="152" t="s">
        <v>3424</v>
      </c>
      <c r="AJ1" s="152" t="s">
        <v>3425</v>
      </c>
      <c r="AK1" s="152" t="s">
        <v>3426</v>
      </c>
      <c r="AL1" s="152" t="s">
        <v>3427</v>
      </c>
      <c r="AM1" s="152" t="s">
        <v>3428</v>
      </c>
      <c r="AN1" s="152" t="s">
        <v>3429</v>
      </c>
      <c r="AO1" s="152" t="s">
        <v>3430</v>
      </c>
      <c r="AP1" s="152" t="s">
        <v>3431</v>
      </c>
      <c r="AQ1" s="152" t="s">
        <v>3432</v>
      </c>
      <c r="AR1" s="152" t="s">
        <v>3433</v>
      </c>
      <c r="AS1" s="152" t="s">
        <v>3314</v>
      </c>
      <c r="AT1" s="152" t="s">
        <v>3434</v>
      </c>
      <c r="AU1" s="152" t="s">
        <v>3435</v>
      </c>
      <c r="AV1" s="152" t="s">
        <v>3436</v>
      </c>
      <c r="AW1" s="152" t="s">
        <v>3437</v>
      </c>
      <c r="AX1" s="152" t="s">
        <v>3438</v>
      </c>
      <c r="AY1" s="152" t="s">
        <v>3295</v>
      </c>
      <c r="AZ1" s="152" t="s">
        <v>3324</v>
      </c>
      <c r="BA1" s="152" t="s">
        <v>3439</v>
      </c>
      <c r="BB1" s="152" t="s">
        <v>3440</v>
      </c>
      <c r="BC1" s="152" t="s">
        <v>3441</v>
      </c>
      <c r="BD1" s="152" t="s">
        <v>3442</v>
      </c>
      <c r="BE1" s="152" t="s">
        <v>33</v>
      </c>
      <c r="BF1" s="152" t="s">
        <v>341</v>
      </c>
      <c r="BG1" s="152" t="s">
        <v>79</v>
      </c>
      <c r="BH1" s="152" t="s">
        <v>121</v>
      </c>
    </row>
    <row r="2" ht="14.25" customHeight="1">
      <c r="A2" s="16" t="s">
        <v>3443</v>
      </c>
      <c r="B2" s="153" t="s">
        <v>92</v>
      </c>
      <c r="C2" s="154" t="s">
        <v>3414</v>
      </c>
      <c r="D2" s="117"/>
      <c r="F2" s="16" t="s">
        <v>3444</v>
      </c>
      <c r="I2" s="16"/>
      <c r="J2" s="16" t="str">
        <f>if(TEMPLATES!$B$3="All",B2,
if(C2=TEMPLATES!$B$3,B2,""))</f>
        <v/>
      </c>
      <c r="L2" s="136" t="s">
        <v>1105</v>
      </c>
      <c r="M2" s="138" t="s">
        <v>7</v>
      </c>
      <c r="N2" s="139" t="s">
        <v>1</v>
      </c>
      <c r="Q2" s="153" t="s">
        <v>3414</v>
      </c>
      <c r="R2" s="16" t="s">
        <v>3445</v>
      </c>
      <c r="U2" s="150" t="s">
        <v>3414</v>
      </c>
      <c r="V2" s="153" t="s">
        <v>3446</v>
      </c>
      <c r="W2" s="16" t="s">
        <v>52</v>
      </c>
      <c r="X2" s="16" t="s">
        <v>226</v>
      </c>
      <c r="Y2" s="16" t="s">
        <v>150</v>
      </c>
      <c r="Z2" s="16" t="s">
        <v>214</v>
      </c>
      <c r="AA2" s="16" t="s">
        <v>248</v>
      </c>
      <c r="AB2" s="16" t="s">
        <v>260</v>
      </c>
      <c r="AC2" s="16" t="s">
        <v>78</v>
      </c>
      <c r="AD2" s="16" t="s">
        <v>253</v>
      </c>
      <c r="AE2" s="16" t="s">
        <v>101</v>
      </c>
      <c r="AF2" s="16" t="s">
        <v>310</v>
      </c>
      <c r="AG2" s="16" t="s">
        <v>47</v>
      </c>
      <c r="AH2" s="16" t="s">
        <v>120</v>
      </c>
      <c r="AI2" s="16" t="s">
        <v>193</v>
      </c>
      <c r="AJ2" s="16" t="s">
        <v>235</v>
      </c>
      <c r="AK2" s="16" t="s">
        <v>203</v>
      </c>
      <c r="AL2" s="16" t="s">
        <v>106</v>
      </c>
      <c r="AM2" s="16" t="s">
        <v>61</v>
      </c>
      <c r="AN2" s="16" t="s">
        <v>72</v>
      </c>
      <c r="AO2" s="16" t="s">
        <v>714</v>
      </c>
      <c r="AP2" s="16" t="s">
        <v>745</v>
      </c>
      <c r="AQ2" s="16" t="s">
        <v>781</v>
      </c>
      <c r="AR2" s="16" t="s">
        <v>336</v>
      </c>
      <c r="AS2" s="16" t="s">
        <v>834</v>
      </c>
      <c r="AT2" s="16" t="s">
        <v>324</v>
      </c>
      <c r="AU2" s="16" t="s">
        <v>890</v>
      </c>
      <c r="AV2" s="16" t="s">
        <v>147</v>
      </c>
      <c r="AW2" s="16" t="s">
        <v>130</v>
      </c>
      <c r="AX2" s="16" t="s">
        <v>985</v>
      </c>
      <c r="AY2" s="16" t="s">
        <v>1029</v>
      </c>
      <c r="AZ2" s="16" t="s">
        <v>1064</v>
      </c>
      <c r="BA2" s="16" t="s">
        <v>1087</v>
      </c>
      <c r="BB2" s="16" t="s">
        <v>1113</v>
      </c>
      <c r="BC2" s="16" t="s">
        <v>174</v>
      </c>
      <c r="BD2" s="16" t="s">
        <v>286</v>
      </c>
      <c r="BE2" s="16" t="s">
        <v>39</v>
      </c>
      <c r="BF2" s="16" t="s">
        <v>1233</v>
      </c>
      <c r="BG2" s="16" t="s">
        <v>87</v>
      </c>
      <c r="BH2" s="16" t="s">
        <v>1146</v>
      </c>
    </row>
    <row r="3" ht="14.25" customHeight="1">
      <c r="A3" s="16">
        <v>1.0</v>
      </c>
      <c r="B3" s="16" t="s">
        <v>39</v>
      </c>
      <c r="C3" s="150" t="s">
        <v>33</v>
      </c>
      <c r="D3" s="16" t="str">
        <f t="shared" ref="D3:D359" si="1">C3&amp;A3</f>
        <v>Tipperary1</v>
      </c>
      <c r="E3" s="155" t="str">
        <f>VLOOKUP(B3,SUMMARY!A:I,9,0)</f>
        <v>-</v>
      </c>
      <c r="F3" s="117" t="s">
        <v>1538</v>
      </c>
      <c r="J3" s="16" t="str">
        <f>if(TEMPLATES!$B$3="All",B3,
if(C3=TEMPLATES!$B$3,B3,""))</f>
        <v/>
      </c>
      <c r="L3" s="117" t="s">
        <v>52</v>
      </c>
      <c r="M3" s="117" t="s">
        <v>51</v>
      </c>
      <c r="N3" s="117" t="s">
        <v>3447</v>
      </c>
      <c r="Q3" s="156" t="s">
        <v>3415</v>
      </c>
      <c r="R3" s="16" t="s">
        <v>3448</v>
      </c>
      <c r="S3" s="16">
        <f>COUNTIF('2020 Candidates'!A:A,Dropdown!Q3)</f>
        <v>0</v>
      </c>
      <c r="V3" s="16" t="s">
        <v>39</v>
      </c>
      <c r="W3" s="16" t="s">
        <v>32</v>
      </c>
      <c r="X3" s="16" t="s">
        <v>569</v>
      </c>
      <c r="Y3" s="16" t="s">
        <v>154</v>
      </c>
      <c r="Z3" s="16" t="s">
        <v>976</v>
      </c>
      <c r="AA3" s="16" t="s">
        <v>138</v>
      </c>
      <c r="AB3" s="16" t="s">
        <v>508</v>
      </c>
      <c r="AC3" s="16" t="s">
        <v>294</v>
      </c>
      <c r="AD3" s="16" t="s">
        <v>347</v>
      </c>
      <c r="AE3" s="16" t="s">
        <v>230</v>
      </c>
      <c r="AF3" s="16" t="s">
        <v>524</v>
      </c>
      <c r="AG3" s="16" t="s">
        <v>465</v>
      </c>
      <c r="AH3" s="16" t="s">
        <v>142</v>
      </c>
      <c r="AI3" s="16" t="s">
        <v>3449</v>
      </c>
      <c r="AJ3" s="16" t="s">
        <v>445</v>
      </c>
      <c r="AK3" s="16" t="s">
        <v>276</v>
      </c>
      <c r="AL3" s="16" t="s">
        <v>280</v>
      </c>
      <c r="AM3" s="16" t="s">
        <v>603</v>
      </c>
      <c r="AN3" s="16" t="s">
        <v>669</v>
      </c>
      <c r="AO3" s="16" t="s">
        <v>706</v>
      </c>
      <c r="AP3" s="16" t="s">
        <v>221</v>
      </c>
      <c r="AQ3" s="16" t="s">
        <v>181</v>
      </c>
      <c r="AR3" s="16" t="s">
        <v>340</v>
      </c>
      <c r="AS3" s="16" t="s">
        <v>377</v>
      </c>
      <c r="AT3" s="16" t="s">
        <v>470</v>
      </c>
      <c r="AU3" s="16" t="s">
        <v>896</v>
      </c>
      <c r="AV3" s="16" t="s">
        <v>256</v>
      </c>
      <c r="AW3" s="16" t="s">
        <v>970</v>
      </c>
      <c r="AX3" s="16" t="s">
        <v>211</v>
      </c>
      <c r="AY3" s="16" t="s">
        <v>158</v>
      </c>
      <c r="AZ3" s="16" t="s">
        <v>1066</v>
      </c>
      <c r="BA3" s="16" t="s">
        <v>1081</v>
      </c>
      <c r="BB3" s="16" t="s">
        <v>1102</v>
      </c>
      <c r="BC3" s="16" t="s">
        <v>424</v>
      </c>
      <c r="BD3" s="16" t="s">
        <v>315</v>
      </c>
      <c r="BE3" s="16" t="s">
        <v>133</v>
      </c>
      <c r="BF3" s="16" t="s">
        <v>1223</v>
      </c>
      <c r="BG3" s="16" t="s">
        <v>1265</v>
      </c>
      <c r="BH3" s="16" t="s">
        <v>125</v>
      </c>
    </row>
    <row r="4" ht="14.25" customHeight="1">
      <c r="A4" s="16">
        <v>1.0</v>
      </c>
      <c r="B4" s="16" t="s">
        <v>47</v>
      </c>
      <c r="C4" s="16" t="s">
        <v>3422</v>
      </c>
      <c r="D4" s="16" t="str">
        <f t="shared" si="1"/>
        <v>Dublin_Bay_South1</v>
      </c>
      <c r="E4" s="155" t="str">
        <f>VLOOKUP(B4,SUMMARY!A:I,9,0)</f>
        <v>-</v>
      </c>
      <c r="F4" s="16" t="s">
        <v>39</v>
      </c>
      <c r="J4" s="16" t="str">
        <f>if(TEMPLATES!$B$3="All",B4,
if(C4=TEMPLATES!$B$3,B4,""))</f>
        <v/>
      </c>
      <c r="L4" s="117" t="s">
        <v>1637</v>
      </c>
      <c r="M4" s="117" t="s">
        <v>24</v>
      </c>
      <c r="N4" s="117" t="s">
        <v>3447</v>
      </c>
      <c r="Q4" s="156" t="s">
        <v>3416</v>
      </c>
      <c r="R4" s="16" t="s">
        <v>3448</v>
      </c>
      <c r="S4" s="16">
        <f>COUNTIF('2020 Candidates'!A:A,Dropdown!Q4)</f>
        <v>0</v>
      </c>
      <c r="V4" s="16" t="s">
        <v>47</v>
      </c>
      <c r="W4" s="16" t="s">
        <v>65</v>
      </c>
      <c r="X4" s="16" t="s">
        <v>96</v>
      </c>
      <c r="Y4" s="16" t="s">
        <v>283</v>
      </c>
      <c r="Z4" s="16" t="s">
        <v>1076</v>
      </c>
      <c r="AA4" s="16" t="s">
        <v>639</v>
      </c>
      <c r="AB4" s="16" t="s">
        <v>718</v>
      </c>
      <c r="AC4" s="16" t="s">
        <v>290</v>
      </c>
      <c r="AD4" s="16" t="s">
        <v>659</v>
      </c>
      <c r="AE4" s="16" t="s">
        <v>368</v>
      </c>
      <c r="AF4" s="16" t="s">
        <v>666</v>
      </c>
      <c r="AG4" s="16" t="s">
        <v>619</v>
      </c>
      <c r="AH4" s="16" t="s">
        <v>409</v>
      </c>
      <c r="AI4" s="16" t="s">
        <v>486</v>
      </c>
      <c r="AJ4" s="16" t="s">
        <v>477</v>
      </c>
      <c r="AK4" s="16" t="s">
        <v>558</v>
      </c>
      <c r="AL4" s="16" t="s">
        <v>580</v>
      </c>
      <c r="AM4" s="16" t="s">
        <v>319</v>
      </c>
      <c r="AN4" s="16" t="s">
        <v>683</v>
      </c>
      <c r="AO4" s="16" t="s">
        <v>355</v>
      </c>
      <c r="AP4" s="16" t="s">
        <v>413</v>
      </c>
      <c r="AQ4" s="16" t="s">
        <v>809</v>
      </c>
      <c r="AR4" s="16" t="s">
        <v>383</v>
      </c>
      <c r="AS4" s="16" t="s">
        <v>512</v>
      </c>
      <c r="AT4" s="16" t="s">
        <v>869</v>
      </c>
      <c r="AU4" s="16" t="s">
        <v>893</v>
      </c>
      <c r="AV4" s="16" t="s">
        <v>765</v>
      </c>
      <c r="AW4" s="16" t="s">
        <v>372</v>
      </c>
      <c r="AX4" s="16" t="s">
        <v>239</v>
      </c>
      <c r="AY4" s="16" t="s">
        <v>399</v>
      </c>
      <c r="AZ4" s="16" t="s">
        <v>3450</v>
      </c>
      <c r="BA4" s="16" t="s">
        <v>607</v>
      </c>
      <c r="BB4" s="16" t="s">
        <v>566</v>
      </c>
      <c r="BC4" s="16" t="s">
        <v>748</v>
      </c>
      <c r="BD4" s="16" t="s">
        <v>474</v>
      </c>
      <c r="BE4" s="16" t="s">
        <v>1196</v>
      </c>
      <c r="BF4" s="16" t="s">
        <v>1238</v>
      </c>
      <c r="BG4" s="16" t="s">
        <v>168</v>
      </c>
      <c r="BH4" s="16" t="s">
        <v>1306</v>
      </c>
    </row>
    <row r="5" ht="14.25" customHeight="1">
      <c r="A5" s="16">
        <v>1.0</v>
      </c>
      <c r="B5" s="16" t="s">
        <v>61</v>
      </c>
      <c r="C5" s="16" t="s">
        <v>3428</v>
      </c>
      <c r="D5" s="16" t="str">
        <f t="shared" si="1"/>
        <v>Dublin_South_Central1</v>
      </c>
      <c r="E5" s="155" t="str">
        <f>VLOOKUP(B5,SUMMARY!A:I,9,0)</f>
        <v>-</v>
      </c>
      <c r="F5" s="157" t="s">
        <v>3296</v>
      </c>
      <c r="J5" s="16" t="str">
        <f>if(TEMPLATES!$B$3="All",B5,
if(C5=TEMPLATES!$B$3,B5,""))</f>
        <v/>
      </c>
      <c r="L5" s="117" t="s">
        <v>853</v>
      </c>
      <c r="M5" s="117" t="s">
        <v>51</v>
      </c>
      <c r="N5" s="117" t="s">
        <v>3447</v>
      </c>
      <c r="Q5" s="156" t="s">
        <v>3310</v>
      </c>
      <c r="R5" s="16" t="s">
        <v>3451</v>
      </c>
      <c r="S5" s="16">
        <f>COUNTIF('2020 Candidates'!A:A,Dropdown!Q5)</f>
        <v>0</v>
      </c>
      <c r="V5" s="16" t="s">
        <v>61</v>
      </c>
      <c r="W5" s="16" t="s">
        <v>701</v>
      </c>
      <c r="X5" s="16" t="s">
        <v>882</v>
      </c>
      <c r="Y5" s="16" t="s">
        <v>328</v>
      </c>
      <c r="Z5" s="16" t="s">
        <v>1110</v>
      </c>
      <c r="AA5" s="16" t="s">
        <v>932</v>
      </c>
      <c r="AB5" s="16" t="s">
        <v>799</v>
      </c>
      <c r="AC5" s="16" t="s">
        <v>520</v>
      </c>
      <c r="AD5" s="16" t="s">
        <v>775</v>
      </c>
      <c r="AE5" s="16" t="s">
        <v>359</v>
      </c>
      <c r="AF5" s="16" t="s">
        <v>678</v>
      </c>
      <c r="AG5" s="16" t="s">
        <v>656</v>
      </c>
      <c r="AH5" s="16" t="s">
        <v>395</v>
      </c>
      <c r="AI5" s="16" t="s">
        <v>958</v>
      </c>
      <c r="AJ5" s="16" t="s">
        <v>681</v>
      </c>
      <c r="AK5" s="16" t="s">
        <v>729</v>
      </c>
      <c r="AL5" s="16" t="s">
        <v>599</v>
      </c>
      <c r="AM5" s="16" t="s">
        <v>391</v>
      </c>
      <c r="AN5" s="16" t="s">
        <v>442</v>
      </c>
      <c r="AO5" s="16" t="s">
        <v>428</v>
      </c>
      <c r="AP5" s="16" t="s">
        <v>615</v>
      </c>
      <c r="AQ5" s="16" t="s">
        <v>1125</v>
      </c>
      <c r="AR5" s="16" t="s">
        <v>481</v>
      </c>
      <c r="AS5" s="16" t="s">
        <v>555</v>
      </c>
      <c r="AT5" s="16" t="s">
        <v>864</v>
      </c>
      <c r="AU5" s="16" t="s">
        <v>544</v>
      </c>
      <c r="AV5" s="16" t="s">
        <v>943</v>
      </c>
      <c r="AW5" s="16" t="s">
        <v>722</v>
      </c>
      <c r="AX5" s="16" t="s">
        <v>539</v>
      </c>
      <c r="AY5" s="16" t="s">
        <v>1051</v>
      </c>
      <c r="AZ5" s="16" t="s">
        <v>379</v>
      </c>
      <c r="BA5" s="16" t="s">
        <v>742</v>
      </c>
      <c r="BB5" s="16" t="s">
        <v>629</v>
      </c>
      <c r="BC5" s="16" t="s">
        <v>1139</v>
      </c>
      <c r="BD5" s="16" t="s">
        <v>1153</v>
      </c>
      <c r="BE5" s="16" t="s">
        <v>484</v>
      </c>
      <c r="BF5" s="16" t="s">
        <v>345</v>
      </c>
      <c r="BG5" s="16" t="s">
        <v>1260</v>
      </c>
      <c r="BH5" s="16" t="s">
        <v>264</v>
      </c>
    </row>
    <row r="6" ht="14.25" customHeight="1">
      <c r="A6" s="16">
        <v>1.0</v>
      </c>
      <c r="B6" s="16" t="s">
        <v>52</v>
      </c>
      <c r="C6" s="16" t="s">
        <v>3415</v>
      </c>
      <c r="D6" s="16" t="str">
        <f t="shared" si="1"/>
        <v>Carlow_Kilkenny1</v>
      </c>
      <c r="E6" s="155">
        <f>VLOOKUP(B6,SUMMARY!A:I,9,0)</f>
        <v>1</v>
      </c>
      <c r="F6" s="157" t="s">
        <v>3316</v>
      </c>
      <c r="J6" s="16" t="str">
        <f>if(TEMPLATES!$B$3="All",B6,
if(C6=TEMPLATES!$B$3,B6,""))</f>
        <v/>
      </c>
      <c r="L6" s="117" t="s">
        <v>1500</v>
      </c>
      <c r="M6" s="117" t="s">
        <v>51</v>
      </c>
      <c r="N6" s="117" t="s">
        <v>3447</v>
      </c>
      <c r="Q6" s="156" t="s">
        <v>3417</v>
      </c>
      <c r="R6" s="16" t="s">
        <v>3451</v>
      </c>
      <c r="S6" s="16">
        <f>COUNTIF('2020 Candidates'!A:A,Dropdown!Q6)</f>
        <v>0</v>
      </c>
      <c r="V6" s="16" t="s">
        <v>52</v>
      </c>
      <c r="W6" s="16" t="s">
        <v>853</v>
      </c>
      <c r="X6" s="16" t="s">
        <v>1147</v>
      </c>
      <c r="Y6" s="16" t="s">
        <v>163</v>
      </c>
      <c r="Z6" s="16" t="s">
        <v>207</v>
      </c>
      <c r="AA6" s="16" t="s">
        <v>1141</v>
      </c>
      <c r="AB6" s="16" t="s">
        <v>831</v>
      </c>
      <c r="AC6" s="16" t="s">
        <v>297</v>
      </c>
      <c r="AD6" s="16" t="s">
        <v>886</v>
      </c>
      <c r="AE6" s="16" t="s">
        <v>654</v>
      </c>
      <c r="AF6" s="16" t="s">
        <v>547</v>
      </c>
      <c r="AG6" s="16" t="s">
        <v>643</v>
      </c>
      <c r="AH6" s="16" t="s">
        <v>438</v>
      </c>
      <c r="AI6" s="16" t="s">
        <v>493</v>
      </c>
      <c r="AJ6" s="16" t="s">
        <v>692</v>
      </c>
      <c r="AK6" s="16" t="s">
        <v>822</v>
      </c>
      <c r="AL6" s="16" t="s">
        <v>837</v>
      </c>
      <c r="AM6" s="16" t="s">
        <v>403</v>
      </c>
      <c r="AN6" s="16" t="s">
        <v>675</v>
      </c>
      <c r="AO6" s="16" t="s">
        <v>1032</v>
      </c>
      <c r="AP6" s="16" t="s">
        <v>739</v>
      </c>
      <c r="AQ6" s="16" t="s">
        <v>762</v>
      </c>
      <c r="AR6" s="16" t="s">
        <v>733</v>
      </c>
      <c r="AS6" s="16" t="s">
        <v>562</v>
      </c>
      <c r="AT6" s="16" t="s">
        <v>815</v>
      </c>
      <c r="AU6" s="16" t="s">
        <v>899</v>
      </c>
      <c r="AV6" s="16" t="s">
        <v>939</v>
      </c>
      <c r="AW6" s="16" t="s">
        <v>968</v>
      </c>
      <c r="AX6" s="16" t="s">
        <v>672</v>
      </c>
      <c r="AY6" s="16" t="s">
        <v>850</v>
      </c>
      <c r="AZ6" s="16" t="s">
        <v>418</v>
      </c>
      <c r="BA6" s="16" t="s">
        <v>825</v>
      </c>
      <c r="BB6" s="16" t="s">
        <v>847</v>
      </c>
      <c r="BC6" s="16" t="s">
        <v>1150</v>
      </c>
      <c r="BD6" s="16" t="s">
        <v>504</v>
      </c>
      <c r="BE6" s="16" t="s">
        <v>625</v>
      </c>
      <c r="BF6" s="16" t="s">
        <v>449</v>
      </c>
      <c r="BG6" s="16" t="s">
        <v>432</v>
      </c>
      <c r="BH6" s="16" t="s">
        <v>1309</v>
      </c>
    </row>
    <row r="7" ht="14.25" customHeight="1">
      <c r="A7" s="16">
        <v>1.0</v>
      </c>
      <c r="B7" s="16" t="s">
        <v>72</v>
      </c>
      <c r="C7" s="16" t="s">
        <v>3429</v>
      </c>
      <c r="D7" s="16" t="str">
        <f t="shared" si="1"/>
        <v>Dublin_South_West1</v>
      </c>
      <c r="E7" s="155" t="str">
        <f>VLOOKUP(B7,SUMMARY!A:I,9,0)</f>
        <v>-</v>
      </c>
      <c r="F7" s="157" t="s">
        <v>3329</v>
      </c>
      <c r="J7" s="16" t="str">
        <f>if(TEMPLATES!$B$3="All",B7,
if(C7=TEMPLATES!$B$3,B7,""))</f>
        <v/>
      </c>
      <c r="L7" s="117" t="s">
        <v>3452</v>
      </c>
      <c r="M7" s="117" t="s">
        <v>77</v>
      </c>
      <c r="N7" s="117" t="s">
        <v>3447</v>
      </c>
      <c r="Q7" s="156" t="s">
        <v>3418</v>
      </c>
      <c r="R7" s="16" t="s">
        <v>3451</v>
      </c>
      <c r="S7" s="16">
        <f>COUNTIF('2020 Candidates'!A:A,Dropdown!Q7)</f>
        <v>0</v>
      </c>
      <c r="V7" s="16" t="s">
        <v>72</v>
      </c>
      <c r="W7" s="16" t="s">
        <v>973</v>
      </c>
      <c r="X7" s="16" t="s">
        <v>1144</v>
      </c>
      <c r="Y7" s="16" t="s">
        <v>593</v>
      </c>
      <c r="Z7" s="16" t="s">
        <v>1192</v>
      </c>
      <c r="AA7" s="16" t="s">
        <v>1179</v>
      </c>
      <c r="AB7" s="16" t="s">
        <v>271</v>
      </c>
      <c r="AC7" s="16" t="s">
        <v>300</v>
      </c>
      <c r="AD7" s="16" t="s">
        <v>332</v>
      </c>
      <c r="AE7" s="16" t="s">
        <v>803</v>
      </c>
      <c r="AF7" s="16" t="s">
        <v>532</v>
      </c>
      <c r="AG7" s="16" t="s">
        <v>651</v>
      </c>
      <c r="AH7" s="16" t="s">
        <v>528</v>
      </c>
      <c r="AI7" s="16" t="s">
        <v>1060</v>
      </c>
      <c r="AJ7" s="16" t="s">
        <v>710</v>
      </c>
      <c r="AK7" s="16" t="s">
        <v>920</v>
      </c>
      <c r="AL7" s="16" t="s">
        <v>1005</v>
      </c>
      <c r="AM7" s="16" t="s">
        <v>946</v>
      </c>
      <c r="AN7" s="16" t="s">
        <v>1078</v>
      </c>
      <c r="AO7" s="16" t="s">
        <v>1121</v>
      </c>
      <c r="AP7" s="16" t="s">
        <v>725</v>
      </c>
      <c r="AQ7" s="16" t="s">
        <v>1203</v>
      </c>
      <c r="AR7" s="16" t="s">
        <v>789</v>
      </c>
      <c r="AS7" s="16" t="s">
        <v>828</v>
      </c>
      <c r="AT7" s="16" t="s">
        <v>879</v>
      </c>
      <c r="AU7" s="16" t="s">
        <v>586</v>
      </c>
      <c r="AV7" s="16" t="s">
        <v>954</v>
      </c>
      <c r="AW7" s="16" t="s">
        <v>1093</v>
      </c>
      <c r="AX7" s="16" t="s">
        <v>752</v>
      </c>
      <c r="AY7" s="16" t="s">
        <v>1035</v>
      </c>
      <c r="AZ7" s="16" t="s">
        <v>496</v>
      </c>
      <c r="BA7" s="16" t="s">
        <v>1085</v>
      </c>
      <c r="BB7" s="16" t="s">
        <v>902</v>
      </c>
      <c r="BC7" s="16" t="s">
        <v>1096</v>
      </c>
      <c r="BD7" s="16" t="s">
        <v>576</v>
      </c>
      <c r="BE7" s="16" t="s">
        <v>1209</v>
      </c>
      <c r="BF7" s="16" t="s">
        <v>583</v>
      </c>
      <c r="BG7" s="16" t="s">
        <v>1281</v>
      </c>
      <c r="BH7" s="16" t="s">
        <v>1300</v>
      </c>
    </row>
    <row r="8" ht="14.25" customHeight="1">
      <c r="A8" s="16">
        <v>1.0</v>
      </c>
      <c r="B8" s="16" t="s">
        <v>248</v>
      </c>
      <c r="C8" s="16" t="s">
        <v>3418</v>
      </c>
      <c r="D8" s="16" t="str">
        <f t="shared" si="1"/>
        <v>Cork_North_Central1</v>
      </c>
      <c r="E8" s="155">
        <f>VLOOKUP(B8,SUMMARY!A:I,9,0)</f>
        <v>1</v>
      </c>
      <c r="F8" s="157" t="s">
        <v>3347</v>
      </c>
      <c r="J8" s="16" t="str">
        <f>if(TEMPLATES!$B$3="All",B8,
if(C8=TEMPLATES!$B$3,B8,""))</f>
        <v/>
      </c>
      <c r="L8" s="117" t="s">
        <v>3453</v>
      </c>
      <c r="M8" s="117" t="s">
        <v>51</v>
      </c>
      <c r="N8" s="117" t="s">
        <v>3454</v>
      </c>
      <c r="Q8" s="156" t="s">
        <v>3419</v>
      </c>
      <c r="R8" s="16" t="s">
        <v>3455</v>
      </c>
      <c r="S8" s="16">
        <f>COUNTIF('2020 Candidates'!A:A,Dropdown!Q8)</f>
        <v>0</v>
      </c>
      <c r="V8" s="16" t="s">
        <v>248</v>
      </c>
      <c r="W8" s="16" t="s">
        <v>1014</v>
      </c>
      <c r="X8" s="16" t="s">
        <v>1200</v>
      </c>
      <c r="Y8" s="16" t="s">
        <v>185</v>
      </c>
      <c r="Z8" s="16" t="s">
        <v>1248</v>
      </c>
      <c r="AB8" s="16" t="s">
        <v>268</v>
      </c>
      <c r="AC8" s="16" t="s">
        <v>304</v>
      </c>
      <c r="AD8" s="16" t="s">
        <v>1185</v>
      </c>
      <c r="AE8" s="16" t="s">
        <v>364</v>
      </c>
      <c r="AF8" s="16" t="s">
        <v>1017</v>
      </c>
      <c r="AG8" s="16" t="s">
        <v>647</v>
      </c>
      <c r="AH8" s="16" t="s">
        <v>590</v>
      </c>
      <c r="AI8" s="16" t="s">
        <v>500</v>
      </c>
      <c r="AJ8" s="16" t="s">
        <v>460</v>
      </c>
      <c r="AK8" s="16" t="s">
        <v>551</v>
      </c>
      <c r="AL8" s="16" t="s">
        <v>1219</v>
      </c>
      <c r="AM8" s="16" t="s">
        <v>991</v>
      </c>
      <c r="AN8" s="16" t="s">
        <v>1107</v>
      </c>
      <c r="AO8" s="16" t="s">
        <v>361</v>
      </c>
      <c r="AP8" s="16" t="s">
        <v>1068</v>
      </c>
      <c r="AQ8" s="16" t="s">
        <v>1227</v>
      </c>
      <c r="AR8" s="16" t="s">
        <v>778</v>
      </c>
      <c r="AS8" s="16" t="s">
        <v>3456</v>
      </c>
      <c r="AT8" s="16" t="s">
        <v>1164</v>
      </c>
      <c r="AU8" s="16" t="s">
        <v>636</v>
      </c>
      <c r="AV8" s="16" t="s">
        <v>950</v>
      </c>
      <c r="AW8" s="16" t="s">
        <v>964</v>
      </c>
      <c r="AX8" s="16" t="s">
        <v>812</v>
      </c>
      <c r="AY8" s="16" t="s">
        <v>1043</v>
      </c>
      <c r="AZ8" s="16" t="s">
        <v>755</v>
      </c>
      <c r="BA8" s="16" t="s">
        <v>1174</v>
      </c>
      <c r="BB8" s="16" t="s">
        <v>924</v>
      </c>
      <c r="BD8" s="16" t="s">
        <v>1166</v>
      </c>
      <c r="BE8" s="16" t="s">
        <v>1212</v>
      </c>
      <c r="BF8" s="16" t="s">
        <v>597</v>
      </c>
      <c r="BG8" s="16" t="s">
        <v>1263</v>
      </c>
      <c r="BH8" s="16" t="s">
        <v>1297</v>
      </c>
    </row>
    <row r="9" ht="14.25" customHeight="1">
      <c r="A9" s="16">
        <v>1.0</v>
      </c>
      <c r="B9" s="16" t="s">
        <v>78</v>
      </c>
      <c r="C9" s="16" t="s">
        <v>102</v>
      </c>
      <c r="D9" s="16" t="str">
        <f t="shared" si="1"/>
        <v>Cork_South_Central1</v>
      </c>
      <c r="E9" s="155" t="str">
        <f>VLOOKUP(B9,SUMMARY!A:I,9,0)</f>
        <v>-</v>
      </c>
      <c r="F9" s="157" t="s">
        <v>1331</v>
      </c>
      <c r="J9" s="16" t="str">
        <f>if(TEMPLATES!$B$3="All",B9,
if(C9=TEMPLATES!$B$3,B9,""))</f>
        <v>Bogue, Lorna.</v>
      </c>
      <c r="L9" s="117" t="s">
        <v>1349</v>
      </c>
      <c r="M9" s="117" t="s">
        <v>24</v>
      </c>
      <c r="N9" s="117" t="s">
        <v>3454</v>
      </c>
      <c r="Q9" s="156" t="s">
        <v>102</v>
      </c>
      <c r="R9" s="16" t="s">
        <v>3451</v>
      </c>
      <c r="S9" s="16">
        <f>COUNTIF('2020 Candidates'!A:A,Dropdown!Q9)</f>
        <v>0</v>
      </c>
      <c r="V9" s="16" t="s">
        <v>78</v>
      </c>
      <c r="W9" s="16" t="s">
        <v>1136</v>
      </c>
      <c r="X9" s="16" t="s">
        <v>110</v>
      </c>
      <c r="Y9" s="16" t="s">
        <v>873</v>
      </c>
      <c r="Z9" s="16" t="s">
        <v>198</v>
      </c>
      <c r="AB9" s="16" t="s">
        <v>1177</v>
      </c>
      <c r="AC9" s="16" t="s">
        <v>1117</v>
      </c>
      <c r="AE9" s="16" t="s">
        <v>350</v>
      </c>
      <c r="AF9" s="16" t="s">
        <v>536</v>
      </c>
      <c r="AG9" s="16" t="s">
        <v>663</v>
      </c>
      <c r="AH9" s="16" t="s">
        <v>687</v>
      </c>
      <c r="AI9" s="16" t="s">
        <v>489</v>
      </c>
      <c r="AJ9" s="16" t="s">
        <v>841</v>
      </c>
      <c r="AK9" s="16" t="s">
        <v>573</v>
      </c>
      <c r="AL9" s="16" t="s">
        <v>115</v>
      </c>
      <c r="AM9" s="16" t="s">
        <v>983</v>
      </c>
      <c r="AN9" s="16" t="s">
        <v>1129</v>
      </c>
      <c r="AP9" s="16" t="s">
        <v>1268</v>
      </c>
      <c r="AQ9" s="16" t="s">
        <v>1272</v>
      </c>
      <c r="AR9" s="16" t="s">
        <v>913</v>
      </c>
      <c r="AS9" s="16" t="s">
        <v>3457</v>
      </c>
      <c r="AT9" s="16" t="s">
        <v>867</v>
      </c>
      <c r="AU9" s="16" t="s">
        <v>758</v>
      </c>
      <c r="AV9" s="16" t="s">
        <v>1235</v>
      </c>
      <c r="AX9" s="16" t="s">
        <v>989</v>
      </c>
      <c r="AY9" s="16" t="s">
        <v>1039</v>
      </c>
      <c r="AZ9" s="16" t="s">
        <v>860</v>
      </c>
      <c r="BB9" s="16" t="s">
        <v>1207</v>
      </c>
      <c r="BD9" s="16" t="s">
        <v>806</v>
      </c>
      <c r="BE9" s="16" t="s">
        <v>1215</v>
      </c>
      <c r="BF9" s="16" t="s">
        <v>1254</v>
      </c>
      <c r="BG9" s="16" t="s">
        <v>768</v>
      </c>
      <c r="BH9" s="16" t="s">
        <v>819</v>
      </c>
    </row>
    <row r="10" ht="14.25" customHeight="1">
      <c r="A10" s="16">
        <v>1.0</v>
      </c>
      <c r="B10" s="16" t="s">
        <v>745</v>
      </c>
      <c r="C10" s="16" t="s">
        <v>3431</v>
      </c>
      <c r="D10" s="16" t="str">
        <f t="shared" si="1"/>
        <v>Dun_Laoghaire1</v>
      </c>
      <c r="E10" s="155">
        <f>VLOOKUP(B10,SUMMARY!A:I,9,0)</f>
        <v>1</v>
      </c>
      <c r="F10" s="157" t="s">
        <v>1417</v>
      </c>
      <c r="J10" s="16" t="str">
        <f>if(TEMPLATES!$B$3="All",B10,
if(C10=TEMPLATES!$B$3,B10,""))</f>
        <v/>
      </c>
      <c r="L10" s="117" t="s">
        <v>1388</v>
      </c>
      <c r="M10" s="117" t="s">
        <v>46</v>
      </c>
      <c r="N10" s="117" t="s">
        <v>3454</v>
      </c>
      <c r="Q10" s="156" t="s">
        <v>3420</v>
      </c>
      <c r="R10" s="16" t="s">
        <v>3455</v>
      </c>
      <c r="S10" s="16">
        <f>COUNTIF('2020 Candidates'!A:A,Dropdown!Q10)</f>
        <v>0</v>
      </c>
      <c r="V10" s="16" t="s">
        <v>745</v>
      </c>
      <c r="W10" s="16" t="s">
        <v>25</v>
      </c>
      <c r="X10" s="16" t="s">
        <v>1251</v>
      </c>
      <c r="Y10" s="16" t="s">
        <v>188</v>
      </c>
      <c r="AE10" s="16" t="s">
        <v>917</v>
      </c>
      <c r="AF10" s="16" t="s">
        <v>1073</v>
      </c>
      <c r="AH10" s="16" t="s">
        <v>407</v>
      </c>
      <c r="AJ10" s="16" t="s">
        <v>3458</v>
      </c>
      <c r="AM10" s="16" t="s">
        <v>611</v>
      </c>
      <c r="AP10" s="16" t="s">
        <v>1319</v>
      </c>
      <c r="AR10" s="16" t="s">
        <v>785</v>
      </c>
      <c r="AS10" s="16" t="s">
        <v>736</v>
      </c>
      <c r="AT10" s="16" t="s">
        <v>877</v>
      </c>
      <c r="AU10" s="16" t="s">
        <v>928</v>
      </c>
      <c r="AX10" s="16" t="s">
        <v>1011</v>
      </c>
      <c r="AY10" s="16" t="s">
        <v>1021</v>
      </c>
      <c r="AZ10" s="16" t="s">
        <v>1058</v>
      </c>
      <c r="BB10" s="16" t="s">
        <v>1582</v>
      </c>
      <c r="BD10" s="16" t="s">
        <v>1161</v>
      </c>
      <c r="BE10" s="16" t="s">
        <v>1001</v>
      </c>
      <c r="BF10" s="16" t="s">
        <v>961</v>
      </c>
      <c r="BG10" s="16" t="s">
        <v>844</v>
      </c>
      <c r="BH10" s="16" t="s">
        <v>1070</v>
      </c>
    </row>
    <row r="11" ht="14.25" customHeight="1">
      <c r="A11" s="16">
        <v>1.0</v>
      </c>
      <c r="B11" s="16" t="s">
        <v>1146</v>
      </c>
      <c r="C11" s="150" t="s">
        <v>121</v>
      </c>
      <c r="D11" s="16" t="str">
        <f t="shared" si="1"/>
        <v>Wicklow1</v>
      </c>
      <c r="E11" s="155">
        <f>VLOOKUP(B11,SUMMARY!A:I,9,0)</f>
        <v>0.4285714286</v>
      </c>
      <c r="F11" s="16" t="s">
        <v>47</v>
      </c>
      <c r="J11" s="16" t="str">
        <f>if(TEMPLATES!$B$3="All",B11,
if(C11=TEMPLATES!$B$3,B11,""))</f>
        <v/>
      </c>
      <c r="L11" s="117" t="s">
        <v>3353</v>
      </c>
      <c r="M11" s="117" t="s">
        <v>3459</v>
      </c>
      <c r="N11" s="117" t="s">
        <v>3454</v>
      </c>
      <c r="Q11" s="156" t="s">
        <v>3338</v>
      </c>
      <c r="R11" s="16" t="s">
        <v>3448</v>
      </c>
      <c r="S11" s="16">
        <f>COUNTIF('2020 Candidates'!A:A,Dropdown!Q11)</f>
        <v>0</v>
      </c>
      <c r="V11" s="16" t="s">
        <v>1146</v>
      </c>
      <c r="W11" s="16" t="s">
        <v>1291</v>
      </c>
      <c r="X11" s="16" t="s">
        <v>114</v>
      </c>
      <c r="Y11" s="16" t="s">
        <v>1326</v>
      </c>
      <c r="AE11" s="16" t="s">
        <v>387</v>
      </c>
      <c r="AH11" s="16" t="s">
        <v>1230</v>
      </c>
      <c r="AJ11" s="16" t="s">
        <v>1008</v>
      </c>
      <c r="AM11" s="16" t="s">
        <v>178</v>
      </c>
      <c r="AR11" s="16" t="s">
        <v>796</v>
      </c>
      <c r="AS11" s="16" t="s">
        <v>935</v>
      </c>
      <c r="AU11" s="16" t="s">
        <v>1169</v>
      </c>
      <c r="AX11" s="16" t="s">
        <v>1205</v>
      </c>
      <c r="AY11" s="16" t="s">
        <v>1278</v>
      </c>
      <c r="AZ11" s="16" t="s">
        <v>1054</v>
      </c>
      <c r="BD11" s="16" t="s">
        <v>1049</v>
      </c>
      <c r="BE11" s="16" t="s">
        <v>1090</v>
      </c>
      <c r="BF11" s="16" t="s">
        <v>1025</v>
      </c>
      <c r="BG11" s="16" t="s">
        <v>998</v>
      </c>
      <c r="BH11" s="16" t="s">
        <v>1304</v>
      </c>
    </row>
    <row r="12" ht="14.25" customHeight="1">
      <c r="A12" s="16">
        <v>1.0</v>
      </c>
      <c r="B12" s="16" t="s">
        <v>834</v>
      </c>
      <c r="C12" s="16" t="s">
        <v>3314</v>
      </c>
      <c r="D12" s="16" t="str">
        <f t="shared" si="1"/>
        <v>Kerry1</v>
      </c>
      <c r="E12" s="155">
        <f>VLOOKUP(B12,SUMMARY!A:I,9,0)</f>
        <v>0.4285714286</v>
      </c>
      <c r="F12" s="16" t="s">
        <v>61</v>
      </c>
      <c r="J12" s="16" t="str">
        <f>if(TEMPLATES!$B$3="All",B12,
if(C12=TEMPLATES!$B$3,B12,""))</f>
        <v/>
      </c>
      <c r="L12" s="117" t="s">
        <v>110</v>
      </c>
      <c r="M12" s="117" t="s">
        <v>51</v>
      </c>
      <c r="N12" s="117" t="s">
        <v>3454</v>
      </c>
      <c r="Q12" s="156" t="s">
        <v>3421</v>
      </c>
      <c r="R12" s="16" t="s">
        <v>3448</v>
      </c>
      <c r="S12" s="16">
        <f>COUNTIF('2020 Candidates'!A:A,Dropdown!Q12)</f>
        <v>0</v>
      </c>
      <c r="V12" s="16" t="s">
        <v>834</v>
      </c>
      <c r="X12" s="16" t="s">
        <v>1284</v>
      </c>
      <c r="AE12" s="16" t="s">
        <v>1276</v>
      </c>
      <c r="AJ12" s="16" t="s">
        <v>456</v>
      </c>
      <c r="AR12" s="16" t="s">
        <v>1046</v>
      </c>
      <c r="AS12" s="16" t="s">
        <v>979</v>
      </c>
      <c r="AU12" s="16" t="s">
        <v>1171</v>
      </c>
      <c r="AX12" s="16" t="s">
        <v>995</v>
      </c>
      <c r="BD12" s="16" t="s">
        <v>1182</v>
      </c>
      <c r="BE12" s="16" t="s">
        <v>1242</v>
      </c>
      <c r="BF12" s="16" t="s">
        <v>1188</v>
      </c>
      <c r="BG12" s="16" t="s">
        <v>1099</v>
      </c>
      <c r="BH12" s="16" t="s">
        <v>1322</v>
      </c>
    </row>
    <row r="13" ht="14.25" customHeight="1">
      <c r="A13" s="16">
        <v>1.0</v>
      </c>
      <c r="B13" s="16" t="s">
        <v>1029</v>
      </c>
      <c r="C13" s="16" t="s">
        <v>3295</v>
      </c>
      <c r="D13" s="16" t="str">
        <f t="shared" si="1"/>
        <v>Louth1</v>
      </c>
      <c r="E13" s="155">
        <f>VLOOKUP(B13,SUMMARY!A:I,9,0)</f>
        <v>1</v>
      </c>
      <c r="F13" s="157" t="s">
        <v>1420</v>
      </c>
      <c r="J13" s="16" t="str">
        <f>if(TEMPLATES!$B$3="All",B13,
if(C13=TEMPLATES!$B$3,B13,""))</f>
        <v/>
      </c>
      <c r="L13" s="117" t="s">
        <v>150</v>
      </c>
      <c r="M13" s="117" t="s">
        <v>24</v>
      </c>
      <c r="N13" s="117" t="s">
        <v>3310</v>
      </c>
      <c r="Q13" s="156" t="s">
        <v>3422</v>
      </c>
      <c r="R13" s="16" t="s">
        <v>3451</v>
      </c>
      <c r="S13" s="16">
        <f>COUNTIF('2020 Candidates'!A:A,Dropdown!Q13)</f>
        <v>0</v>
      </c>
      <c r="V13" s="16" t="s">
        <v>1029</v>
      </c>
      <c r="X13" s="16" t="s">
        <v>1287</v>
      </c>
      <c r="AJ13" s="16" t="s">
        <v>1317</v>
      </c>
      <c r="AR13" s="16" t="s">
        <v>1155</v>
      </c>
      <c r="AU13" s="16" t="s">
        <v>1257</v>
      </c>
      <c r="BD13" s="16" t="s">
        <v>1158</v>
      </c>
      <c r="BF13" s="16" t="s">
        <v>1314</v>
      </c>
      <c r="BG13" s="16" t="s">
        <v>1245</v>
      </c>
    </row>
    <row r="14" ht="14.25" customHeight="1">
      <c r="A14" s="16">
        <v>1.0</v>
      </c>
      <c r="B14" s="16" t="s">
        <v>150</v>
      </c>
      <c r="C14" s="16" t="s">
        <v>3310</v>
      </c>
      <c r="D14" s="16" t="str">
        <f t="shared" si="1"/>
        <v>Clare1</v>
      </c>
      <c r="E14" s="155">
        <f>VLOOKUP(B14,SUMMARY!A:I,9,0)</f>
        <v>0.07692307692</v>
      </c>
      <c r="F14" s="117" t="s">
        <v>52</v>
      </c>
      <c r="J14" s="16" t="str">
        <f>if(TEMPLATES!$B$3="All",B14,
if(C14=TEMPLATES!$B$3,B14,""))</f>
        <v/>
      </c>
      <c r="L14" s="117" t="s">
        <v>154</v>
      </c>
      <c r="M14" s="117" t="s">
        <v>24</v>
      </c>
      <c r="N14" s="117" t="s">
        <v>3310</v>
      </c>
      <c r="Q14" s="156" t="s">
        <v>3423</v>
      </c>
      <c r="R14" s="16" t="s">
        <v>3451</v>
      </c>
      <c r="S14" s="16">
        <f>COUNTIF('2020 Candidates'!A:A,Dropdown!Q14)</f>
        <v>0</v>
      </c>
      <c r="V14" s="16" t="s">
        <v>150</v>
      </c>
      <c r="AU14" s="16" t="s">
        <v>909</v>
      </c>
      <c r="BD14" s="16" t="s">
        <v>1294</v>
      </c>
    </row>
    <row r="15" ht="14.25" customHeight="1">
      <c r="A15" s="16">
        <v>1.0</v>
      </c>
      <c r="B15" s="16" t="s">
        <v>87</v>
      </c>
      <c r="C15" s="150" t="s">
        <v>79</v>
      </c>
      <c r="D15" s="16" t="str">
        <f t="shared" si="1"/>
        <v>Wexford1</v>
      </c>
      <c r="E15" s="155" t="str">
        <f>VLOOKUP(B15,SUMMARY!A:I,9,0)</f>
        <v>-</v>
      </c>
      <c r="F15" s="157" t="s">
        <v>3374</v>
      </c>
      <c r="J15" s="16" t="str">
        <f>if(TEMPLATES!$B$3="All",B15,
if(C15=TEMPLATES!$B$3,B15,""))</f>
        <v/>
      </c>
      <c r="L15" s="117" t="s">
        <v>163</v>
      </c>
      <c r="M15" s="117" t="s">
        <v>51</v>
      </c>
      <c r="N15" s="117" t="s">
        <v>3310</v>
      </c>
      <c r="Q15" s="156" t="s">
        <v>3424</v>
      </c>
      <c r="R15" s="16" t="s">
        <v>3448</v>
      </c>
      <c r="S15" s="16">
        <f>COUNTIF('2020 Candidates'!A:A,Dropdown!Q15)</f>
        <v>0</v>
      </c>
      <c r="V15" s="16" t="s">
        <v>87</v>
      </c>
    </row>
    <row r="16" ht="14.25" customHeight="1">
      <c r="A16" s="16">
        <v>1.0</v>
      </c>
      <c r="B16" s="16" t="s">
        <v>101</v>
      </c>
      <c r="C16" s="16" t="s">
        <v>3338</v>
      </c>
      <c r="D16" s="16" t="str">
        <f t="shared" si="1"/>
        <v>Donegal1</v>
      </c>
      <c r="E16" s="155" t="str">
        <f>VLOOKUP(B16,SUMMARY!A:I,9,0)</f>
        <v>-</v>
      </c>
      <c r="F16" s="16" t="s">
        <v>72</v>
      </c>
      <c r="J16" s="16" t="str">
        <f>if(TEMPLATES!$B$3="All",B16,
if(C16=TEMPLATES!$B$3,B16,""))</f>
        <v/>
      </c>
      <c r="L16" s="117" t="s">
        <v>1478</v>
      </c>
      <c r="M16" s="117" t="s">
        <v>51</v>
      </c>
      <c r="N16" s="117" t="s">
        <v>3310</v>
      </c>
      <c r="Q16" s="156" t="s">
        <v>3425</v>
      </c>
      <c r="R16" s="16" t="s">
        <v>3451</v>
      </c>
      <c r="S16" s="16">
        <f>COUNTIF('2020 Candidates'!A:A,Dropdown!Q16)</f>
        <v>0</v>
      </c>
      <c r="V16" s="16" t="s">
        <v>101</v>
      </c>
    </row>
    <row r="17" ht="14.25" customHeight="1">
      <c r="A17" s="16">
        <v>1.0</v>
      </c>
      <c r="B17" s="16" t="s">
        <v>106</v>
      </c>
      <c r="C17" s="16" t="s">
        <v>3427</v>
      </c>
      <c r="D17" s="16" t="str">
        <f t="shared" si="1"/>
        <v>Dublin_Rathdown1</v>
      </c>
      <c r="E17" s="155" t="str">
        <f>VLOOKUP(B17,SUMMARY!A:I,9,0)</f>
        <v>-</v>
      </c>
      <c r="F17" s="117" t="s">
        <v>1700</v>
      </c>
      <c r="J17" s="16" t="str">
        <f>if(TEMPLATES!$B$3="All",B17,
if(C17=TEMPLATES!$B$3,B17,""))</f>
        <v/>
      </c>
      <c r="L17" s="117" t="s">
        <v>3329</v>
      </c>
      <c r="M17" s="117" t="s">
        <v>51</v>
      </c>
      <c r="N17" s="117" t="s">
        <v>3306</v>
      </c>
      <c r="Q17" s="156" t="s">
        <v>3426</v>
      </c>
      <c r="R17" s="16" t="s">
        <v>3455</v>
      </c>
      <c r="S17" s="16">
        <f>COUNTIF('2020 Candidates'!A:A,Dropdown!Q17)</f>
        <v>0</v>
      </c>
      <c r="V17" s="16" t="s">
        <v>106</v>
      </c>
    </row>
    <row r="18" ht="14.25" customHeight="1">
      <c r="A18" s="16">
        <v>1.0</v>
      </c>
      <c r="B18" s="16" t="s">
        <v>120</v>
      </c>
      <c r="C18" s="16" t="s">
        <v>3423</v>
      </c>
      <c r="D18" s="16" t="str">
        <f t="shared" si="1"/>
        <v>Dublin_Central1</v>
      </c>
      <c r="E18" s="155" t="str">
        <f>VLOOKUP(B18,SUMMARY!A:I,9,0)</f>
        <v>-</v>
      </c>
      <c r="F18" s="117" t="s">
        <v>1587</v>
      </c>
      <c r="J18" s="16" t="str">
        <f>if(TEMPLATES!$B$3="All",B18,
if(C18=TEMPLATES!$B$3,B18,""))</f>
        <v/>
      </c>
      <c r="L18" s="117" t="s">
        <v>1511</v>
      </c>
      <c r="M18" s="117" t="s">
        <v>51</v>
      </c>
      <c r="N18" s="117" t="s">
        <v>3306</v>
      </c>
      <c r="Q18" s="156" t="s">
        <v>3427</v>
      </c>
      <c r="R18" s="16" t="s">
        <v>3455</v>
      </c>
      <c r="S18" s="16">
        <f>COUNTIF('2020 Candidates'!A:A,Dropdown!Q18)</f>
        <v>0</v>
      </c>
      <c r="V18" s="16" t="s">
        <v>120</v>
      </c>
    </row>
    <row r="19" ht="14.25" customHeight="1">
      <c r="A19" s="16">
        <v>2.0</v>
      </c>
      <c r="B19" s="16" t="s">
        <v>125</v>
      </c>
      <c r="C19" s="150" t="s">
        <v>121</v>
      </c>
      <c r="D19" s="16" t="str">
        <f t="shared" si="1"/>
        <v>Wicklow2</v>
      </c>
      <c r="E19" s="155" t="str">
        <f>VLOOKUP(B19,SUMMARY!A:I,9,0)</f>
        <v>-</v>
      </c>
      <c r="F19" s="117" t="s">
        <v>1702</v>
      </c>
      <c r="J19" s="16" t="str">
        <f>if(TEMPLATES!$B$3="All",B19,
if(C19=TEMPLATES!$B$3,B19,""))</f>
        <v/>
      </c>
      <c r="L19" s="117" t="s">
        <v>1248</v>
      </c>
      <c r="M19" s="117" t="s">
        <v>314</v>
      </c>
      <c r="N19" s="117" t="s">
        <v>3306</v>
      </c>
      <c r="Q19" s="156" t="s">
        <v>3428</v>
      </c>
      <c r="R19" s="16" t="s">
        <v>3451</v>
      </c>
      <c r="S19" s="16">
        <f>COUNTIF('2020 Candidates'!A:A,Dropdown!Q19)</f>
        <v>0</v>
      </c>
      <c r="V19" s="16" t="s">
        <v>125</v>
      </c>
    </row>
    <row r="20" ht="14.25" customHeight="1">
      <c r="A20" s="16">
        <v>2.0</v>
      </c>
      <c r="B20" s="16" t="s">
        <v>669</v>
      </c>
      <c r="C20" s="16" t="s">
        <v>3429</v>
      </c>
      <c r="D20" s="16" t="str">
        <f t="shared" si="1"/>
        <v>Dublin_South_West2</v>
      </c>
      <c r="E20" s="155">
        <f>VLOOKUP(B20,SUMMARY!A:I,9,0)</f>
        <v>0</v>
      </c>
      <c r="F20" s="117" t="s">
        <v>248</v>
      </c>
      <c r="J20" s="16" t="str">
        <f>if(TEMPLATES!$B$3="All",B20,
if(C20=TEMPLATES!$B$3,B20,""))</f>
        <v/>
      </c>
      <c r="L20" s="117" t="s">
        <v>198</v>
      </c>
      <c r="M20" s="117" t="s">
        <v>24</v>
      </c>
      <c r="N20" s="117" t="s">
        <v>3306</v>
      </c>
      <c r="Q20" s="156" t="s">
        <v>3429</v>
      </c>
      <c r="R20" s="16" t="s">
        <v>3448</v>
      </c>
      <c r="S20" s="16">
        <f>COUNTIF('2020 Candidates'!A:A,Dropdown!Q20)</f>
        <v>0</v>
      </c>
      <c r="V20" s="16" t="s">
        <v>669</v>
      </c>
    </row>
    <row r="21" ht="14.25" customHeight="1">
      <c r="A21" s="16">
        <v>2.0</v>
      </c>
      <c r="B21" s="16" t="s">
        <v>1265</v>
      </c>
      <c r="C21" s="150" t="s">
        <v>79</v>
      </c>
      <c r="D21" s="16" t="str">
        <f t="shared" si="1"/>
        <v>Wexford2</v>
      </c>
      <c r="E21" s="155">
        <f>VLOOKUP(B21,SUMMARY!A:I,9,0)</f>
        <v>0.4285714286</v>
      </c>
      <c r="F21" s="117" t="s">
        <v>1589</v>
      </c>
      <c r="J21" s="16" t="str">
        <f>if(TEMPLATES!$B$3="All",B21,
if(C21=TEMPLATES!$B$3,B21,""))</f>
        <v/>
      </c>
      <c r="L21" s="117" t="s">
        <v>1331</v>
      </c>
      <c r="M21" s="117" t="s">
        <v>24</v>
      </c>
      <c r="N21" s="117" t="s">
        <v>3460</v>
      </c>
      <c r="Q21" s="156" t="s">
        <v>3430</v>
      </c>
      <c r="R21" s="16" t="s">
        <v>3451</v>
      </c>
      <c r="S21" s="16">
        <f>COUNTIF('2020 Candidates'!A:A,Dropdown!Q21)</f>
        <v>0</v>
      </c>
      <c r="V21" s="16" t="s">
        <v>1265</v>
      </c>
    </row>
    <row r="22" ht="14.25" customHeight="1">
      <c r="A22" s="16">
        <v>2.0</v>
      </c>
      <c r="B22" s="16" t="s">
        <v>133</v>
      </c>
      <c r="C22" s="150" t="s">
        <v>33</v>
      </c>
      <c r="D22" s="16" t="str">
        <f t="shared" si="1"/>
        <v>Tipperary2</v>
      </c>
      <c r="E22" s="155" t="str">
        <f>VLOOKUP(B22,SUMMARY!A:I,9,0)</f>
        <v>-</v>
      </c>
      <c r="F22" s="157" t="s">
        <v>3378</v>
      </c>
      <c r="J22" s="16" t="str">
        <f>if(TEMPLATES!$B$3="All",B22,
if(C22=TEMPLATES!$B$3,B22,""))</f>
        <v/>
      </c>
      <c r="L22" s="117" t="s">
        <v>1474</v>
      </c>
      <c r="M22" s="117" t="s">
        <v>51</v>
      </c>
      <c r="N22" s="117" t="s">
        <v>3460</v>
      </c>
      <c r="Q22" s="156" t="s">
        <v>3431</v>
      </c>
      <c r="R22" s="16" t="s">
        <v>3451</v>
      </c>
      <c r="S22" s="16">
        <f>COUNTIF('2020 Candidates'!A:A,Dropdown!Q22)</f>
        <v>0</v>
      </c>
      <c r="V22" s="16" t="s">
        <v>133</v>
      </c>
    </row>
    <row r="23" ht="14.25" customHeight="1">
      <c r="A23" s="16">
        <v>1.0</v>
      </c>
      <c r="B23" s="16" t="s">
        <v>130</v>
      </c>
      <c r="C23" s="16" t="s">
        <v>3437</v>
      </c>
      <c r="D23" s="16" t="str">
        <f t="shared" si="1"/>
        <v>Limerick_County1</v>
      </c>
      <c r="E23" s="155" t="str">
        <f>VLOOKUP(B23,SUMMARY!A:I,9,0)</f>
        <v>-</v>
      </c>
      <c r="F23" s="16" t="s">
        <v>78</v>
      </c>
      <c r="J23" s="16" t="str">
        <f>if(TEMPLATES!$B$3="All",B23,
if(C23=TEMPLATES!$B$3,B23,""))</f>
        <v/>
      </c>
      <c r="L23" s="117" t="s">
        <v>1368</v>
      </c>
      <c r="M23" s="117" t="s">
        <v>314</v>
      </c>
      <c r="N23" s="117" t="s">
        <v>3460</v>
      </c>
      <c r="Q23" s="156" t="s">
        <v>3432</v>
      </c>
      <c r="R23" s="16" t="s">
        <v>3455</v>
      </c>
      <c r="S23" s="16">
        <f>COUNTIF('2020 Candidates'!A:A,Dropdown!Q23)</f>
        <v>0</v>
      </c>
      <c r="V23" s="16" t="s">
        <v>130</v>
      </c>
    </row>
    <row r="24" ht="14.25" customHeight="1">
      <c r="A24" s="16">
        <v>1.0</v>
      </c>
      <c r="B24" s="16" t="s">
        <v>310</v>
      </c>
      <c r="C24" s="16" t="s">
        <v>3421</v>
      </c>
      <c r="D24" s="16" t="str">
        <f t="shared" si="1"/>
        <v>Dublin_Bay_North1</v>
      </c>
      <c r="E24" s="155">
        <f>VLOOKUP(B24,SUMMARY!A:I,9,0)</f>
        <v>0.25</v>
      </c>
      <c r="F24" s="117" t="s">
        <v>745</v>
      </c>
      <c r="J24" s="16" t="str">
        <f>if(TEMPLATES!$B$3="All",B24,
if(C24=TEMPLATES!$B$3,B24,""))</f>
        <v/>
      </c>
      <c r="L24" s="117" t="s">
        <v>3342</v>
      </c>
      <c r="M24" s="117" t="s">
        <v>51</v>
      </c>
      <c r="N24" s="117" t="s">
        <v>3460</v>
      </c>
      <c r="Q24" s="156" t="s">
        <v>3433</v>
      </c>
      <c r="R24" s="16" t="s">
        <v>3448</v>
      </c>
      <c r="S24" s="16">
        <f>COUNTIF('2020 Candidates'!A:A,Dropdown!Q24)</f>
        <v>0</v>
      </c>
      <c r="V24" s="16" t="s">
        <v>310</v>
      </c>
    </row>
    <row r="25" ht="14.25" customHeight="1">
      <c r="A25" s="16">
        <v>1.0</v>
      </c>
      <c r="B25" s="16" t="s">
        <v>214</v>
      </c>
      <c r="C25" s="16" t="s">
        <v>3417</v>
      </c>
      <c r="D25" s="16" t="str">
        <f t="shared" si="1"/>
        <v>Cork_East1</v>
      </c>
      <c r="E25" s="155">
        <f>VLOOKUP(B25,SUMMARY!A:I,9,0)</f>
        <v>0.5</v>
      </c>
      <c r="F25" s="157" t="s">
        <v>1334</v>
      </c>
      <c r="J25" s="16" t="str">
        <f>if(TEMPLATES!$B$3="All",B25,
if(C25=TEMPLATES!$B$3,B25,""))</f>
        <v/>
      </c>
      <c r="L25" s="117" t="s">
        <v>260</v>
      </c>
      <c r="M25" s="117" t="s">
        <v>24</v>
      </c>
      <c r="N25" s="117" t="s">
        <v>3461</v>
      </c>
      <c r="Q25" s="156" t="s">
        <v>3314</v>
      </c>
      <c r="R25" s="16" t="s">
        <v>3448</v>
      </c>
      <c r="S25" s="16">
        <f>COUNTIF('2020 Candidates'!A:A,Dropdown!Q25)</f>
        <v>0</v>
      </c>
      <c r="V25" s="16" t="s">
        <v>214</v>
      </c>
    </row>
    <row r="26" ht="14.25" customHeight="1">
      <c r="A26" s="16">
        <v>2.0</v>
      </c>
      <c r="B26" s="16" t="s">
        <v>142</v>
      </c>
      <c r="C26" s="16" t="s">
        <v>3423</v>
      </c>
      <c r="D26" s="16" t="str">
        <f t="shared" si="1"/>
        <v>Dublin_Central2</v>
      </c>
      <c r="E26" s="155" t="str">
        <f>VLOOKUP(B26,SUMMARY!A:I,9,0)</f>
        <v>-</v>
      </c>
      <c r="F26" s="117" t="s">
        <v>1146</v>
      </c>
      <c r="J26" s="16" t="str">
        <f>if(TEMPLATES!$B$3="All",B26,
if(C26=TEMPLATES!$B$3,B26,""))</f>
        <v/>
      </c>
      <c r="L26" s="117" t="s">
        <v>268</v>
      </c>
      <c r="M26" s="117" t="s">
        <v>51</v>
      </c>
      <c r="N26" s="117" t="s">
        <v>3461</v>
      </c>
      <c r="Q26" s="156" t="s">
        <v>3434</v>
      </c>
      <c r="R26" s="16" t="s">
        <v>3451</v>
      </c>
      <c r="S26" s="16">
        <f>COUNTIF('2020 Candidates'!A:A,Dropdown!Q26)</f>
        <v>0</v>
      </c>
      <c r="V26" s="16" t="s">
        <v>142</v>
      </c>
    </row>
    <row r="27" ht="14.25" customHeight="1">
      <c r="A27" s="16">
        <v>2.0</v>
      </c>
      <c r="B27" s="16" t="s">
        <v>138</v>
      </c>
      <c r="C27" s="16" t="s">
        <v>3418</v>
      </c>
      <c r="D27" s="16" t="str">
        <f t="shared" si="1"/>
        <v>Cork_North_Central2</v>
      </c>
      <c r="E27" s="155" t="str">
        <f>VLOOKUP(B27,SUMMARY!A:I,9,0)</f>
        <v>-</v>
      </c>
      <c r="F27" s="157" t="s">
        <v>1422</v>
      </c>
      <c r="J27" s="16" t="str">
        <f>if(TEMPLATES!$B$3="All",B27,
if(C27=TEMPLATES!$B$3,B27,""))</f>
        <v/>
      </c>
      <c r="L27" s="117" t="s">
        <v>1509</v>
      </c>
      <c r="M27" s="117" t="s">
        <v>51</v>
      </c>
      <c r="N27" s="117" t="s">
        <v>3461</v>
      </c>
      <c r="Q27" s="156" t="s">
        <v>3435</v>
      </c>
      <c r="R27" s="16" t="s">
        <v>3448</v>
      </c>
      <c r="S27" s="16">
        <f>COUNTIF('2020 Candidates'!A:A,Dropdown!Q27)</f>
        <v>0</v>
      </c>
      <c r="V27" s="16" t="s">
        <v>138</v>
      </c>
    </row>
    <row r="28" ht="14.25" customHeight="1">
      <c r="A28" s="16">
        <v>1.0</v>
      </c>
      <c r="B28" s="16" t="s">
        <v>985</v>
      </c>
      <c r="C28" s="16" t="s">
        <v>3438</v>
      </c>
      <c r="D28" s="16" t="str">
        <f t="shared" si="1"/>
        <v>Longford_Westmeath1</v>
      </c>
      <c r="E28" s="155">
        <f>VLOOKUP(B28,SUMMARY!A:I,9,0)</f>
        <v>0</v>
      </c>
      <c r="F28" s="157" t="s">
        <v>1424</v>
      </c>
      <c r="J28" s="16" t="str">
        <f>if(TEMPLATES!$B$3="All",B28,
if(C28=TEMPLATES!$B$3,B28,""))</f>
        <v/>
      </c>
      <c r="L28" s="117" t="s">
        <v>3462</v>
      </c>
      <c r="M28" s="117" t="s">
        <v>24</v>
      </c>
      <c r="N28" s="117" t="s">
        <v>3463</v>
      </c>
      <c r="Q28" s="156" t="s">
        <v>3436</v>
      </c>
      <c r="R28" s="16" t="s">
        <v>3451</v>
      </c>
      <c r="S28" s="16">
        <f>COUNTIF('2020 Candidates'!A:A,Dropdown!Q28)</f>
        <v>0</v>
      </c>
      <c r="V28" s="16" t="s">
        <v>985</v>
      </c>
    </row>
    <row r="29" ht="14.25" customHeight="1">
      <c r="A29" s="16">
        <v>1.0</v>
      </c>
      <c r="B29" s="16" t="s">
        <v>714</v>
      </c>
      <c r="C29" s="16" t="s">
        <v>3430</v>
      </c>
      <c r="D29" s="16" t="str">
        <f t="shared" si="1"/>
        <v>Dublin_West1</v>
      </c>
      <c r="E29" s="155">
        <f>VLOOKUP(B29,SUMMARY!A:I,9,0)</f>
        <v>0.6</v>
      </c>
      <c r="F29" s="117" t="s">
        <v>834</v>
      </c>
      <c r="J29" s="16" t="str">
        <f>if(TEMPLATES!$B$3="All",B29,
if(C29=TEMPLATES!$B$3,B29,""))</f>
        <v/>
      </c>
      <c r="L29" s="117" t="s">
        <v>290</v>
      </c>
      <c r="M29" s="117" t="s">
        <v>24</v>
      </c>
      <c r="N29" s="117" t="s">
        <v>3463</v>
      </c>
      <c r="Q29" s="156" t="s">
        <v>3437</v>
      </c>
      <c r="R29" s="16" t="s">
        <v>3455</v>
      </c>
      <c r="S29" s="16">
        <f>COUNTIF('2020 Candidates'!A:A,Dropdown!Q29)</f>
        <v>0</v>
      </c>
      <c r="V29" s="16" t="s">
        <v>714</v>
      </c>
    </row>
    <row r="30" ht="14.25" customHeight="1">
      <c r="A30" s="16">
        <v>1.0</v>
      </c>
      <c r="B30" s="16" t="s">
        <v>1233</v>
      </c>
      <c r="C30" s="150" t="s">
        <v>341</v>
      </c>
      <c r="D30" s="16" t="str">
        <f t="shared" si="1"/>
        <v>Waterford1</v>
      </c>
      <c r="E30" s="155">
        <f>VLOOKUP(B30,SUMMARY!A:I,9,0)</f>
        <v>0.2</v>
      </c>
      <c r="F30" s="117" t="s">
        <v>1029</v>
      </c>
      <c r="J30" s="16" t="str">
        <f>if(TEMPLATES!$B$3="All",B30,
if(C30=TEMPLATES!$B$3,B30,""))</f>
        <v/>
      </c>
      <c r="L30" s="117" t="s">
        <v>1650</v>
      </c>
      <c r="M30" s="117" t="s">
        <v>314</v>
      </c>
      <c r="N30" s="117" t="s">
        <v>3463</v>
      </c>
      <c r="Q30" s="156" t="s">
        <v>3438</v>
      </c>
      <c r="R30" s="16" t="s">
        <v>3451</v>
      </c>
      <c r="S30" s="16">
        <f>COUNTIF('2020 Candidates'!A:A,Dropdown!Q30)</f>
        <v>0</v>
      </c>
      <c r="V30" s="16" t="s">
        <v>1233</v>
      </c>
    </row>
    <row r="31" ht="14.25" customHeight="1">
      <c r="A31" s="16">
        <v>2.0</v>
      </c>
      <c r="B31" s="16" t="s">
        <v>294</v>
      </c>
      <c r="C31" s="16" t="s">
        <v>102</v>
      </c>
      <c r="D31" s="16" t="str">
        <f t="shared" si="1"/>
        <v>Cork_South_Central2</v>
      </c>
      <c r="E31" s="155">
        <f>VLOOKUP(B31,SUMMARY!A:I,9,0)</f>
        <v>0</v>
      </c>
      <c r="F31" s="157" t="s">
        <v>1336</v>
      </c>
      <c r="J31" s="16" t="str">
        <f>if(TEMPLATES!$B$3="All",B31,
if(C31=TEMPLATES!$B$3,B31,""))</f>
        <v>Buttimer, Jerry.</v>
      </c>
      <c r="L31" s="117" t="s">
        <v>297</v>
      </c>
      <c r="M31" s="117" t="s">
        <v>51</v>
      </c>
      <c r="N31" s="117" t="s">
        <v>3463</v>
      </c>
      <c r="Q31" s="156" t="s">
        <v>3295</v>
      </c>
      <c r="R31" s="16" t="s">
        <v>3448</v>
      </c>
      <c r="S31" s="16">
        <f>COUNTIF('2020 Candidates'!A:A,Dropdown!Q31)</f>
        <v>0</v>
      </c>
      <c r="V31" s="16" t="s">
        <v>294</v>
      </c>
    </row>
    <row r="32" ht="14.25" customHeight="1">
      <c r="A32" s="16">
        <v>2.0</v>
      </c>
      <c r="B32" s="16" t="s">
        <v>603</v>
      </c>
      <c r="C32" s="16" t="s">
        <v>3428</v>
      </c>
      <c r="D32" s="16" t="str">
        <f t="shared" si="1"/>
        <v>Dublin_South_Central2</v>
      </c>
      <c r="E32" s="155">
        <f>VLOOKUP(B32,SUMMARY!A:I,9,0)</f>
        <v>0</v>
      </c>
      <c r="F32" s="157" t="s">
        <v>150</v>
      </c>
      <c r="J32" s="16" t="str">
        <f>if(TEMPLATES!$B$3="All",B32,
if(C32=TEMPLATES!$B$3,B32,""))</f>
        <v/>
      </c>
      <c r="L32" s="117" t="s">
        <v>300</v>
      </c>
      <c r="M32" s="117" t="s">
        <v>51</v>
      </c>
      <c r="N32" s="117" t="s">
        <v>3463</v>
      </c>
      <c r="Q32" s="156" t="s">
        <v>3324</v>
      </c>
      <c r="R32" s="16" t="s">
        <v>3451</v>
      </c>
      <c r="S32" s="16">
        <f>COUNTIF('2020 Candidates'!A:A,Dropdown!Q32)</f>
        <v>0</v>
      </c>
      <c r="V32" s="16" t="s">
        <v>603</v>
      </c>
    </row>
    <row r="33" ht="14.25" customHeight="1">
      <c r="A33" s="16">
        <v>2.0</v>
      </c>
      <c r="B33" s="16" t="s">
        <v>158</v>
      </c>
      <c r="C33" s="16" t="s">
        <v>3295</v>
      </c>
      <c r="D33" s="16" t="str">
        <f t="shared" si="1"/>
        <v>Louth2</v>
      </c>
      <c r="E33" s="155" t="str">
        <f>VLOOKUP(B33,SUMMARY!A:I,9,0)</f>
        <v>-</v>
      </c>
      <c r="F33" s="16" t="s">
        <v>87</v>
      </c>
      <c r="J33" s="16" t="str">
        <f>if(TEMPLATES!$B$3="All",B33,
if(C33=TEMPLATES!$B$3,B33,""))</f>
        <v/>
      </c>
      <c r="L33" s="117" t="s">
        <v>3368</v>
      </c>
      <c r="M33" s="117" t="s">
        <v>24</v>
      </c>
      <c r="N33" s="117" t="s">
        <v>3464</v>
      </c>
      <c r="Q33" s="156" t="s">
        <v>3439</v>
      </c>
      <c r="R33" s="16" t="s">
        <v>3455</v>
      </c>
      <c r="S33" s="16">
        <f>COUNTIF('2020 Candidates'!A:A,Dropdown!Q33)</f>
        <v>0</v>
      </c>
      <c r="V33" s="16" t="s">
        <v>158</v>
      </c>
    </row>
    <row r="34" ht="14.25" customHeight="1">
      <c r="A34" s="16">
        <v>3.0</v>
      </c>
      <c r="B34" s="16" t="s">
        <v>168</v>
      </c>
      <c r="C34" s="150" t="s">
        <v>79</v>
      </c>
      <c r="D34" s="16" t="str">
        <f t="shared" si="1"/>
        <v>Wexford3</v>
      </c>
      <c r="E34" s="155">
        <f>VLOOKUP(B34,SUMMARY!A:I,9,0)</f>
        <v>0</v>
      </c>
      <c r="F34" s="16" t="s">
        <v>101</v>
      </c>
      <c r="J34" s="16" t="str">
        <f>if(TEMPLATES!$B$3="All",B34,
if(C34=TEMPLATES!$B$3,B34,""))</f>
        <v/>
      </c>
      <c r="L34" s="117" t="s">
        <v>3465</v>
      </c>
      <c r="M34" s="117" t="s">
        <v>51</v>
      </c>
      <c r="N34" s="117" t="s">
        <v>3464</v>
      </c>
      <c r="Q34" s="156" t="s">
        <v>3440</v>
      </c>
      <c r="R34" s="16" t="s">
        <v>3455</v>
      </c>
      <c r="S34" s="16">
        <f>COUNTIF('2020 Candidates'!A:A,Dropdown!Q34)</f>
        <v>0</v>
      </c>
      <c r="V34" s="16" t="s">
        <v>168</v>
      </c>
    </row>
    <row r="35" ht="14.25" customHeight="1">
      <c r="A35" s="16">
        <v>1.0</v>
      </c>
      <c r="B35" s="16" t="s">
        <v>147</v>
      </c>
      <c r="C35" s="16" t="s">
        <v>3436</v>
      </c>
      <c r="D35" s="16" t="str">
        <f t="shared" si="1"/>
        <v>Limerick_City1</v>
      </c>
      <c r="E35" s="155" t="str">
        <f>VLOOKUP(B35,SUMMARY!A:I,9,0)</f>
        <v>-</v>
      </c>
      <c r="F35" s="157" t="s">
        <v>1426</v>
      </c>
      <c r="J35" s="16" t="str">
        <f>if(TEMPLATES!$B$3="All",B35,
if(C35=TEMPLATES!$B$3,B35,""))</f>
        <v/>
      </c>
      <c r="L35" s="117" t="s">
        <v>3466</v>
      </c>
      <c r="M35" s="117" t="s">
        <v>24</v>
      </c>
      <c r="N35" s="117" t="s">
        <v>3464</v>
      </c>
      <c r="Q35" s="156" t="s">
        <v>3441</v>
      </c>
      <c r="R35" s="16" t="s">
        <v>3455</v>
      </c>
      <c r="S35" s="16">
        <f>COUNTIF('2020 Candidates'!A:A,Dropdown!Q35)</f>
        <v>0</v>
      </c>
      <c r="V35" s="16" t="s">
        <v>147</v>
      </c>
    </row>
    <row r="36" ht="14.25" customHeight="1">
      <c r="A36" s="16">
        <v>1.0</v>
      </c>
      <c r="B36" s="16" t="s">
        <v>1087</v>
      </c>
      <c r="C36" s="16" t="s">
        <v>3439</v>
      </c>
      <c r="D36" s="16" t="str">
        <f t="shared" si="1"/>
        <v>Meath_East1</v>
      </c>
      <c r="E36" s="155">
        <f>VLOOKUP(B36,SUMMARY!A:I,9,0)</f>
        <v>1</v>
      </c>
      <c r="F36" s="16" t="s">
        <v>106</v>
      </c>
      <c r="J36" s="16" t="str">
        <f>if(TEMPLATES!$B$3="All",B36,
if(C36=TEMPLATES!$B$3,B36,""))</f>
        <v/>
      </c>
      <c r="L36" s="117" t="s">
        <v>350</v>
      </c>
      <c r="M36" s="117" t="s">
        <v>24</v>
      </c>
      <c r="N36" s="117" t="s">
        <v>3467</v>
      </c>
      <c r="Q36" s="156" t="s">
        <v>3442</v>
      </c>
      <c r="R36" s="16" t="s">
        <v>3451</v>
      </c>
      <c r="S36" s="16">
        <f>COUNTIF('2020 Candidates'!A:A,Dropdown!Q36)</f>
        <v>0</v>
      </c>
      <c r="V36" s="16" t="s">
        <v>1087</v>
      </c>
    </row>
    <row r="37" ht="14.25" customHeight="1">
      <c r="A37" s="16">
        <v>3.0</v>
      </c>
      <c r="B37" s="16" t="s">
        <v>1196</v>
      </c>
      <c r="C37" s="150" t="s">
        <v>33</v>
      </c>
      <c r="D37" s="16" t="str">
        <f t="shared" si="1"/>
        <v>Tipperary3</v>
      </c>
      <c r="E37" s="155">
        <f>VLOOKUP(B37,SUMMARY!A:I,9,0)</f>
        <v>0.4</v>
      </c>
      <c r="F37" s="16" t="s">
        <v>120</v>
      </c>
      <c r="J37" s="16" t="str">
        <f>if(TEMPLATES!$B$3="All",B37,
if(C37=TEMPLATES!$B$3,B37,""))</f>
        <v/>
      </c>
      <c r="L37" s="117" t="s">
        <v>3468</v>
      </c>
      <c r="M37" s="117" t="s">
        <v>51</v>
      </c>
      <c r="N37" s="117" t="s">
        <v>3467</v>
      </c>
      <c r="Q37" s="156" t="s">
        <v>33</v>
      </c>
      <c r="R37" s="16" t="s">
        <v>3448</v>
      </c>
      <c r="S37" s="16">
        <f>COUNTIF('2020 Candidates'!A:A,Dropdown!Q37)</f>
        <v>11</v>
      </c>
      <c r="V37" s="16" t="s">
        <v>1196</v>
      </c>
    </row>
    <row r="38" ht="14.25" customHeight="1">
      <c r="A38" s="16">
        <v>1.0</v>
      </c>
      <c r="B38" s="16" t="s">
        <v>1064</v>
      </c>
      <c r="C38" s="16" t="s">
        <v>3324</v>
      </c>
      <c r="D38" s="16" t="str">
        <f t="shared" si="1"/>
        <v>Mayo1</v>
      </c>
      <c r="E38" s="155">
        <f>VLOOKUP(B38,SUMMARY!A:I,9,0)</f>
        <v>0.75</v>
      </c>
      <c r="F38" s="16" t="s">
        <v>125</v>
      </c>
      <c r="J38" s="16" t="str">
        <f>if(TEMPLATES!$B$3="All",B38,
if(C38=TEMPLATES!$B$3,B38,""))</f>
        <v/>
      </c>
      <c r="L38" s="117" t="s">
        <v>3378</v>
      </c>
      <c r="M38" s="117" t="s">
        <v>51</v>
      </c>
      <c r="N38" s="117" t="s">
        <v>3467</v>
      </c>
      <c r="Q38" s="156" t="s">
        <v>341</v>
      </c>
      <c r="R38" s="16" t="s">
        <v>3451</v>
      </c>
      <c r="S38" s="16">
        <f>COUNTIF('2020 Candidates'!A:A,Dropdown!Q38)</f>
        <v>12</v>
      </c>
      <c r="V38" s="16" t="s">
        <v>1064</v>
      </c>
    </row>
    <row r="39" ht="14.25" customHeight="1">
      <c r="A39" s="16">
        <v>1.0</v>
      </c>
      <c r="B39" s="16" t="s">
        <v>174</v>
      </c>
      <c r="C39" s="16" t="s">
        <v>3441</v>
      </c>
      <c r="D39" s="16" t="str">
        <f t="shared" si="1"/>
        <v>Roscommon_Galway1</v>
      </c>
      <c r="E39" s="155" t="str">
        <f>VLOOKUP(B39,SUMMARY!A:I,9,0)</f>
        <v>-</v>
      </c>
      <c r="F39" s="117" t="s">
        <v>669</v>
      </c>
      <c r="J39" s="16" t="str">
        <f>if(TEMPLATES!$B$3="All",B39,
if(C39=TEMPLATES!$B$3,B39,""))</f>
        <v/>
      </c>
      <c r="L39" s="117" t="s">
        <v>1441</v>
      </c>
      <c r="M39" s="117" t="s">
        <v>51</v>
      </c>
      <c r="N39" s="117" t="s">
        <v>3469</v>
      </c>
      <c r="Q39" s="156" t="s">
        <v>79</v>
      </c>
      <c r="R39" s="16" t="s">
        <v>3448</v>
      </c>
      <c r="S39" s="16">
        <f>COUNTIF('2020 Candidates'!A:A,Dropdown!Q39)</f>
        <v>12</v>
      </c>
      <c r="V39" s="16" t="s">
        <v>174</v>
      </c>
    </row>
    <row r="40" ht="14.25" customHeight="1">
      <c r="A40" s="16">
        <v>1.0</v>
      </c>
      <c r="B40" s="16" t="s">
        <v>781</v>
      </c>
      <c r="C40" s="16" t="s">
        <v>3432</v>
      </c>
      <c r="D40" s="16" t="str">
        <f t="shared" si="1"/>
        <v>Galway_East1</v>
      </c>
      <c r="E40" s="155">
        <f>VLOOKUP(B40,SUMMARY!A:I,9,0)</f>
        <v>0</v>
      </c>
      <c r="F40" s="157" t="s">
        <v>1339</v>
      </c>
      <c r="J40" s="16" t="str">
        <f>if(TEMPLATES!$B$3="All",B40,
if(C40=TEMPLATES!$B$3,B40,""))</f>
        <v/>
      </c>
      <c r="L40" s="117" t="s">
        <v>3390</v>
      </c>
      <c r="M40" s="117" t="s">
        <v>51</v>
      </c>
      <c r="N40" s="117" t="s">
        <v>3469</v>
      </c>
      <c r="Q40" s="156" t="s">
        <v>121</v>
      </c>
      <c r="R40" s="16" t="s">
        <v>3448</v>
      </c>
      <c r="S40" s="16">
        <f>COUNTIF('2020 Candidates'!A:A,Dropdown!Q40)</f>
        <v>11</v>
      </c>
      <c r="V40" s="16" t="s">
        <v>781</v>
      </c>
    </row>
    <row r="41" ht="14.25" customHeight="1">
      <c r="A41" s="16">
        <v>2.0</v>
      </c>
      <c r="B41" s="16" t="s">
        <v>181</v>
      </c>
      <c r="C41" s="16" t="s">
        <v>3432</v>
      </c>
      <c r="D41" s="16" t="str">
        <f t="shared" si="1"/>
        <v>Galway_East2</v>
      </c>
      <c r="E41" s="155">
        <f>VLOOKUP(B41,SUMMARY!A:I,9,0)</f>
        <v>0</v>
      </c>
      <c r="F41" s="117" t="s">
        <v>1265</v>
      </c>
      <c r="J41" s="16" t="str">
        <f>if(TEMPLATES!$B$3="All",B41,
if(C41=TEMPLATES!$B$3,B41,""))</f>
        <v/>
      </c>
      <c r="L41" s="117" t="s">
        <v>1372</v>
      </c>
      <c r="M41" s="117" t="s">
        <v>24</v>
      </c>
      <c r="N41" s="117" t="s">
        <v>3469</v>
      </c>
      <c r="Q41" s="95"/>
      <c r="R41" s="95"/>
      <c r="V41" s="16" t="s">
        <v>181</v>
      </c>
    </row>
    <row r="42" ht="14.25" customHeight="1">
      <c r="A42" s="16">
        <v>2.0</v>
      </c>
      <c r="B42" s="16" t="s">
        <v>154</v>
      </c>
      <c r="C42" s="16" t="s">
        <v>3310</v>
      </c>
      <c r="D42" s="16" t="str">
        <f t="shared" si="1"/>
        <v>Clare2</v>
      </c>
      <c r="E42" s="155">
        <f>VLOOKUP(B42,SUMMARY!A:I,9,0)</f>
        <v>0</v>
      </c>
      <c r="F42" s="157" t="s">
        <v>1428</v>
      </c>
      <c r="J42" s="16" t="str">
        <f>if(TEMPLATES!$B$3="All",B42,
if(C42=TEMPLATES!$B$3,B42,""))</f>
        <v/>
      </c>
      <c r="L42" s="117" t="s">
        <v>3296</v>
      </c>
      <c r="M42" s="117" t="s">
        <v>51</v>
      </c>
      <c r="N42" s="117" t="s">
        <v>3297</v>
      </c>
      <c r="Q42" s="95"/>
      <c r="R42" s="95"/>
      <c r="V42" s="16" t="s">
        <v>154</v>
      </c>
    </row>
    <row r="43" ht="14.25" customHeight="1">
      <c r="A43" s="16">
        <v>1.0</v>
      </c>
      <c r="B43" s="16" t="s">
        <v>193</v>
      </c>
      <c r="C43" s="16" t="s">
        <v>3424</v>
      </c>
      <c r="D43" s="16" t="str">
        <f t="shared" si="1"/>
        <v>Dublin_Fingal1</v>
      </c>
      <c r="E43" s="155" t="str">
        <f>VLOOKUP(B43,SUMMARY!A:I,9,0)</f>
        <v>-</v>
      </c>
      <c r="F43" s="16" t="s">
        <v>133</v>
      </c>
      <c r="J43" s="16" t="str">
        <f>if(TEMPLATES!$B$3="All",B43,
if(C43=TEMPLATES!$B$3,B43,""))</f>
        <v/>
      </c>
      <c r="L43" s="117" t="s">
        <v>3349</v>
      </c>
      <c r="M43" s="117" t="s">
        <v>141</v>
      </c>
      <c r="N43" s="117" t="s">
        <v>3297</v>
      </c>
      <c r="Q43" s="95"/>
      <c r="R43" s="95"/>
      <c r="V43" s="16" t="s">
        <v>193</v>
      </c>
    </row>
    <row r="44" ht="14.25" customHeight="1">
      <c r="A44" s="16">
        <v>1.0</v>
      </c>
      <c r="B44" s="16" t="s">
        <v>203</v>
      </c>
      <c r="C44" s="16" t="s">
        <v>3426</v>
      </c>
      <c r="D44" s="16" t="str">
        <f t="shared" si="1"/>
        <v>Dublin_North_West1</v>
      </c>
      <c r="E44" s="155" t="str">
        <f>VLOOKUP(B44,SUMMARY!A:I,9,0)</f>
        <v>-</v>
      </c>
      <c r="F44" s="16" t="s">
        <v>130</v>
      </c>
      <c r="J44" s="16" t="str">
        <f>if(TEMPLATES!$B$3="All",B44,
if(C44=TEMPLATES!$B$3,B44,""))</f>
        <v/>
      </c>
      <c r="L44" s="117" t="s">
        <v>409</v>
      </c>
      <c r="M44" s="117" t="s">
        <v>314</v>
      </c>
      <c r="N44" s="117" t="s">
        <v>3297</v>
      </c>
      <c r="Q44" s="95"/>
      <c r="R44" s="95"/>
      <c r="V44" s="16" t="s">
        <v>203</v>
      </c>
    </row>
    <row r="45" ht="14.25" customHeight="1">
      <c r="A45" s="16">
        <v>2.0</v>
      </c>
      <c r="B45" s="16" t="s">
        <v>211</v>
      </c>
      <c r="C45" s="16" t="s">
        <v>3438</v>
      </c>
      <c r="D45" s="16" t="str">
        <f t="shared" si="1"/>
        <v>Longford_Westmeath2</v>
      </c>
      <c r="E45" s="155" t="str">
        <f>VLOOKUP(B45,SUMMARY!A:I,9,0)</f>
        <v>-</v>
      </c>
      <c r="F45" s="157" t="s">
        <v>3395</v>
      </c>
      <c r="J45" s="16" t="str">
        <f>if(TEMPLATES!$B$3="All",B45,
if(C45=TEMPLATES!$B$3,B45,""))</f>
        <v/>
      </c>
      <c r="L45" s="117" t="s">
        <v>3470</v>
      </c>
      <c r="M45" s="117" t="s">
        <v>51</v>
      </c>
      <c r="N45" s="117" t="s">
        <v>3297</v>
      </c>
      <c r="Q45" s="95"/>
      <c r="R45" s="95"/>
      <c r="V45" s="16" t="s">
        <v>211</v>
      </c>
    </row>
    <row r="46" ht="14.25" customHeight="1">
      <c r="A46" s="16">
        <v>2.0</v>
      </c>
      <c r="B46" s="16" t="s">
        <v>221</v>
      </c>
      <c r="C46" s="16" t="s">
        <v>3431</v>
      </c>
      <c r="D46" s="16" t="str">
        <f t="shared" si="1"/>
        <v>Dun_Laoghaire2</v>
      </c>
      <c r="E46" s="155" t="str">
        <f>VLOOKUP(B46,SUMMARY!A:I,9,0)</f>
        <v>-</v>
      </c>
      <c r="F46" s="157" t="s">
        <v>310</v>
      </c>
      <c r="J46" s="16" t="str">
        <f>if(TEMPLATES!$B$3="All",B46,
if(C46=TEMPLATES!$B$3,B46,""))</f>
        <v/>
      </c>
      <c r="L46" s="117" t="s">
        <v>445</v>
      </c>
      <c r="M46" s="117" t="s">
        <v>51</v>
      </c>
      <c r="N46" s="117" t="s">
        <v>3471</v>
      </c>
      <c r="Q46" s="95"/>
      <c r="R46" s="95"/>
      <c r="V46" s="16" t="s">
        <v>221</v>
      </c>
    </row>
    <row r="47" ht="14.25" customHeight="1">
      <c r="A47" s="16">
        <v>1.0</v>
      </c>
      <c r="B47" s="16" t="s">
        <v>226</v>
      </c>
      <c r="C47" s="16" t="s">
        <v>3416</v>
      </c>
      <c r="D47" s="16" t="str">
        <f t="shared" si="1"/>
        <v>Cavan_Monaghan1</v>
      </c>
      <c r="E47" s="155" t="str">
        <f>VLOOKUP(B47,SUMMARY!A:I,9,0)</f>
        <v>-</v>
      </c>
      <c r="F47" s="117" t="s">
        <v>214</v>
      </c>
      <c r="J47" s="16" t="str">
        <f>if(TEMPLATES!$B$3="All",B47,
if(C47=TEMPLATES!$B$3,B47,""))</f>
        <v/>
      </c>
      <c r="L47" s="117" t="s">
        <v>477</v>
      </c>
      <c r="M47" s="117" t="s">
        <v>77</v>
      </c>
      <c r="N47" s="117" t="s">
        <v>3471</v>
      </c>
      <c r="Q47" s="95"/>
      <c r="R47" s="95"/>
      <c r="V47" s="16" t="s">
        <v>226</v>
      </c>
    </row>
    <row r="48" ht="14.25" customHeight="1">
      <c r="A48" s="16">
        <v>3.0</v>
      </c>
      <c r="B48" s="16" t="s">
        <v>1306</v>
      </c>
      <c r="C48" s="150" t="s">
        <v>121</v>
      </c>
      <c r="D48" s="16" t="str">
        <f t="shared" si="1"/>
        <v>Wicklow3</v>
      </c>
      <c r="E48" s="155">
        <f>VLOOKUP(B48,SUMMARY!A:I,9,0)</f>
        <v>0.3333333333</v>
      </c>
      <c r="F48" s="16" t="s">
        <v>142</v>
      </c>
      <c r="J48" s="16" t="str">
        <f>if(TEMPLATES!$B$3="All",B48,
if(C48=TEMPLATES!$B$3,B48,""))</f>
        <v/>
      </c>
      <c r="L48" s="117" t="s">
        <v>3370</v>
      </c>
      <c r="M48" s="117" t="s">
        <v>3337</v>
      </c>
      <c r="N48" s="117" t="s">
        <v>3471</v>
      </c>
      <c r="Q48" s="95"/>
      <c r="R48" s="95"/>
      <c r="V48" s="16" t="s">
        <v>1306</v>
      </c>
    </row>
    <row r="49" ht="14.25" customHeight="1">
      <c r="A49" s="16">
        <v>2.0</v>
      </c>
      <c r="B49" s="16" t="s">
        <v>230</v>
      </c>
      <c r="C49" s="16" t="s">
        <v>3338</v>
      </c>
      <c r="D49" s="16" t="str">
        <f t="shared" si="1"/>
        <v>Donegal2</v>
      </c>
      <c r="E49" s="155" t="str">
        <f>VLOOKUP(B49,SUMMARY!A:I,9,0)</f>
        <v>-</v>
      </c>
      <c r="F49" s="16" t="s">
        <v>138</v>
      </c>
      <c r="J49" s="16" t="str">
        <f>if(TEMPLATES!$B$3="All",B49,
if(C49=TEMPLATES!$B$3,B49,""))</f>
        <v/>
      </c>
      <c r="L49" s="117" t="s">
        <v>1692</v>
      </c>
      <c r="M49" s="117" t="s">
        <v>314</v>
      </c>
      <c r="N49" s="117" t="s">
        <v>3471</v>
      </c>
      <c r="Q49" s="95"/>
      <c r="R49" s="95"/>
      <c r="V49" s="16" t="s">
        <v>230</v>
      </c>
    </row>
    <row r="50" ht="14.25" customHeight="1">
      <c r="A50" s="16">
        <v>1.0</v>
      </c>
      <c r="B50" s="16" t="s">
        <v>1113</v>
      </c>
      <c r="C50" s="16" t="s">
        <v>3440</v>
      </c>
      <c r="D50" s="16" t="str">
        <f t="shared" si="1"/>
        <v>Meath_West1</v>
      </c>
      <c r="E50" s="155">
        <f>VLOOKUP(B50,SUMMARY!A:I,9,0)</f>
        <v>1</v>
      </c>
      <c r="F50" s="117" t="s">
        <v>985</v>
      </c>
      <c r="J50" s="16" t="str">
        <f>if(TEMPLATES!$B$3="All",B50,
if(C50=TEMPLATES!$B$3,B50,""))</f>
        <v/>
      </c>
      <c r="L50" s="117" t="s">
        <v>3472</v>
      </c>
      <c r="M50" s="117" t="s">
        <v>51</v>
      </c>
      <c r="N50" s="117" t="s">
        <v>3345</v>
      </c>
      <c r="Q50" s="95"/>
      <c r="R50" s="95"/>
      <c r="V50" s="16" t="s">
        <v>1113</v>
      </c>
    </row>
    <row r="51" ht="14.25" customHeight="1">
      <c r="A51" s="16">
        <v>1.0</v>
      </c>
      <c r="B51" s="16" t="s">
        <v>235</v>
      </c>
      <c r="C51" s="16" t="s">
        <v>3425</v>
      </c>
      <c r="D51" s="16" t="str">
        <f t="shared" si="1"/>
        <v>Dublin_Mid_West1</v>
      </c>
      <c r="E51" s="155" t="str">
        <f>VLOOKUP(B51,SUMMARY!A:I,9,0)</f>
        <v>-</v>
      </c>
      <c r="F51" s="157" t="s">
        <v>714</v>
      </c>
      <c r="J51" s="16" t="str">
        <f>if(TEMPLATES!$B$3="All",B51,
if(C51=TEMPLATES!$B$3,B51,""))</f>
        <v/>
      </c>
      <c r="L51" s="117" t="s">
        <v>493</v>
      </c>
      <c r="M51" s="117" t="s">
        <v>51</v>
      </c>
      <c r="N51" s="117" t="s">
        <v>3345</v>
      </c>
      <c r="Q51" s="95"/>
      <c r="R51" s="95"/>
      <c r="V51" s="16" t="s">
        <v>235</v>
      </c>
    </row>
    <row r="52" ht="14.25" customHeight="1">
      <c r="A52" s="16">
        <v>2.0</v>
      </c>
      <c r="B52" s="16" t="s">
        <v>706</v>
      </c>
      <c r="C52" s="16" t="s">
        <v>3430</v>
      </c>
      <c r="D52" s="16" t="str">
        <f t="shared" si="1"/>
        <v>Dublin_West2</v>
      </c>
      <c r="E52" s="155">
        <f>VLOOKUP(B52,SUMMARY!A:I,9,0)</f>
        <v>0.3333333333</v>
      </c>
      <c r="F52" s="117" t="s">
        <v>1233</v>
      </c>
      <c r="J52" s="16" t="str">
        <f>if(TEMPLATES!$B$3="All",B52,
if(C52=TEMPLATES!$B$3,B52,""))</f>
        <v/>
      </c>
      <c r="L52" s="117" t="s">
        <v>489</v>
      </c>
      <c r="M52" s="117" t="s">
        <v>24</v>
      </c>
      <c r="N52" s="117" t="s">
        <v>3345</v>
      </c>
      <c r="Q52" s="95"/>
      <c r="R52" s="95"/>
      <c r="V52" s="16" t="s">
        <v>706</v>
      </c>
    </row>
    <row r="53" ht="14.25" customHeight="1">
      <c r="A53" s="16">
        <v>2.0</v>
      </c>
      <c r="B53" s="16" t="s">
        <v>1066</v>
      </c>
      <c r="C53" s="16" t="s">
        <v>3324</v>
      </c>
      <c r="D53" s="16" t="str">
        <f t="shared" si="1"/>
        <v>Mayo2</v>
      </c>
      <c r="E53" s="155">
        <f>VLOOKUP(B53,SUMMARY!A:I,9,0)</f>
        <v>1</v>
      </c>
      <c r="F53" s="117" t="s">
        <v>1593</v>
      </c>
      <c r="J53" s="16" t="str">
        <f>if(TEMPLATES!$B$3="All",B53,
if(C53=TEMPLATES!$B$3,B53,""))</f>
        <v/>
      </c>
      <c r="L53" s="117" t="s">
        <v>1405</v>
      </c>
      <c r="M53" s="117" t="s">
        <v>77</v>
      </c>
      <c r="N53" s="117" t="s">
        <v>3345</v>
      </c>
      <c r="Q53" s="95"/>
      <c r="R53" s="95"/>
      <c r="V53" s="16" t="s">
        <v>1066</v>
      </c>
    </row>
    <row r="54" ht="14.25" customHeight="1">
      <c r="A54" s="16">
        <v>3.0</v>
      </c>
      <c r="B54" s="16" t="s">
        <v>239</v>
      </c>
      <c r="C54" s="16" t="s">
        <v>3438</v>
      </c>
      <c r="D54" s="16" t="str">
        <f t="shared" si="1"/>
        <v>Longford_Westmeath3</v>
      </c>
      <c r="E54" s="155" t="str">
        <f>VLOOKUP(B54,SUMMARY!A:I,9,0)</f>
        <v>-</v>
      </c>
      <c r="F54" s="117" t="s">
        <v>294</v>
      </c>
      <c r="J54" s="16" t="str">
        <f>if(TEMPLATES!$B$3="All",B54,
if(C54=TEMPLATES!$B$3,B54,""))</f>
        <v/>
      </c>
      <c r="L54" s="117" t="s">
        <v>310</v>
      </c>
      <c r="M54" s="117" t="s">
        <v>24</v>
      </c>
      <c r="N54" s="117" t="s">
        <v>3473</v>
      </c>
      <c r="Q54" s="95"/>
      <c r="R54" s="95"/>
      <c r="V54" s="16" t="s">
        <v>239</v>
      </c>
    </row>
    <row r="55" ht="14.25" customHeight="1">
      <c r="A55" s="16">
        <v>2.0</v>
      </c>
      <c r="B55" s="16" t="s">
        <v>3449</v>
      </c>
      <c r="C55" s="16" t="s">
        <v>3424</v>
      </c>
      <c r="D55" s="16" t="str">
        <f t="shared" si="1"/>
        <v>Dublin_Fingal2</v>
      </c>
      <c r="E55" s="155" t="str">
        <f>VLOOKUP(B55,SUMMARY!A:I,9,0)</f>
        <v>#N/A</v>
      </c>
      <c r="F55" s="117" t="s">
        <v>603</v>
      </c>
      <c r="J55" s="16" t="str">
        <f>if(TEMPLATES!$B$3="All",B55,
if(C55=TEMPLATES!$B$3,B55,""))</f>
        <v/>
      </c>
      <c r="L55" s="117" t="s">
        <v>524</v>
      </c>
      <c r="M55" s="117" t="s">
        <v>51</v>
      </c>
      <c r="N55" s="117" t="s">
        <v>3473</v>
      </c>
      <c r="Q55" s="95"/>
      <c r="R55" s="95"/>
      <c r="V55" s="16" t="s">
        <v>3449</v>
      </c>
    </row>
    <row r="56" ht="14.25" customHeight="1">
      <c r="A56" s="16">
        <v>1.0</v>
      </c>
      <c r="B56" s="16" t="s">
        <v>253</v>
      </c>
      <c r="C56" s="16" t="s">
        <v>3420</v>
      </c>
      <c r="D56" s="16" t="str">
        <f t="shared" si="1"/>
        <v>Cork_South_West1</v>
      </c>
      <c r="E56" s="155" t="str">
        <f>VLOOKUP(B56,SUMMARY!A:I,9,0)</f>
        <v>-</v>
      </c>
      <c r="F56" s="117" t="s">
        <v>1597</v>
      </c>
      <c r="J56" s="16" t="str">
        <f>if(TEMPLATES!$B$3="All",B56,
if(C56=TEMPLATES!$B$3,B56,""))</f>
        <v/>
      </c>
      <c r="L56" s="117" t="s">
        <v>1374</v>
      </c>
      <c r="M56" s="117" t="s">
        <v>141</v>
      </c>
      <c r="N56" s="117" t="s">
        <v>3473</v>
      </c>
      <c r="Q56" s="95"/>
      <c r="R56" s="95"/>
      <c r="V56" s="16" t="s">
        <v>253</v>
      </c>
    </row>
    <row r="57" ht="14.25" customHeight="1">
      <c r="A57" s="16">
        <v>2.0</v>
      </c>
      <c r="B57" s="16" t="s">
        <v>1223</v>
      </c>
      <c r="C57" s="150" t="s">
        <v>341</v>
      </c>
      <c r="D57" s="16" t="str">
        <f t="shared" si="1"/>
        <v>Waterford2</v>
      </c>
      <c r="E57" s="155">
        <f>VLOOKUP(B57,SUMMARY!A:I,9,0)</f>
        <v>0</v>
      </c>
      <c r="F57" s="16" t="s">
        <v>158</v>
      </c>
      <c r="J57" s="16" t="str">
        <f>if(TEMPLATES!$B$3="All",B57,
if(C57=TEMPLATES!$B$3,B57,""))</f>
        <v/>
      </c>
      <c r="L57" s="117" t="s">
        <v>1339</v>
      </c>
      <c r="M57" s="117" t="s">
        <v>314</v>
      </c>
      <c r="N57" s="117" t="s">
        <v>3474</v>
      </c>
      <c r="Q57" s="95"/>
      <c r="R57" s="95"/>
      <c r="V57" s="16" t="s">
        <v>1223</v>
      </c>
    </row>
    <row r="58" ht="14.25" customHeight="1">
      <c r="A58" s="16">
        <v>2.0</v>
      </c>
      <c r="B58" s="16" t="s">
        <v>256</v>
      </c>
      <c r="C58" s="16" t="s">
        <v>3436</v>
      </c>
      <c r="D58" s="16" t="str">
        <f t="shared" si="1"/>
        <v>Limerick_City2</v>
      </c>
      <c r="E58" s="155" t="str">
        <f>VLOOKUP(B58,SUMMARY!A:I,9,0)</f>
        <v>-</v>
      </c>
      <c r="F58" s="117" t="s">
        <v>168</v>
      </c>
      <c r="J58" s="16" t="str">
        <f>if(TEMPLATES!$B$3="All",B58,
if(C58=TEMPLATES!$B$3,B58,""))</f>
        <v/>
      </c>
      <c r="L58" s="117" t="s">
        <v>1626</v>
      </c>
      <c r="M58" s="117" t="s">
        <v>24</v>
      </c>
      <c r="N58" s="117" t="s">
        <v>3474</v>
      </c>
      <c r="Q58" s="95"/>
      <c r="R58" s="95"/>
      <c r="V58" s="16" t="s">
        <v>256</v>
      </c>
    </row>
    <row r="59" ht="14.25" customHeight="1">
      <c r="A59" s="16">
        <v>2.0</v>
      </c>
      <c r="B59" s="16" t="s">
        <v>347</v>
      </c>
      <c r="C59" s="16" t="s">
        <v>3420</v>
      </c>
      <c r="D59" s="16" t="str">
        <f t="shared" si="1"/>
        <v>Cork_South_West2</v>
      </c>
      <c r="E59" s="155">
        <f>VLOOKUP(B59,SUMMARY!A:I,9,0)</f>
        <v>0.5</v>
      </c>
      <c r="F59" s="16" t="s">
        <v>147</v>
      </c>
      <c r="J59" s="16" t="str">
        <f>if(TEMPLATES!$B$3="All",B59,
if(C59=TEMPLATES!$B$3,B59,""))</f>
        <v/>
      </c>
      <c r="L59" s="117" t="s">
        <v>1534</v>
      </c>
      <c r="M59" s="117" t="s">
        <v>51</v>
      </c>
      <c r="N59" s="117" t="s">
        <v>3474</v>
      </c>
      <c r="Q59" s="95"/>
      <c r="R59" s="95"/>
      <c r="V59" s="16" t="s">
        <v>347</v>
      </c>
    </row>
    <row r="60" ht="14.25" customHeight="1">
      <c r="A60" s="16">
        <v>2.0</v>
      </c>
      <c r="B60" s="16" t="s">
        <v>970</v>
      </c>
      <c r="C60" s="16" t="s">
        <v>3437</v>
      </c>
      <c r="D60" s="16" t="str">
        <f t="shared" si="1"/>
        <v>Limerick_County2</v>
      </c>
      <c r="E60" s="155">
        <f>VLOOKUP(B60,SUMMARY!A:I,9,0)</f>
        <v>1</v>
      </c>
      <c r="F60" s="117" t="s">
        <v>1087</v>
      </c>
      <c r="J60" s="16" t="str">
        <f>if(TEMPLATES!$B$3="All",B60,
if(C60=TEMPLATES!$B$3,B60,""))</f>
        <v/>
      </c>
      <c r="L60" s="117" t="s">
        <v>3347</v>
      </c>
      <c r="M60" s="117" t="s">
        <v>51</v>
      </c>
      <c r="N60" s="117" t="s">
        <v>3475</v>
      </c>
      <c r="Q60" s="95"/>
      <c r="R60" s="95"/>
      <c r="V60" s="16" t="s">
        <v>970</v>
      </c>
    </row>
    <row r="61" ht="14.25" customHeight="1">
      <c r="A61" s="16">
        <v>4.0</v>
      </c>
      <c r="B61" s="16" t="s">
        <v>264</v>
      </c>
      <c r="C61" s="150" t="s">
        <v>121</v>
      </c>
      <c r="D61" s="16" t="str">
        <f t="shared" si="1"/>
        <v>Wicklow4</v>
      </c>
      <c r="E61" s="155" t="str">
        <f>VLOOKUP(B61,SUMMARY!A:I,9,0)</f>
        <v>-</v>
      </c>
      <c r="F61" s="117" t="s">
        <v>1196</v>
      </c>
      <c r="J61" s="16" t="str">
        <f>if(TEMPLATES!$B$3="All",B61,
if(C61=TEMPLATES!$B$3,B61,""))</f>
        <v/>
      </c>
      <c r="L61" s="117" t="s">
        <v>1434</v>
      </c>
      <c r="M61" s="117" t="s">
        <v>51</v>
      </c>
      <c r="N61" s="117" t="s">
        <v>3475</v>
      </c>
      <c r="Q61" s="95"/>
      <c r="R61" s="95"/>
      <c r="V61" s="16" t="s">
        <v>264</v>
      </c>
    </row>
    <row r="62" ht="14.25" customHeight="1">
      <c r="A62" s="16">
        <v>2.0</v>
      </c>
      <c r="B62" s="16" t="s">
        <v>276</v>
      </c>
      <c r="C62" s="16" t="s">
        <v>3426</v>
      </c>
      <c r="D62" s="16" t="str">
        <f t="shared" si="1"/>
        <v>Dublin_North_West2</v>
      </c>
      <c r="E62" s="155" t="str">
        <f>VLOOKUP(B62,SUMMARY!A:I,9,0)</f>
        <v>-</v>
      </c>
      <c r="F62" s="157" t="s">
        <v>1430</v>
      </c>
      <c r="J62" s="16" t="str">
        <f>if(TEMPLATES!$B$3="All",B62,
if(C62=TEMPLATES!$B$3,B62,""))</f>
        <v/>
      </c>
      <c r="L62" s="117" t="s">
        <v>1409</v>
      </c>
      <c r="M62" s="117" t="s">
        <v>314</v>
      </c>
      <c r="N62" s="117" t="s">
        <v>3475</v>
      </c>
      <c r="Q62" s="95"/>
      <c r="R62" s="95"/>
      <c r="V62" s="16" t="s">
        <v>276</v>
      </c>
    </row>
    <row r="63" ht="14.25" customHeight="1">
      <c r="A63" s="16">
        <v>2.0</v>
      </c>
      <c r="B63" s="16" t="s">
        <v>280</v>
      </c>
      <c r="C63" s="16" t="s">
        <v>3427</v>
      </c>
      <c r="D63" s="16" t="str">
        <f t="shared" si="1"/>
        <v>Dublin_Rathdown2</v>
      </c>
      <c r="E63" s="155" t="str">
        <f>VLOOKUP(B63,SUMMARY!A:I,9,0)</f>
        <v>-</v>
      </c>
      <c r="F63" s="117" t="s">
        <v>1064</v>
      </c>
      <c r="J63" s="16" t="str">
        <f>if(TEMPLATES!$B$3="All",B63,
if(C63=TEMPLATES!$B$3,B63,""))</f>
        <v/>
      </c>
      <c r="L63" s="117" t="s">
        <v>1426</v>
      </c>
      <c r="M63" s="117" t="s">
        <v>51</v>
      </c>
      <c r="N63" s="117" t="s">
        <v>3326</v>
      </c>
      <c r="Q63" s="95"/>
      <c r="R63" s="95"/>
      <c r="V63" s="16" t="s">
        <v>280</v>
      </c>
    </row>
    <row r="64" ht="14.25" customHeight="1">
      <c r="A64" s="16">
        <v>1.0</v>
      </c>
      <c r="B64" s="16" t="s">
        <v>286</v>
      </c>
      <c r="C64" s="150" t="s">
        <v>3442</v>
      </c>
      <c r="D64" s="16" t="str">
        <f t="shared" si="1"/>
        <v>Sligo_Leitrim1</v>
      </c>
      <c r="E64" s="155" t="str">
        <f>VLOOKUP(B64,SUMMARY!A:I,9,0)</f>
        <v>-</v>
      </c>
      <c r="F64" s="157" t="s">
        <v>1432</v>
      </c>
      <c r="J64" s="16" t="str">
        <f>if(TEMPLATES!$B$3="All",B64,
if(C64=TEMPLATES!$B$3,B64,""))</f>
        <v/>
      </c>
      <c r="L64" s="117" t="s">
        <v>1482</v>
      </c>
      <c r="M64" s="117" t="s">
        <v>51</v>
      </c>
      <c r="N64" s="117" t="s">
        <v>3326</v>
      </c>
      <c r="Q64" s="95"/>
      <c r="R64" s="95"/>
      <c r="V64" s="16" t="s">
        <v>286</v>
      </c>
    </row>
    <row r="65" ht="14.25" customHeight="1">
      <c r="A65" s="16">
        <v>3.0</v>
      </c>
      <c r="B65" s="16" t="s">
        <v>283</v>
      </c>
      <c r="C65" s="16" t="s">
        <v>3310</v>
      </c>
      <c r="D65" s="16" t="str">
        <f t="shared" si="1"/>
        <v>Clare3</v>
      </c>
      <c r="E65" s="155" t="str">
        <f>VLOOKUP(B65,SUMMARY!A:I,9,0)</f>
        <v>-</v>
      </c>
      <c r="F65" s="16" t="s">
        <v>174</v>
      </c>
      <c r="J65" s="16" t="str">
        <f>if(TEMPLATES!$B$3="All",B65,
if(C65=TEMPLATES!$B$3,B65,""))</f>
        <v/>
      </c>
      <c r="L65" s="117" t="s">
        <v>1378</v>
      </c>
      <c r="M65" s="117" t="s">
        <v>24</v>
      </c>
      <c r="N65" s="117" t="s">
        <v>3326</v>
      </c>
      <c r="Q65" s="95"/>
      <c r="R65" s="95"/>
      <c r="V65" s="16" t="s">
        <v>283</v>
      </c>
    </row>
    <row r="66" ht="14.25" customHeight="1">
      <c r="A66" s="16">
        <v>3.0</v>
      </c>
      <c r="B66" s="16" t="s">
        <v>3450</v>
      </c>
      <c r="C66" s="16" t="s">
        <v>3324</v>
      </c>
      <c r="D66" s="16" t="str">
        <f t="shared" si="1"/>
        <v>Mayo3</v>
      </c>
      <c r="E66" s="155" t="str">
        <f>VLOOKUP(B66,SUMMARY!A:I,9,0)</f>
        <v>#N/A</v>
      </c>
      <c r="F66" s="117" t="s">
        <v>781</v>
      </c>
      <c r="J66" s="16" t="str">
        <f>if(TEMPLATES!$B$3="All",B66,
if(C66=TEMPLATES!$B$3,B66,""))</f>
        <v/>
      </c>
      <c r="L66" s="117" t="s">
        <v>663</v>
      </c>
      <c r="M66" s="117" t="s">
        <v>77</v>
      </c>
      <c r="N66" s="117" t="s">
        <v>3326</v>
      </c>
      <c r="Q66" s="95"/>
      <c r="R66" s="95"/>
      <c r="V66" s="16" t="s">
        <v>3450</v>
      </c>
    </row>
    <row r="67" ht="14.25" customHeight="1">
      <c r="A67" s="16">
        <v>1.0</v>
      </c>
      <c r="B67" s="16" t="s">
        <v>890</v>
      </c>
      <c r="C67" s="16" t="s">
        <v>3435</v>
      </c>
      <c r="D67" s="16" t="str">
        <f t="shared" si="1"/>
        <v>Laois_Offaly1</v>
      </c>
      <c r="E67" s="155">
        <f>VLOOKUP(B67,SUMMARY!A:I,9,0)</f>
        <v>0</v>
      </c>
      <c r="F67" s="117" t="s">
        <v>181</v>
      </c>
      <c r="J67" s="16" t="str">
        <f>if(TEMPLATES!$B$3="All",B67,
if(C67=TEMPLATES!$B$3,B67,""))</f>
        <v/>
      </c>
      <c r="L67" s="117" t="s">
        <v>3090</v>
      </c>
      <c r="M67" s="117" t="s">
        <v>24</v>
      </c>
      <c r="N67" s="117" t="s">
        <v>3326</v>
      </c>
      <c r="Q67" s="95"/>
      <c r="R67" s="95"/>
      <c r="V67" s="16" t="s">
        <v>890</v>
      </c>
    </row>
    <row r="68" ht="14.25" customHeight="1">
      <c r="A68" s="16">
        <v>2.0</v>
      </c>
      <c r="B68" s="16" t="s">
        <v>315</v>
      </c>
      <c r="C68" s="150" t="s">
        <v>3442</v>
      </c>
      <c r="D68" s="16" t="str">
        <f t="shared" si="1"/>
        <v>Sligo_Leitrim2</v>
      </c>
      <c r="E68" s="155" t="str">
        <f>VLOOKUP(B68,SUMMARY!A:I,9,0)</f>
        <v>-</v>
      </c>
      <c r="F68" s="117" t="s">
        <v>154</v>
      </c>
      <c r="J68" s="16" t="str">
        <f>if(TEMPLATES!$B$3="All",B68,
if(C68=TEMPLATES!$B$3,B68,""))</f>
        <v/>
      </c>
      <c r="L68" s="117" t="s">
        <v>1420</v>
      </c>
      <c r="M68" s="117" t="s">
        <v>51</v>
      </c>
      <c r="N68" s="117" t="s">
        <v>3476</v>
      </c>
      <c r="Q68" s="95"/>
      <c r="R68" s="95"/>
      <c r="V68" s="16" t="s">
        <v>315</v>
      </c>
    </row>
    <row r="69" ht="14.25" customHeight="1">
      <c r="A69" s="16">
        <v>3.0</v>
      </c>
      <c r="B69" s="16" t="s">
        <v>409</v>
      </c>
      <c r="C69" s="16" t="s">
        <v>3423</v>
      </c>
      <c r="D69" s="16" t="str">
        <f t="shared" si="1"/>
        <v>Dublin_Central3</v>
      </c>
      <c r="E69" s="155">
        <f>VLOOKUP(B69,SUMMARY!A:I,9,0)</f>
        <v>0.1666666667</v>
      </c>
      <c r="F69" s="157" t="s">
        <v>1434</v>
      </c>
      <c r="J69" s="16" t="str">
        <f>if(TEMPLATES!$B$3="All",B69,
if(C69=TEMPLATES!$B$3,B69,""))</f>
        <v/>
      </c>
      <c r="L69" s="117" t="s">
        <v>603</v>
      </c>
      <c r="M69" s="117" t="s">
        <v>24</v>
      </c>
      <c r="N69" s="117" t="s">
        <v>3476</v>
      </c>
      <c r="Q69" s="95"/>
      <c r="R69" s="95"/>
      <c r="V69" s="16" t="s">
        <v>409</v>
      </c>
    </row>
    <row r="70" ht="14.25" customHeight="1">
      <c r="A70" s="16">
        <v>3.0</v>
      </c>
      <c r="B70" s="16" t="s">
        <v>319</v>
      </c>
      <c r="C70" s="16" t="s">
        <v>3428</v>
      </c>
      <c r="D70" s="16" t="str">
        <f t="shared" si="1"/>
        <v>Dublin_South_Central3</v>
      </c>
      <c r="E70" s="155" t="str">
        <f>VLOOKUP(B70,SUMMARY!A:I,9,0)</f>
        <v>-</v>
      </c>
      <c r="F70" s="16" t="s">
        <v>193</v>
      </c>
      <c r="J70" s="16" t="str">
        <f>if(TEMPLATES!$B$3="All",B70,
if(C70=TEMPLATES!$B$3,B70,""))</f>
        <v/>
      </c>
      <c r="L70" s="117" t="s">
        <v>1498</v>
      </c>
      <c r="M70" s="117" t="s">
        <v>51</v>
      </c>
      <c r="N70" s="117" t="s">
        <v>3476</v>
      </c>
      <c r="Q70" s="95"/>
      <c r="R70" s="95"/>
      <c r="V70" s="16" t="s">
        <v>319</v>
      </c>
    </row>
    <row r="71" ht="14.25" customHeight="1">
      <c r="A71" s="16">
        <v>3.0</v>
      </c>
      <c r="B71" s="16" t="s">
        <v>290</v>
      </c>
      <c r="C71" s="16" t="s">
        <v>102</v>
      </c>
      <c r="D71" s="16" t="str">
        <f t="shared" si="1"/>
        <v>Cork_South_Central3</v>
      </c>
      <c r="E71" s="155">
        <f>VLOOKUP(B71,SUMMARY!A:I,9,0)</f>
        <v>0</v>
      </c>
      <c r="F71" s="16" t="s">
        <v>203</v>
      </c>
      <c r="J71" s="16" t="str">
        <f>if(TEMPLATES!$B$3="All",B71,
if(C71=TEMPLATES!$B$3,B71,""))</f>
        <v>Coveney, Simon.</v>
      </c>
      <c r="L71" s="117" t="s">
        <v>1390</v>
      </c>
      <c r="M71" s="117" t="s">
        <v>46</v>
      </c>
      <c r="N71" s="117" t="s">
        <v>3476</v>
      </c>
      <c r="Q71" s="95"/>
      <c r="R71" s="95"/>
      <c r="V71" s="16" t="s">
        <v>290</v>
      </c>
    </row>
    <row r="72" ht="14.25" customHeight="1">
      <c r="A72" s="16">
        <v>2.0</v>
      </c>
      <c r="B72" s="16" t="s">
        <v>896</v>
      </c>
      <c r="C72" s="16" t="s">
        <v>3435</v>
      </c>
      <c r="D72" s="16" t="str">
        <f t="shared" si="1"/>
        <v>Laois_Offaly2</v>
      </c>
      <c r="E72" s="155">
        <f>VLOOKUP(B72,SUMMARY!A:I,9,0)</f>
        <v>0.7894736842</v>
      </c>
      <c r="F72" s="16" t="s">
        <v>211</v>
      </c>
      <c r="J72" s="16" t="str">
        <f>if(TEMPLATES!$B$3="All",B72,
if(C72=TEMPLATES!$B$3,B72,""))</f>
        <v/>
      </c>
      <c r="L72" s="117" t="s">
        <v>1413</v>
      </c>
      <c r="M72" s="117" t="s">
        <v>314</v>
      </c>
      <c r="N72" s="117" t="s">
        <v>3476</v>
      </c>
      <c r="Q72" s="95"/>
      <c r="R72" s="95"/>
      <c r="V72" s="16" t="s">
        <v>896</v>
      </c>
    </row>
    <row r="73" ht="14.25" customHeight="1">
      <c r="A73" s="16">
        <v>1.0</v>
      </c>
      <c r="B73" s="16" t="s">
        <v>260</v>
      </c>
      <c r="C73" s="16" t="s">
        <v>3419</v>
      </c>
      <c r="D73" s="16" t="str">
        <f t="shared" si="1"/>
        <v>Cork_North_West1</v>
      </c>
      <c r="E73" s="155">
        <f>VLOOKUP(B73,SUMMARY!A:I,9,0)</f>
        <v>0</v>
      </c>
      <c r="F73" s="16" t="s">
        <v>221</v>
      </c>
      <c r="J73" s="16" t="str">
        <f>if(TEMPLATES!$B$3="All",B73,
if(C73=TEMPLATES!$B$3,B73,""))</f>
        <v/>
      </c>
      <c r="L73" s="117" t="s">
        <v>47</v>
      </c>
      <c r="M73" s="117" t="s">
        <v>51</v>
      </c>
      <c r="N73" s="117" t="s">
        <v>3477</v>
      </c>
      <c r="Q73" s="95"/>
      <c r="R73" s="95"/>
      <c r="V73" s="16" t="s">
        <v>260</v>
      </c>
    </row>
    <row r="74" ht="14.25" customHeight="1">
      <c r="A74" s="16">
        <v>1.0</v>
      </c>
      <c r="B74" s="16" t="s">
        <v>324</v>
      </c>
      <c r="C74" s="16" t="s">
        <v>3434</v>
      </c>
      <c r="D74" s="16" t="str">
        <f t="shared" si="1"/>
        <v>Kildare_North1</v>
      </c>
      <c r="E74" s="155" t="str">
        <f>VLOOKUP(B74,SUMMARY!A:I,9,0)</f>
        <v>-</v>
      </c>
      <c r="F74" s="16" t="s">
        <v>226</v>
      </c>
      <c r="J74" s="16" t="str">
        <f>if(TEMPLATES!$B$3="All",B74,
if(C74=TEMPLATES!$B$3,B74,""))</f>
        <v/>
      </c>
      <c r="L74" s="117" t="s">
        <v>2551</v>
      </c>
      <c r="M74" s="117" t="s">
        <v>24</v>
      </c>
      <c r="N74" s="117" t="s">
        <v>3477</v>
      </c>
      <c r="Q74" s="95"/>
      <c r="R74" s="95"/>
      <c r="V74" s="16" t="s">
        <v>324</v>
      </c>
    </row>
    <row r="75" ht="14.25" customHeight="1">
      <c r="A75" s="16">
        <v>4.0</v>
      </c>
      <c r="B75" s="16" t="s">
        <v>328</v>
      </c>
      <c r="C75" s="16" t="s">
        <v>3310</v>
      </c>
      <c r="D75" s="16" t="str">
        <f t="shared" si="1"/>
        <v>Clare4</v>
      </c>
      <c r="E75" s="155" t="str">
        <f>VLOOKUP(B75,SUMMARY!A:I,9,0)</f>
        <v>-</v>
      </c>
      <c r="F75" s="157" t="s">
        <v>1436</v>
      </c>
      <c r="J75" s="16" t="str">
        <f>if(TEMPLATES!$B$3="All",B75,
if(C75=TEMPLATES!$B$3,B75,""))</f>
        <v/>
      </c>
      <c r="L75" s="117" t="s">
        <v>1358</v>
      </c>
      <c r="M75" s="117" t="s">
        <v>77</v>
      </c>
      <c r="N75" s="117" t="s">
        <v>3477</v>
      </c>
      <c r="Q75" s="95"/>
      <c r="R75" s="95"/>
      <c r="V75" s="16" t="s">
        <v>328</v>
      </c>
    </row>
    <row r="76" ht="14.25" customHeight="1">
      <c r="A76" s="16">
        <v>1.0</v>
      </c>
      <c r="B76" s="16" t="s">
        <v>336</v>
      </c>
      <c r="C76" s="16" t="s">
        <v>3433</v>
      </c>
      <c r="D76" s="16" t="str">
        <f t="shared" si="1"/>
        <v>Galway_West1</v>
      </c>
      <c r="E76" s="155" t="str">
        <f>VLOOKUP(B76,SUMMARY!A:I,9,0)</f>
        <v>-</v>
      </c>
      <c r="F76" s="117" t="s">
        <v>1306</v>
      </c>
      <c r="J76" s="16" t="str">
        <f>if(TEMPLATES!$B$3="All",B76,
if(C76=TEMPLATES!$B$3,B76,""))</f>
        <v/>
      </c>
      <c r="L76" s="117" t="s">
        <v>1680</v>
      </c>
      <c r="M76" s="117" t="s">
        <v>314</v>
      </c>
      <c r="N76" s="117" t="s">
        <v>3477</v>
      </c>
      <c r="Q76" s="95"/>
      <c r="R76" s="95"/>
      <c r="V76" s="16" t="s">
        <v>336</v>
      </c>
    </row>
    <row r="77" ht="14.25" customHeight="1">
      <c r="A77" s="16">
        <v>3.0</v>
      </c>
      <c r="B77" s="16" t="s">
        <v>683</v>
      </c>
      <c r="C77" s="16" t="s">
        <v>3429</v>
      </c>
      <c r="D77" s="16" t="str">
        <f t="shared" si="1"/>
        <v>Dublin_South_West3</v>
      </c>
      <c r="E77" s="155">
        <f>VLOOKUP(B77,SUMMARY!A:I,9,0)</f>
        <v>0.6</v>
      </c>
      <c r="F77" s="16" t="s">
        <v>230</v>
      </c>
      <c r="J77" s="16" t="str">
        <f>if(TEMPLATES!$B$3="All",B77,
if(C77=TEMPLATES!$B$3,B77,""))</f>
        <v/>
      </c>
      <c r="L77" s="117" t="s">
        <v>3478</v>
      </c>
      <c r="M77" s="117" t="s">
        <v>24</v>
      </c>
      <c r="N77" s="117" t="s">
        <v>3479</v>
      </c>
      <c r="Q77" s="95"/>
      <c r="R77" s="95"/>
      <c r="V77" s="16" t="s">
        <v>683</v>
      </c>
    </row>
    <row r="78" ht="14.25" customHeight="1">
      <c r="A78" s="16">
        <v>2.0</v>
      </c>
      <c r="B78" s="16" t="s">
        <v>340</v>
      </c>
      <c r="C78" s="16" t="s">
        <v>3433</v>
      </c>
      <c r="D78" s="16" t="str">
        <f t="shared" si="1"/>
        <v>Galway_West2</v>
      </c>
      <c r="E78" s="155" t="str">
        <f>VLOOKUP(B78,SUMMARY!A:I,9,0)</f>
        <v>-</v>
      </c>
      <c r="F78" s="117" t="s">
        <v>1113</v>
      </c>
      <c r="J78" s="16" t="str">
        <f>if(TEMPLATES!$B$3="All",B78,
if(C78=TEMPLATES!$B$3,B78,""))</f>
        <v/>
      </c>
      <c r="L78" s="117" t="s">
        <v>1486</v>
      </c>
      <c r="M78" s="117" t="s">
        <v>51</v>
      </c>
      <c r="N78" s="117" t="s">
        <v>3479</v>
      </c>
      <c r="Q78" s="95"/>
      <c r="R78" s="95"/>
      <c r="V78" s="16" t="s">
        <v>340</v>
      </c>
    </row>
    <row r="79" ht="14.25" customHeight="1">
      <c r="A79" s="16">
        <v>3.0</v>
      </c>
      <c r="B79" s="16" t="s">
        <v>1238</v>
      </c>
      <c r="C79" s="150" t="s">
        <v>341</v>
      </c>
      <c r="D79" s="16" t="str">
        <f t="shared" si="1"/>
        <v>Waterford3</v>
      </c>
      <c r="E79" s="155">
        <f>VLOOKUP(B79,SUMMARY!A:I,9,0)</f>
        <v>1</v>
      </c>
      <c r="F79" s="16" t="s">
        <v>235</v>
      </c>
      <c r="J79" s="16" t="str">
        <f>if(TEMPLATES!$B$3="All",B79,
if(C79=TEMPLATES!$B$3,B79,""))</f>
        <v/>
      </c>
      <c r="L79" s="117" t="s">
        <v>1078</v>
      </c>
      <c r="M79" s="117" t="s">
        <v>51</v>
      </c>
      <c r="N79" s="117" t="s">
        <v>3479</v>
      </c>
      <c r="Q79" s="95"/>
      <c r="R79" s="95"/>
      <c r="V79" s="16" t="s">
        <v>1238</v>
      </c>
    </row>
    <row r="80" ht="14.25" customHeight="1">
      <c r="A80" s="16">
        <v>4.0</v>
      </c>
      <c r="B80" s="16" t="s">
        <v>345</v>
      </c>
      <c r="C80" s="150" t="s">
        <v>341</v>
      </c>
      <c r="D80" s="16" t="str">
        <f t="shared" si="1"/>
        <v>Waterford4</v>
      </c>
      <c r="E80" s="155" t="str">
        <f>VLOOKUP(B80,SUMMARY!A:I,9,0)</f>
        <v>-</v>
      </c>
      <c r="F80" s="157" t="s">
        <v>1438</v>
      </c>
      <c r="J80" s="16" t="str">
        <f>if(TEMPLATES!$B$3="All",B80,
if(C80=TEMPLATES!$B$3,B80,""))</f>
        <v/>
      </c>
      <c r="L80" s="117" t="s">
        <v>1682</v>
      </c>
      <c r="M80" s="117" t="s">
        <v>314</v>
      </c>
      <c r="N80" s="117" t="s">
        <v>3479</v>
      </c>
      <c r="Q80" s="95"/>
      <c r="R80" s="95"/>
      <c r="V80" s="16" t="s">
        <v>345</v>
      </c>
    </row>
    <row r="81" ht="14.25" customHeight="1">
      <c r="A81" s="16">
        <v>2.0</v>
      </c>
      <c r="B81" s="16" t="s">
        <v>445</v>
      </c>
      <c r="C81" s="16" t="s">
        <v>3425</v>
      </c>
      <c r="D81" s="16" t="str">
        <f t="shared" si="1"/>
        <v>Dublin_Mid_West2</v>
      </c>
      <c r="E81" s="155">
        <f>VLOOKUP(B81,SUMMARY!A:I,9,0)</f>
        <v>0.375</v>
      </c>
      <c r="F81" s="117" t="s">
        <v>706</v>
      </c>
      <c r="J81" s="16" t="str">
        <f>if(TEMPLATES!$B$3="All",B81,
if(C81=TEMPLATES!$B$3,B81,""))</f>
        <v/>
      </c>
      <c r="L81" s="117" t="s">
        <v>714</v>
      </c>
      <c r="M81" s="117" t="s">
        <v>314</v>
      </c>
      <c r="N81" s="117" t="s">
        <v>3317</v>
      </c>
      <c r="Q81" s="95"/>
      <c r="R81" s="95"/>
      <c r="V81" s="16" t="s">
        <v>445</v>
      </c>
    </row>
    <row r="82" ht="14.25" customHeight="1">
      <c r="A82" s="16">
        <v>3.0</v>
      </c>
      <c r="B82" s="16" t="s">
        <v>355</v>
      </c>
      <c r="C82" s="16" t="s">
        <v>3430</v>
      </c>
      <c r="D82" s="16" t="str">
        <f t="shared" si="1"/>
        <v>Dublin_West3</v>
      </c>
      <c r="E82" s="155" t="str">
        <f>VLOOKUP(B82,SUMMARY!A:I,9,0)</f>
        <v>-</v>
      </c>
      <c r="F82" s="117" t="s">
        <v>1066</v>
      </c>
      <c r="J82" s="16" t="str">
        <f>if(TEMPLATES!$B$3="All",B82,
if(C82=TEMPLATES!$B$3,B82,""))</f>
        <v/>
      </c>
      <c r="L82" s="117" t="s">
        <v>1484</v>
      </c>
      <c r="M82" s="117" t="s">
        <v>51</v>
      </c>
      <c r="N82" s="117" t="s">
        <v>3317</v>
      </c>
      <c r="Q82" s="95"/>
      <c r="R82" s="95"/>
      <c r="V82" s="16" t="s">
        <v>355</v>
      </c>
    </row>
    <row r="83" ht="14.25" customHeight="1">
      <c r="A83" s="16">
        <v>3.0</v>
      </c>
      <c r="B83" s="16" t="s">
        <v>372</v>
      </c>
      <c r="C83" s="16" t="s">
        <v>3437</v>
      </c>
      <c r="D83" s="16" t="str">
        <f t="shared" si="1"/>
        <v>Limerick_County3</v>
      </c>
      <c r="E83" s="155" t="str">
        <f>VLOOKUP(B83,SUMMARY!A:I,9,0)</f>
        <v>-</v>
      </c>
      <c r="F83" s="16" t="s">
        <v>239</v>
      </c>
      <c r="J83" s="16" t="str">
        <f>if(TEMPLATES!$B$3="All",B83,
if(C83=TEMPLATES!$B$3,B83,""))</f>
        <v/>
      </c>
      <c r="L83" s="117" t="s">
        <v>361</v>
      </c>
      <c r="M83" s="117" t="s">
        <v>24</v>
      </c>
      <c r="N83" s="117" t="s">
        <v>3317</v>
      </c>
      <c r="Q83" s="95"/>
      <c r="R83" s="95"/>
      <c r="V83" s="16" t="s">
        <v>372</v>
      </c>
    </row>
    <row r="84" ht="14.25" customHeight="1">
      <c r="A84" s="16">
        <v>4.0</v>
      </c>
      <c r="B84" s="16" t="s">
        <v>379</v>
      </c>
      <c r="C84" s="16" t="s">
        <v>3324</v>
      </c>
      <c r="D84" s="16" t="str">
        <f t="shared" si="1"/>
        <v>Mayo4</v>
      </c>
      <c r="E84" s="155" t="str">
        <f>VLOOKUP(B84,SUMMARY!A:I,9,0)</f>
        <v>-</v>
      </c>
      <c r="F84" s="16" t="s">
        <v>3449</v>
      </c>
      <c r="J84" s="16" t="str">
        <f>if(TEMPLATES!$B$3="All",B84,
if(C84=TEMPLATES!$B$3,B84,""))</f>
        <v/>
      </c>
      <c r="L84" s="117" t="s">
        <v>1417</v>
      </c>
      <c r="M84" s="117" t="s">
        <v>51</v>
      </c>
      <c r="N84" s="117" t="s">
        <v>3304</v>
      </c>
      <c r="Q84" s="95"/>
      <c r="R84" s="95"/>
      <c r="V84" s="16" t="s">
        <v>379</v>
      </c>
    </row>
    <row r="85" ht="14.25" customHeight="1">
      <c r="A85" s="16">
        <v>2.0</v>
      </c>
      <c r="B85" s="16" t="s">
        <v>377</v>
      </c>
      <c r="C85" s="16" t="s">
        <v>3314</v>
      </c>
      <c r="D85" s="16" t="str">
        <f t="shared" si="1"/>
        <v>Kerry2</v>
      </c>
      <c r="E85" s="155" t="str">
        <f>VLOOKUP(B85,SUMMARY!A:I,9,0)</f>
        <v>-</v>
      </c>
      <c r="F85" s="16" t="s">
        <v>253</v>
      </c>
      <c r="J85" s="16" t="str">
        <f>if(TEMPLATES!$B$3="All",B85,
if(C85=TEMPLATES!$B$3,B85,""))</f>
        <v/>
      </c>
      <c r="L85" s="117" t="s">
        <v>1702</v>
      </c>
      <c r="M85" s="117" t="s">
        <v>24</v>
      </c>
      <c r="N85" s="117" t="s">
        <v>3304</v>
      </c>
      <c r="Q85" s="95"/>
      <c r="R85" s="95"/>
      <c r="V85" s="16" t="s">
        <v>377</v>
      </c>
    </row>
    <row r="86" ht="14.25" customHeight="1">
      <c r="A86" s="16">
        <v>4.0</v>
      </c>
      <c r="B86" s="16" t="s">
        <v>1260</v>
      </c>
      <c r="C86" s="150" t="s">
        <v>79</v>
      </c>
      <c r="D86" s="16" t="str">
        <f t="shared" si="1"/>
        <v>Wexford4</v>
      </c>
      <c r="E86" s="155">
        <f>VLOOKUP(B86,SUMMARY!A:I,9,0)</f>
        <v>0</v>
      </c>
      <c r="F86" s="117" t="s">
        <v>1223</v>
      </c>
      <c r="J86" s="16" t="str">
        <f>if(TEMPLATES!$B$3="All",B86,
if(C86=TEMPLATES!$B$3,B86,""))</f>
        <v/>
      </c>
      <c r="L86" s="117" t="s">
        <v>1352</v>
      </c>
      <c r="M86" s="117" t="s">
        <v>77</v>
      </c>
      <c r="N86" s="117" t="s">
        <v>3304</v>
      </c>
      <c r="Q86" s="95"/>
      <c r="R86" s="95"/>
      <c r="V86" s="16" t="s">
        <v>1260</v>
      </c>
    </row>
    <row r="87" ht="14.25" customHeight="1">
      <c r="A87" s="16">
        <v>3.0</v>
      </c>
      <c r="B87" s="16" t="s">
        <v>383</v>
      </c>
      <c r="C87" s="16" t="s">
        <v>3433</v>
      </c>
      <c r="D87" s="16" t="str">
        <f t="shared" si="1"/>
        <v>Galway_West3</v>
      </c>
      <c r="E87" s="155" t="str">
        <f>VLOOKUP(B87,SUMMARY!A:I,9,0)</f>
        <v>-</v>
      </c>
      <c r="F87" s="117" t="s">
        <v>3334</v>
      </c>
      <c r="J87" s="16" t="str">
        <f>if(TEMPLATES!$B$3="All",B87,
if(C87=TEMPLATES!$B$3,B87,""))</f>
        <v/>
      </c>
      <c r="L87" s="117" t="s">
        <v>3372</v>
      </c>
      <c r="M87" s="117" t="s">
        <v>314</v>
      </c>
      <c r="N87" s="117" t="s">
        <v>3304</v>
      </c>
      <c r="Q87" s="95"/>
      <c r="R87" s="95"/>
      <c r="V87" s="16" t="s">
        <v>383</v>
      </c>
    </row>
    <row r="88" ht="14.25" customHeight="1">
      <c r="A88" s="16">
        <v>4.0</v>
      </c>
      <c r="B88" s="16" t="s">
        <v>391</v>
      </c>
      <c r="C88" s="16" t="s">
        <v>3428</v>
      </c>
      <c r="D88" s="16" t="str">
        <f t="shared" si="1"/>
        <v>Dublin_South_Central4</v>
      </c>
      <c r="E88" s="155" t="str">
        <f>VLOOKUP(B88,SUMMARY!A:I,9,0)</f>
        <v>-</v>
      </c>
      <c r="F88" s="16" t="s">
        <v>256</v>
      </c>
      <c r="J88" s="16" t="str">
        <f>if(TEMPLATES!$B$3="All",B88,
if(C88=TEMPLATES!$B$3,B88,""))</f>
        <v/>
      </c>
      <c r="L88" s="117" t="s">
        <v>739</v>
      </c>
      <c r="M88" s="117" t="s">
        <v>51</v>
      </c>
      <c r="N88" s="117" t="s">
        <v>3304</v>
      </c>
      <c r="Q88" s="95"/>
      <c r="R88" s="95"/>
      <c r="V88" s="16" t="s">
        <v>391</v>
      </c>
    </row>
    <row r="89" ht="14.25" customHeight="1">
      <c r="A89" s="16">
        <v>3.0</v>
      </c>
      <c r="B89" s="16" t="s">
        <v>399</v>
      </c>
      <c r="C89" s="16" t="s">
        <v>3295</v>
      </c>
      <c r="D89" s="16" t="str">
        <f t="shared" si="1"/>
        <v>Louth3</v>
      </c>
      <c r="E89" s="155" t="str">
        <f>VLOOKUP(B89,SUMMARY!A:I,9,0)</f>
        <v>-</v>
      </c>
      <c r="F89" s="117" t="s">
        <v>1543</v>
      </c>
      <c r="J89" s="16" t="str">
        <f>if(TEMPLATES!$B$3="All",B89,
if(C89=TEMPLATES!$B$3,B89,""))</f>
        <v/>
      </c>
      <c r="L89" s="117" t="s">
        <v>1342</v>
      </c>
      <c r="M89" s="117" t="s">
        <v>24</v>
      </c>
      <c r="N89" s="117" t="s">
        <v>3300</v>
      </c>
      <c r="Q89" s="95"/>
      <c r="R89" s="95"/>
      <c r="V89" s="16" t="s">
        <v>399</v>
      </c>
    </row>
    <row r="90" ht="14.25" customHeight="1">
      <c r="A90" s="16">
        <v>2.0</v>
      </c>
      <c r="B90" s="16" t="s">
        <v>32</v>
      </c>
      <c r="C90" s="16" t="s">
        <v>3415</v>
      </c>
      <c r="D90" s="16" t="str">
        <f t="shared" si="1"/>
        <v>Carlow_Kilkenny2</v>
      </c>
      <c r="E90" s="155">
        <f>VLOOKUP(B90,SUMMARY!A:I,9,0)</f>
        <v>0</v>
      </c>
      <c r="F90" s="157" t="s">
        <v>347</v>
      </c>
      <c r="J90" s="16" t="str">
        <f>if(TEMPLATES!$B$3="All",B90,
if(C90=TEMPLATES!$B$3,B90,""))</f>
        <v/>
      </c>
      <c r="L90" s="117" t="s">
        <v>1560</v>
      </c>
      <c r="M90" s="117" t="s">
        <v>51</v>
      </c>
      <c r="N90" s="117" t="s">
        <v>3300</v>
      </c>
      <c r="Q90" s="95"/>
      <c r="R90" s="95"/>
      <c r="V90" s="16" t="s">
        <v>32</v>
      </c>
    </row>
    <row r="91" ht="14.25" customHeight="1">
      <c r="A91" s="16">
        <v>5.0</v>
      </c>
      <c r="B91" s="16" t="s">
        <v>403</v>
      </c>
      <c r="C91" s="16" t="s">
        <v>3428</v>
      </c>
      <c r="D91" s="16" t="str">
        <f t="shared" si="1"/>
        <v>Dublin_South_Central5</v>
      </c>
      <c r="E91" s="155" t="str">
        <f>VLOOKUP(B91,SUMMARY!A:I,9,0)</f>
        <v>-</v>
      </c>
      <c r="F91" s="117" t="s">
        <v>970</v>
      </c>
      <c r="J91" s="16" t="str">
        <f>if(TEMPLATES!$B$3="All",B91,
if(C91=TEMPLATES!$B$3,B91,""))</f>
        <v/>
      </c>
      <c r="L91" s="117" t="s">
        <v>3480</v>
      </c>
      <c r="M91" s="117" t="s">
        <v>24</v>
      </c>
      <c r="N91" s="117" t="s">
        <v>3300</v>
      </c>
      <c r="Q91" s="95"/>
      <c r="R91" s="95"/>
      <c r="V91" s="16" t="s">
        <v>403</v>
      </c>
    </row>
    <row r="92" ht="14.25" customHeight="1">
      <c r="A92" s="16">
        <v>3.0</v>
      </c>
      <c r="B92" s="16" t="s">
        <v>413</v>
      </c>
      <c r="C92" s="16" t="s">
        <v>3431</v>
      </c>
      <c r="D92" s="16" t="str">
        <f t="shared" si="1"/>
        <v>Dun_Laoghaire3</v>
      </c>
      <c r="E92" s="155" t="str">
        <f>VLOOKUP(B92,SUMMARY!A:I,9,0)</f>
        <v>-</v>
      </c>
      <c r="F92" s="117" t="s">
        <v>2493</v>
      </c>
      <c r="J92" s="16" t="str">
        <f>if(TEMPLATES!$B$3="All",B92,
if(C92=TEMPLATES!$B$3,B92,""))</f>
        <v/>
      </c>
      <c r="L92" s="117" t="s">
        <v>1524</v>
      </c>
      <c r="M92" s="117" t="s">
        <v>51</v>
      </c>
      <c r="N92" s="117" t="s">
        <v>3300</v>
      </c>
      <c r="Q92" s="95"/>
      <c r="R92" s="95"/>
      <c r="V92" s="16" t="s">
        <v>413</v>
      </c>
    </row>
    <row r="93" ht="14.25" customHeight="1">
      <c r="A93" s="16">
        <v>5.0</v>
      </c>
      <c r="B93" s="16" t="s">
        <v>418</v>
      </c>
      <c r="C93" s="16" t="s">
        <v>3324</v>
      </c>
      <c r="D93" s="16" t="str">
        <f t="shared" si="1"/>
        <v>Mayo5</v>
      </c>
      <c r="E93" s="155" t="str">
        <f>VLOOKUP(B93,SUMMARY!A:I,9,0)</f>
        <v>-</v>
      </c>
      <c r="F93" s="117" t="s">
        <v>2542</v>
      </c>
      <c r="J93" s="16" t="str">
        <f>if(TEMPLATES!$B$3="All",B93,
if(C93=TEMPLATES!$B$3,B93,""))</f>
        <v/>
      </c>
      <c r="L93" s="117" t="s">
        <v>3384</v>
      </c>
      <c r="M93" s="117" t="s">
        <v>51</v>
      </c>
      <c r="N93" s="117" t="s">
        <v>3330</v>
      </c>
      <c r="Q93" s="95"/>
      <c r="R93" s="95"/>
      <c r="V93" s="16" t="s">
        <v>418</v>
      </c>
    </row>
    <row r="94" ht="14.25" customHeight="1">
      <c r="A94" s="16">
        <v>3.0</v>
      </c>
      <c r="B94" s="16" t="s">
        <v>368</v>
      </c>
      <c r="C94" s="16" t="s">
        <v>3338</v>
      </c>
      <c r="D94" s="16" t="str">
        <f t="shared" si="1"/>
        <v>Donegal3</v>
      </c>
      <c r="E94" s="155">
        <f>VLOOKUP(B94,SUMMARY!A:I,9,0)</f>
        <v>1</v>
      </c>
      <c r="F94" s="117" t="s">
        <v>1601</v>
      </c>
      <c r="J94" s="16" t="str">
        <f>if(TEMPLATES!$B$3="All",B94,
if(C94=TEMPLATES!$B$3,B94,""))</f>
        <v/>
      </c>
      <c r="L94" s="117" t="s">
        <v>1794</v>
      </c>
      <c r="M94" s="117" t="s">
        <v>3337</v>
      </c>
      <c r="N94" s="117" t="s">
        <v>3330</v>
      </c>
      <c r="Q94" s="95"/>
      <c r="R94" s="95"/>
      <c r="V94" s="16" t="s">
        <v>368</v>
      </c>
    </row>
    <row r="95" ht="14.25" customHeight="1">
      <c r="A95" s="16">
        <v>2.0</v>
      </c>
      <c r="B95" s="16" t="s">
        <v>1081</v>
      </c>
      <c r="C95" s="16" t="s">
        <v>3439</v>
      </c>
      <c r="D95" s="16" t="str">
        <f t="shared" si="1"/>
        <v>Meath_East2</v>
      </c>
      <c r="E95" s="155">
        <f>VLOOKUP(B95,SUMMARY!A:I,9,0)</f>
        <v>0</v>
      </c>
      <c r="F95" s="117" t="s">
        <v>1603</v>
      </c>
      <c r="J95" s="16" t="str">
        <f>if(TEMPLATES!$B$3="All",B95,
if(C95=TEMPLATES!$B$3,B95,""))</f>
        <v/>
      </c>
      <c r="L95" s="117" t="s">
        <v>1365</v>
      </c>
      <c r="M95" s="117" t="s">
        <v>314</v>
      </c>
      <c r="N95" s="117" t="s">
        <v>3330</v>
      </c>
      <c r="Q95" s="95"/>
      <c r="R95" s="95"/>
      <c r="V95" s="16" t="s">
        <v>1081</v>
      </c>
    </row>
    <row r="96" ht="14.25" customHeight="1">
      <c r="A96" s="16">
        <v>2.0</v>
      </c>
      <c r="B96" s="16" t="s">
        <v>424</v>
      </c>
      <c r="C96" s="16" t="s">
        <v>3441</v>
      </c>
      <c r="D96" s="16" t="str">
        <f t="shared" si="1"/>
        <v>Roscommon_Galway2</v>
      </c>
      <c r="E96" s="155" t="str">
        <f>VLOOKUP(B96,SUMMARY!A:I,9,0)</f>
        <v>-</v>
      </c>
      <c r="F96" s="157" t="s">
        <v>1342</v>
      </c>
      <c r="J96" s="16" t="str">
        <f>if(TEMPLATES!$B$3="All",B96,
if(C96=TEMPLATES!$B$3,B96,""))</f>
        <v/>
      </c>
      <c r="L96" s="117" t="s">
        <v>1370</v>
      </c>
      <c r="M96" s="117" t="s">
        <v>24</v>
      </c>
      <c r="N96" s="117" t="s">
        <v>3330</v>
      </c>
      <c r="Q96" s="95"/>
      <c r="R96" s="95"/>
      <c r="V96" s="16" t="s">
        <v>424</v>
      </c>
    </row>
    <row r="97" ht="14.25" customHeight="1">
      <c r="A97" s="16">
        <v>4.0</v>
      </c>
      <c r="B97" s="16" t="s">
        <v>428</v>
      </c>
      <c r="C97" s="16" t="s">
        <v>3430</v>
      </c>
      <c r="D97" s="16" t="str">
        <f t="shared" si="1"/>
        <v>Dublin_West4</v>
      </c>
      <c r="E97" s="155" t="str">
        <f>VLOOKUP(B97,SUMMARY!A:I,9,0)</f>
        <v>-</v>
      </c>
      <c r="F97" s="9" t="s">
        <v>1777</v>
      </c>
      <c r="J97" s="16" t="str">
        <f>if(TEMPLATES!$B$3="All",B97,
if(C97=TEMPLATES!$B$3,B97,""))</f>
        <v/>
      </c>
      <c r="L97" s="117" t="s">
        <v>1571</v>
      </c>
      <c r="M97" s="117" t="s">
        <v>51</v>
      </c>
      <c r="N97" s="117" t="s">
        <v>3330</v>
      </c>
      <c r="Q97" s="95"/>
      <c r="R97" s="95"/>
      <c r="V97" s="16" t="s">
        <v>428</v>
      </c>
    </row>
    <row r="98" ht="14.25" customHeight="1">
      <c r="A98" s="16">
        <v>5.0</v>
      </c>
      <c r="B98" s="16" t="s">
        <v>1309</v>
      </c>
      <c r="C98" s="150" t="s">
        <v>121</v>
      </c>
      <c r="D98" s="16" t="str">
        <f t="shared" si="1"/>
        <v>Wicklow5</v>
      </c>
      <c r="E98" s="155">
        <f>VLOOKUP(B98,SUMMARY!A:I,9,0)</f>
        <v>0.6</v>
      </c>
      <c r="F98" s="157" t="s">
        <v>1344</v>
      </c>
      <c r="J98" s="16" t="str">
        <f>if(TEMPLATES!$B$3="All",B98,
if(C98=TEMPLATES!$B$3,B98,""))</f>
        <v/>
      </c>
      <c r="L98" s="117" t="s">
        <v>1354</v>
      </c>
      <c r="M98" s="117" t="s">
        <v>24</v>
      </c>
      <c r="N98" s="117" t="s">
        <v>3320</v>
      </c>
      <c r="Q98" s="95"/>
      <c r="R98" s="95"/>
      <c r="V98" s="16" t="s">
        <v>1309</v>
      </c>
    </row>
    <row r="99" ht="14.25" customHeight="1">
      <c r="A99" s="16">
        <v>4.0</v>
      </c>
      <c r="B99" s="16" t="s">
        <v>395</v>
      </c>
      <c r="C99" s="16" t="s">
        <v>3423</v>
      </c>
      <c r="D99" s="16" t="str">
        <f t="shared" si="1"/>
        <v>Dublin_Central4</v>
      </c>
      <c r="E99" s="155">
        <f>VLOOKUP(B99,SUMMARY!A:I,9,0)</f>
        <v>0</v>
      </c>
      <c r="F99" s="16" t="s">
        <v>264</v>
      </c>
      <c r="J99" s="16" t="str">
        <f>if(TEMPLATES!$B$3="All",B99,
if(C99=TEMPLATES!$B$3,B99,""))</f>
        <v/>
      </c>
      <c r="L99" s="117" t="s">
        <v>1549</v>
      </c>
      <c r="M99" s="117" t="s">
        <v>46</v>
      </c>
      <c r="N99" s="117" t="s">
        <v>3320</v>
      </c>
      <c r="Q99" s="95"/>
      <c r="R99" s="95"/>
      <c r="V99" s="16" t="s">
        <v>395</v>
      </c>
    </row>
    <row r="100" ht="14.25" customHeight="1">
      <c r="A100" s="16">
        <v>5.0</v>
      </c>
      <c r="B100" s="16" t="s">
        <v>163</v>
      </c>
      <c r="C100" s="16" t="s">
        <v>3310</v>
      </c>
      <c r="D100" s="16" t="str">
        <f t="shared" si="1"/>
        <v>Clare5</v>
      </c>
      <c r="E100" s="155">
        <f>VLOOKUP(B100,SUMMARY!A:I,9,0)</f>
        <v>0.5555555556</v>
      </c>
      <c r="F100" s="16" t="s">
        <v>276</v>
      </c>
      <c r="J100" s="16" t="str">
        <f>if(TEMPLATES!$B$3="All",B100,
if(C100=TEMPLATES!$B$3,B100,""))</f>
        <v/>
      </c>
      <c r="L100" s="117" t="s">
        <v>1490</v>
      </c>
      <c r="M100" s="117" t="s">
        <v>51</v>
      </c>
      <c r="N100" s="117" t="s">
        <v>3320</v>
      </c>
      <c r="Q100" s="95"/>
      <c r="R100" s="95"/>
      <c r="V100" s="16" t="s">
        <v>163</v>
      </c>
    </row>
    <row r="101" ht="14.25" customHeight="1">
      <c r="A101" s="16">
        <v>6.0</v>
      </c>
      <c r="B101" s="16" t="s">
        <v>1300</v>
      </c>
      <c r="C101" s="150" t="s">
        <v>121</v>
      </c>
      <c r="D101" s="16" t="str">
        <f t="shared" si="1"/>
        <v>Wicklow6</v>
      </c>
      <c r="E101" s="155">
        <f>VLOOKUP(B101,SUMMARY!A:I,9,0)</f>
        <v>0</v>
      </c>
      <c r="F101" s="16" t="s">
        <v>280</v>
      </c>
      <c r="J101" s="16" t="str">
        <f>if(TEMPLATES!$B$3="All",B101,
if(C101=TEMPLATES!$B$3,B101,""))</f>
        <v/>
      </c>
      <c r="L101" s="117" t="s">
        <v>1505</v>
      </c>
      <c r="M101" s="117" t="s">
        <v>51</v>
      </c>
      <c r="N101" s="117" t="s">
        <v>3371</v>
      </c>
      <c r="Q101" s="95"/>
      <c r="R101" s="95"/>
      <c r="V101" s="16" t="s">
        <v>1300</v>
      </c>
    </row>
    <row r="102" ht="14.25" customHeight="1">
      <c r="A102" s="16">
        <v>5.0</v>
      </c>
      <c r="B102" s="16" t="s">
        <v>432</v>
      </c>
      <c r="C102" s="150" t="s">
        <v>79</v>
      </c>
      <c r="D102" s="16" t="str">
        <f t="shared" si="1"/>
        <v>Wexford5</v>
      </c>
      <c r="E102" s="155" t="str">
        <f>VLOOKUP(B102,SUMMARY!A:I,9,0)</f>
        <v>-</v>
      </c>
      <c r="F102" s="117" t="s">
        <v>2545</v>
      </c>
      <c r="J102" s="16" t="str">
        <f>if(TEMPLATES!$B$3="All",B102,
if(C102=TEMPLATES!$B$3,B102,""))</f>
        <v/>
      </c>
      <c r="L102" s="117" t="s">
        <v>3481</v>
      </c>
      <c r="M102" s="117" t="s">
        <v>24</v>
      </c>
      <c r="N102" s="117" t="s">
        <v>3371</v>
      </c>
      <c r="Q102" s="95"/>
      <c r="R102" s="95"/>
      <c r="V102" s="16" t="s">
        <v>432</v>
      </c>
    </row>
    <row r="103" ht="14.25" customHeight="1">
      <c r="A103" s="16">
        <v>5.0</v>
      </c>
      <c r="B103" s="16" t="s">
        <v>438</v>
      </c>
      <c r="C103" s="16" t="s">
        <v>3423</v>
      </c>
      <c r="D103" s="16" t="str">
        <f t="shared" si="1"/>
        <v>Dublin_Central5</v>
      </c>
      <c r="E103" s="155" t="str">
        <f>VLOOKUP(B103,SUMMARY!A:I,9,0)</f>
        <v>-</v>
      </c>
      <c r="F103" s="16" t="s">
        <v>286</v>
      </c>
      <c r="J103" s="16" t="str">
        <f>if(TEMPLATES!$B$3="All",B103,
if(C103=TEMPLATES!$B$3,B103,""))</f>
        <v/>
      </c>
      <c r="L103" s="117" t="s">
        <v>3482</v>
      </c>
      <c r="M103" s="117" t="s">
        <v>141</v>
      </c>
      <c r="N103" s="117" t="s">
        <v>3371</v>
      </c>
      <c r="Q103" s="95"/>
      <c r="R103" s="95"/>
      <c r="V103" s="16" t="s">
        <v>438</v>
      </c>
    </row>
    <row r="104" ht="14.25" customHeight="1">
      <c r="A104" s="16">
        <v>4.0</v>
      </c>
      <c r="B104" s="16" t="s">
        <v>442</v>
      </c>
      <c r="C104" s="16" t="s">
        <v>3429</v>
      </c>
      <c r="D104" s="16" t="str">
        <f t="shared" si="1"/>
        <v>Dublin_South_West4</v>
      </c>
      <c r="E104" s="155" t="str">
        <f>VLOOKUP(B104,SUMMARY!A:I,9,0)</f>
        <v>-</v>
      </c>
      <c r="F104" s="16" t="s">
        <v>283</v>
      </c>
      <c r="J104" s="16" t="str">
        <f>if(TEMPLATES!$B$3="All",B104,
if(C104=TEMPLATES!$B$3,B104,""))</f>
        <v/>
      </c>
      <c r="L104" s="117" t="s">
        <v>3483</v>
      </c>
      <c r="M104" s="117" t="s">
        <v>51</v>
      </c>
      <c r="N104" s="117" t="s">
        <v>3312</v>
      </c>
      <c r="Q104" s="95"/>
      <c r="R104" s="95"/>
      <c r="V104" s="16" t="s">
        <v>442</v>
      </c>
    </row>
    <row r="105" ht="14.25" customHeight="1">
      <c r="A105" s="16">
        <v>5.0</v>
      </c>
      <c r="B105" s="16" t="s">
        <v>449</v>
      </c>
      <c r="C105" s="150" t="s">
        <v>341</v>
      </c>
      <c r="D105" s="16" t="str">
        <f t="shared" si="1"/>
        <v>Waterford5</v>
      </c>
      <c r="E105" s="155" t="str">
        <f>VLOOKUP(B105,SUMMARY!A:I,9,0)</f>
        <v>-</v>
      </c>
      <c r="F105" s="16" t="s">
        <v>3450</v>
      </c>
      <c r="J105" s="16" t="str">
        <f>if(TEMPLATES!$B$3="All",B105,
if(C105=TEMPLATES!$B$3,B105,""))</f>
        <v/>
      </c>
      <c r="L105" s="117" t="s">
        <v>470</v>
      </c>
      <c r="M105" s="117" t="s">
        <v>24</v>
      </c>
      <c r="N105" s="117" t="s">
        <v>3312</v>
      </c>
      <c r="Q105" s="95"/>
      <c r="R105" s="95"/>
      <c r="V105" s="16" t="s">
        <v>449</v>
      </c>
    </row>
    <row r="106" ht="14.25" customHeight="1">
      <c r="A106" s="16">
        <v>2.0</v>
      </c>
      <c r="B106" s="16" t="s">
        <v>465</v>
      </c>
      <c r="C106" s="16" t="s">
        <v>3422</v>
      </c>
      <c r="D106" s="16" t="str">
        <f t="shared" si="1"/>
        <v>Dublin_Bay_South2</v>
      </c>
      <c r="E106" s="155" t="str">
        <f>VLOOKUP(B106,SUMMARY!A:I,9,0)</f>
        <v>-</v>
      </c>
      <c r="F106" s="117" t="s">
        <v>1605</v>
      </c>
      <c r="J106" s="16" t="str">
        <f>if(TEMPLATES!$B$3="All",B106,
if(C106=TEMPLATES!$B$3,B106,""))</f>
        <v/>
      </c>
      <c r="L106" s="117" t="s">
        <v>3484</v>
      </c>
      <c r="M106" s="117" t="s">
        <v>51</v>
      </c>
      <c r="N106" s="117" t="s">
        <v>3312</v>
      </c>
      <c r="Q106" s="95"/>
      <c r="R106" s="95"/>
      <c r="V106" s="16" t="s">
        <v>465</v>
      </c>
    </row>
    <row r="107" ht="14.25" customHeight="1">
      <c r="A107" s="16">
        <v>2.0</v>
      </c>
      <c r="B107" s="16" t="s">
        <v>470</v>
      </c>
      <c r="C107" s="16" t="s">
        <v>3434</v>
      </c>
      <c r="D107" s="16" t="str">
        <f t="shared" si="1"/>
        <v>Kildare_North2</v>
      </c>
      <c r="E107" s="155">
        <f>VLOOKUP(B107,SUMMARY!A:I,9,0)</f>
        <v>0.04761904762</v>
      </c>
      <c r="F107" s="117" t="s">
        <v>1779</v>
      </c>
      <c r="J107" s="16" t="str">
        <f>if(TEMPLATES!$B$3="All",B107,
if(C107=TEMPLATES!$B$3,B107,""))</f>
        <v/>
      </c>
      <c r="L107" s="117" t="s">
        <v>877</v>
      </c>
      <c r="M107" s="117" t="s">
        <v>314</v>
      </c>
      <c r="N107" s="117" t="s">
        <v>3312</v>
      </c>
      <c r="Q107" s="95"/>
      <c r="R107" s="95"/>
      <c r="V107" s="16" t="s">
        <v>470</v>
      </c>
    </row>
    <row r="108" ht="14.25" customHeight="1">
      <c r="A108" s="16">
        <v>3.0</v>
      </c>
      <c r="B108" s="16" t="s">
        <v>558</v>
      </c>
      <c r="C108" s="16" t="s">
        <v>3426</v>
      </c>
      <c r="D108" s="16" t="str">
        <f t="shared" si="1"/>
        <v>Dublin_North_West3</v>
      </c>
      <c r="E108" s="155">
        <f>VLOOKUP(B108,SUMMARY!A:I,9,0)</f>
        <v>1</v>
      </c>
      <c r="F108" s="117" t="s">
        <v>890</v>
      </c>
      <c r="J108" s="16" t="str">
        <f>if(TEMPLATES!$B$3="All",B108,
if(C108=TEMPLATES!$B$3,B108,""))</f>
        <v/>
      </c>
      <c r="L108" s="117" t="s">
        <v>1502</v>
      </c>
      <c r="M108" s="117" t="s">
        <v>51</v>
      </c>
      <c r="N108" s="117" t="s">
        <v>3362</v>
      </c>
      <c r="Q108" s="95"/>
      <c r="R108" s="95"/>
      <c r="V108" s="16" t="s">
        <v>558</v>
      </c>
    </row>
    <row r="109" ht="14.25" customHeight="1">
      <c r="A109" s="16">
        <v>3.0</v>
      </c>
      <c r="B109" s="16" t="s">
        <v>474</v>
      </c>
      <c r="C109" s="150" t="s">
        <v>3442</v>
      </c>
      <c r="D109" s="16" t="str">
        <f t="shared" si="1"/>
        <v>Sligo_Leitrim3</v>
      </c>
      <c r="E109" s="155" t="str">
        <f>VLOOKUP(B109,SUMMARY!A:I,9,0)</f>
        <v>-</v>
      </c>
      <c r="F109" s="16" t="s">
        <v>315</v>
      </c>
      <c r="J109" s="16" t="str">
        <f>if(TEMPLATES!$B$3="All",B109,
if(C109=TEMPLATES!$B$3,B109,""))</f>
        <v/>
      </c>
      <c r="L109" s="117" t="s">
        <v>3394</v>
      </c>
      <c r="M109" s="117" t="s">
        <v>51</v>
      </c>
      <c r="N109" s="117" t="s">
        <v>3362</v>
      </c>
      <c r="Q109" s="95"/>
      <c r="R109" s="95"/>
      <c r="V109" s="16" t="s">
        <v>474</v>
      </c>
    </row>
    <row r="110" ht="14.25" customHeight="1">
      <c r="A110" s="16">
        <v>2.0</v>
      </c>
      <c r="B110" s="16" t="s">
        <v>1102</v>
      </c>
      <c r="C110" s="16" t="s">
        <v>3440</v>
      </c>
      <c r="D110" s="16" t="str">
        <f t="shared" si="1"/>
        <v>Meath_West2</v>
      </c>
      <c r="E110" s="155">
        <f>VLOOKUP(B110,SUMMARY!A:I,9,0)</f>
        <v>0</v>
      </c>
      <c r="F110" s="157" t="s">
        <v>409</v>
      </c>
      <c r="J110" s="16" t="str">
        <f>if(TEMPLATES!$B$3="All",B110,
if(C110=TEMPLATES!$B$3,B110,""))</f>
        <v/>
      </c>
      <c r="L110" s="117" t="s">
        <v>1415</v>
      </c>
      <c r="M110" s="117" t="s">
        <v>314</v>
      </c>
      <c r="N110" s="117" t="s">
        <v>3362</v>
      </c>
      <c r="Q110" s="95"/>
      <c r="R110" s="95"/>
      <c r="V110" s="16" t="s">
        <v>1102</v>
      </c>
    </row>
    <row r="111" ht="14.25" customHeight="1">
      <c r="A111" s="16">
        <v>3.0</v>
      </c>
      <c r="B111" s="16" t="s">
        <v>486</v>
      </c>
      <c r="C111" s="16" t="s">
        <v>3424</v>
      </c>
      <c r="D111" s="16" t="str">
        <f t="shared" si="1"/>
        <v>Dublin_Fingal3</v>
      </c>
      <c r="E111" s="155">
        <f>VLOOKUP(B111,SUMMARY!A:I,9,0)</f>
        <v>0</v>
      </c>
      <c r="F111" s="16" t="s">
        <v>319</v>
      </c>
      <c r="J111" s="16" t="str">
        <f>if(TEMPLATES!$B$3="All",B111,
if(C111=TEMPLATES!$B$3,B111,""))</f>
        <v/>
      </c>
      <c r="L111" s="117" t="s">
        <v>1443</v>
      </c>
      <c r="M111" s="117" t="s">
        <v>51</v>
      </c>
      <c r="N111" s="117" t="s">
        <v>3485</v>
      </c>
      <c r="Q111" s="95"/>
      <c r="R111" s="95"/>
      <c r="V111" s="16" t="s">
        <v>486</v>
      </c>
    </row>
    <row r="112" ht="14.25" customHeight="1">
      <c r="A112" s="16">
        <v>4.0</v>
      </c>
      <c r="B112" s="16" t="s">
        <v>481</v>
      </c>
      <c r="C112" s="16" t="s">
        <v>3433</v>
      </c>
      <c r="D112" s="16" t="str">
        <f t="shared" si="1"/>
        <v>Galway_West4</v>
      </c>
      <c r="E112" s="155" t="str">
        <f>VLOOKUP(B112,SUMMARY!A:I,9,0)</f>
        <v>-</v>
      </c>
      <c r="F112" s="157" t="s">
        <v>1441</v>
      </c>
      <c r="J112" s="16" t="str">
        <f>if(TEMPLATES!$B$3="All",B112,
if(C112=TEMPLATES!$B$3,B112,""))</f>
        <v/>
      </c>
      <c r="L112" s="117" t="s">
        <v>3383</v>
      </c>
      <c r="M112" s="117" t="s">
        <v>24</v>
      </c>
      <c r="N112" s="117" t="s">
        <v>3485</v>
      </c>
      <c r="Q112" s="95"/>
      <c r="R112" s="95"/>
      <c r="V112" s="16" t="s">
        <v>481</v>
      </c>
    </row>
    <row r="113" ht="14.25" customHeight="1">
      <c r="A113" s="16">
        <v>4.0</v>
      </c>
      <c r="B113" s="16" t="s">
        <v>484</v>
      </c>
      <c r="C113" s="150" t="s">
        <v>33</v>
      </c>
      <c r="D113" s="16" t="str">
        <f t="shared" si="1"/>
        <v>Tipperary4</v>
      </c>
      <c r="E113" s="155" t="str">
        <f>VLOOKUP(B113,SUMMARY!A:I,9,0)</f>
        <v>-</v>
      </c>
      <c r="F113" s="157" t="s">
        <v>290</v>
      </c>
      <c r="J113" s="16" t="str">
        <f>if(TEMPLATES!$B$3="All",B113,
if(C113=TEMPLATES!$B$3,B113,""))</f>
        <v/>
      </c>
      <c r="L113" s="117" t="s">
        <v>893</v>
      </c>
      <c r="M113" s="117" t="s">
        <v>24</v>
      </c>
      <c r="N113" s="117" t="s">
        <v>3485</v>
      </c>
      <c r="Q113" s="95"/>
      <c r="R113" s="95"/>
      <c r="V113" s="16" t="s">
        <v>484</v>
      </c>
    </row>
    <row r="114" ht="14.25" customHeight="1">
      <c r="A114" s="16">
        <v>6.0</v>
      </c>
      <c r="B114" s="16" t="s">
        <v>496</v>
      </c>
      <c r="C114" s="16" t="s">
        <v>3324</v>
      </c>
      <c r="D114" s="16" t="str">
        <f t="shared" si="1"/>
        <v>Mayo6</v>
      </c>
      <c r="E114" s="155" t="str">
        <f>VLOOKUP(B114,SUMMARY!A:I,9,0)</f>
        <v>-</v>
      </c>
      <c r="F114" s="117" t="s">
        <v>896</v>
      </c>
      <c r="J114" s="16" t="str">
        <f>if(TEMPLATES!$B$3="All",B114,
if(C114=TEMPLATES!$B$3,B114,""))</f>
        <v/>
      </c>
      <c r="L114" s="117" t="s">
        <v>899</v>
      </c>
      <c r="M114" s="117" t="s">
        <v>51</v>
      </c>
      <c r="N114" s="117" t="s">
        <v>3485</v>
      </c>
      <c r="Q114" s="95"/>
      <c r="R114" s="95"/>
      <c r="V114" s="16" t="s">
        <v>496</v>
      </c>
    </row>
    <row r="115" ht="14.25" customHeight="1">
      <c r="A115" s="16">
        <v>4.0</v>
      </c>
      <c r="B115" s="16" t="s">
        <v>1153</v>
      </c>
      <c r="C115" s="150" t="s">
        <v>3442</v>
      </c>
      <c r="D115" s="16" t="str">
        <f t="shared" si="1"/>
        <v>Sligo_Leitrim4</v>
      </c>
      <c r="E115" s="155">
        <f>VLOOKUP(B115,SUMMARY!A:I,9,0)</f>
        <v>0</v>
      </c>
      <c r="F115" s="157" t="s">
        <v>1443</v>
      </c>
      <c r="J115" s="16" t="str">
        <f>if(TEMPLATES!$B$3="All",B115,
if(C115=TEMPLATES!$B$3,B115,""))</f>
        <v/>
      </c>
      <c r="L115" s="117" t="s">
        <v>1493</v>
      </c>
      <c r="M115" s="117" t="s">
        <v>51</v>
      </c>
      <c r="N115" s="117" t="s">
        <v>3485</v>
      </c>
      <c r="Q115" s="95"/>
      <c r="R115" s="95"/>
      <c r="V115" s="16" t="s">
        <v>1153</v>
      </c>
    </row>
    <row r="116" ht="14.25" customHeight="1">
      <c r="A116" s="16">
        <v>5.0</v>
      </c>
      <c r="B116" s="16" t="s">
        <v>504</v>
      </c>
      <c r="C116" s="150" t="s">
        <v>3442</v>
      </c>
      <c r="D116" s="16" t="str">
        <f t="shared" si="1"/>
        <v>Sligo_Leitrim5</v>
      </c>
      <c r="E116" s="155" t="str">
        <f>VLOOKUP(B116,SUMMARY!A:I,9,0)</f>
        <v>-</v>
      </c>
      <c r="F116" s="157" t="s">
        <v>1347</v>
      </c>
      <c r="J116" s="16" t="str">
        <f>if(TEMPLATES!$B$3="All",B116,
if(C116=TEMPLATES!$B$3,B116,""))</f>
        <v/>
      </c>
      <c r="L116" s="117" t="s">
        <v>1977</v>
      </c>
      <c r="M116" s="117" t="s">
        <v>24</v>
      </c>
      <c r="N116" s="117" t="s">
        <v>3382</v>
      </c>
      <c r="Q116" s="95"/>
      <c r="R116" s="95"/>
      <c r="V116" s="16" t="s">
        <v>504</v>
      </c>
    </row>
    <row r="117" ht="14.25" customHeight="1">
      <c r="A117" s="16">
        <v>2.0</v>
      </c>
      <c r="B117" s="16" t="s">
        <v>508</v>
      </c>
      <c r="C117" s="16" t="s">
        <v>3419</v>
      </c>
      <c r="D117" s="16" t="str">
        <f t="shared" si="1"/>
        <v>Cork_North_West2</v>
      </c>
      <c r="E117" s="155" t="str">
        <f>VLOOKUP(B117,SUMMARY!A:I,9,0)</f>
        <v>-</v>
      </c>
      <c r="F117" s="157" t="s">
        <v>1349</v>
      </c>
      <c r="J117" s="16" t="str">
        <f>if(TEMPLATES!$B$3="All",B117,
if(C117=TEMPLATES!$B$3,B117,""))</f>
        <v/>
      </c>
      <c r="L117" s="117" t="s">
        <v>943</v>
      </c>
      <c r="M117" s="117" t="s">
        <v>51</v>
      </c>
      <c r="N117" s="117" t="s">
        <v>3382</v>
      </c>
      <c r="Q117" s="95"/>
      <c r="R117" s="95"/>
      <c r="V117" s="16" t="s">
        <v>508</v>
      </c>
    </row>
    <row r="118" ht="14.25" customHeight="1">
      <c r="A118" s="16">
        <v>3.0</v>
      </c>
      <c r="B118" s="16" t="s">
        <v>512</v>
      </c>
      <c r="C118" s="16" t="s">
        <v>3314</v>
      </c>
      <c r="D118" s="16" t="str">
        <f t="shared" si="1"/>
        <v>Kerry3</v>
      </c>
      <c r="E118" s="155" t="str">
        <f>VLOOKUP(B118,SUMMARY!A:I,9,0)</f>
        <v>-</v>
      </c>
      <c r="F118" s="117" t="s">
        <v>260</v>
      </c>
      <c r="J118" s="16" t="str">
        <f>if(TEMPLATES!$B$3="All",B118,
if(C118=TEMPLATES!$B$3,B118,""))</f>
        <v/>
      </c>
      <c r="L118" s="117" t="s">
        <v>939</v>
      </c>
      <c r="M118" s="117" t="s">
        <v>24</v>
      </c>
      <c r="N118" s="117" t="s">
        <v>3382</v>
      </c>
      <c r="Q118" s="95"/>
      <c r="R118" s="95"/>
      <c r="V118" s="16" t="s">
        <v>512</v>
      </c>
    </row>
    <row r="119" ht="14.25" customHeight="1">
      <c r="A119" s="16">
        <v>4.0</v>
      </c>
      <c r="B119" s="16" t="s">
        <v>520</v>
      </c>
      <c r="C119" s="16" t="s">
        <v>102</v>
      </c>
      <c r="D119" s="16" t="str">
        <f t="shared" si="1"/>
        <v>Cork_South_Central4</v>
      </c>
      <c r="E119" s="155" t="str">
        <f>VLOOKUP(B119,SUMMARY!A:I,9,0)</f>
        <v>-</v>
      </c>
      <c r="F119" s="157" t="s">
        <v>1445</v>
      </c>
      <c r="J119" s="16" t="str">
        <f>if(TEMPLATES!$B$3="All",B119,
if(C119=TEMPLATES!$B$3,B119,""))</f>
        <v>Fitzgerald, Ed.</v>
      </c>
      <c r="L119" s="117" t="s">
        <v>954</v>
      </c>
      <c r="M119" s="117" t="s">
        <v>314</v>
      </c>
      <c r="N119" s="117" t="s">
        <v>3382</v>
      </c>
      <c r="Q119" s="95"/>
      <c r="R119" s="95"/>
      <c r="V119" s="16" t="s">
        <v>520</v>
      </c>
    </row>
    <row r="120" ht="14.25" customHeight="1">
      <c r="A120" s="16">
        <v>6.0</v>
      </c>
      <c r="B120" s="16" t="s">
        <v>528</v>
      </c>
      <c r="C120" s="16" t="s">
        <v>3423</v>
      </c>
      <c r="D120" s="16" t="str">
        <f t="shared" si="1"/>
        <v>Dublin_Central6</v>
      </c>
      <c r="E120" s="155" t="str">
        <f>VLOOKUP(B120,SUMMARY!A:I,9,0)</f>
        <v>-</v>
      </c>
      <c r="F120" s="117" t="s">
        <v>2551</v>
      </c>
      <c r="J120" s="16" t="str">
        <f>if(TEMPLATES!$B$3="All",B120,
if(C120=TEMPLATES!$B$3,B120,""))</f>
        <v/>
      </c>
      <c r="L120" s="117" t="s">
        <v>1515</v>
      </c>
      <c r="M120" s="117" t="s">
        <v>51</v>
      </c>
      <c r="N120" s="117" t="s">
        <v>3382</v>
      </c>
      <c r="Q120" s="95"/>
      <c r="R120" s="95"/>
      <c r="V120" s="16" t="s">
        <v>528</v>
      </c>
    </row>
    <row r="121" ht="14.25" customHeight="1">
      <c r="A121" s="16">
        <v>4.0</v>
      </c>
      <c r="B121" s="16" t="s">
        <v>1051</v>
      </c>
      <c r="C121" s="16" t="s">
        <v>3295</v>
      </c>
      <c r="D121" s="16" t="str">
        <f t="shared" si="1"/>
        <v>Louth4</v>
      </c>
      <c r="E121" s="155">
        <f>VLOOKUP(B121,SUMMARY!A:I,9,0)</f>
        <v>0.05555555556</v>
      </c>
      <c r="F121" s="16" t="s">
        <v>324</v>
      </c>
      <c r="J121" s="16" t="str">
        <f>if(TEMPLATES!$B$3="All",B121,
if(C121=TEMPLATES!$B$3,B121,""))</f>
        <v/>
      </c>
      <c r="L121" s="117" t="s">
        <v>970</v>
      </c>
      <c r="M121" s="117" t="s">
        <v>51</v>
      </c>
      <c r="N121" s="117" t="s">
        <v>3363</v>
      </c>
      <c r="Q121" s="95"/>
      <c r="R121" s="95"/>
      <c r="V121" s="16" t="s">
        <v>1051</v>
      </c>
    </row>
    <row r="122" ht="14.25" customHeight="1">
      <c r="A122" s="16">
        <v>4.0</v>
      </c>
      <c r="B122" s="16" t="s">
        <v>539</v>
      </c>
      <c r="C122" s="16" t="s">
        <v>3438</v>
      </c>
      <c r="D122" s="16" t="str">
        <f t="shared" si="1"/>
        <v>Longford_Westmeath4</v>
      </c>
      <c r="E122" s="155" t="str">
        <f>VLOOKUP(B122,SUMMARY!A:I,9,0)</f>
        <v>-</v>
      </c>
      <c r="F122" s="16" t="s">
        <v>328</v>
      </c>
      <c r="J122" s="16" t="str">
        <f>if(TEMPLATES!$B$3="All",B122,
if(C122=TEMPLATES!$B$3,B122,""))</f>
        <v/>
      </c>
      <c r="L122" s="117" t="s">
        <v>1445</v>
      </c>
      <c r="M122" s="117" t="s">
        <v>51</v>
      </c>
      <c r="N122" s="117" t="s">
        <v>3363</v>
      </c>
      <c r="Q122" s="95"/>
      <c r="R122" s="95"/>
      <c r="V122" s="16" t="s">
        <v>539</v>
      </c>
    </row>
    <row r="123" ht="14.25" customHeight="1">
      <c r="A123" s="16">
        <v>3.0</v>
      </c>
      <c r="B123" s="16" t="s">
        <v>893</v>
      </c>
      <c r="C123" s="16" t="s">
        <v>3435</v>
      </c>
      <c r="D123" s="16" t="str">
        <f t="shared" si="1"/>
        <v>Laois_Offaly3</v>
      </c>
      <c r="E123" s="155">
        <f>VLOOKUP(B123,SUMMARY!A:I,9,0)</f>
        <v>0</v>
      </c>
      <c r="F123" s="16" t="s">
        <v>336</v>
      </c>
      <c r="J123" s="16" t="str">
        <f>if(TEMPLATES!$B$3="All",B123,
if(C123=TEMPLATES!$B$3,B123,""))</f>
        <v/>
      </c>
      <c r="L123" s="117" t="s">
        <v>1386</v>
      </c>
      <c r="M123" s="117" t="s">
        <v>24</v>
      </c>
      <c r="N123" s="117" t="s">
        <v>3363</v>
      </c>
      <c r="Q123" s="95"/>
      <c r="R123" s="95"/>
      <c r="V123" s="16" t="s">
        <v>893</v>
      </c>
    </row>
    <row r="124" ht="14.25" customHeight="1">
      <c r="A124" s="16">
        <v>4.0</v>
      </c>
      <c r="B124" s="16" t="s">
        <v>544</v>
      </c>
      <c r="C124" s="16" t="s">
        <v>3435</v>
      </c>
      <c r="D124" s="16" t="str">
        <f t="shared" si="1"/>
        <v>Laois_Offaly4</v>
      </c>
      <c r="E124" s="155" t="str">
        <f>VLOOKUP(B124,SUMMARY!A:I,9,0)</f>
        <v>-</v>
      </c>
      <c r="F124" s="157" t="s">
        <v>683</v>
      </c>
      <c r="J124" s="16" t="str">
        <f>if(TEMPLATES!$B$3="All",B124,
if(C124=TEMPLATES!$B$3,B124,""))</f>
        <v/>
      </c>
      <c r="L124" s="117" t="s">
        <v>1587</v>
      </c>
      <c r="M124" s="117" t="s">
        <v>24</v>
      </c>
      <c r="N124" s="117" t="s">
        <v>3486</v>
      </c>
      <c r="Q124" s="95"/>
      <c r="R124" s="95"/>
      <c r="V124" s="16" t="s">
        <v>544</v>
      </c>
    </row>
    <row r="125" ht="14.25" customHeight="1">
      <c r="A125" s="16">
        <v>5.0</v>
      </c>
      <c r="B125" s="16" t="s">
        <v>899</v>
      </c>
      <c r="C125" s="16" t="s">
        <v>3435</v>
      </c>
      <c r="D125" s="16" t="str">
        <f t="shared" si="1"/>
        <v>Laois_Offaly5</v>
      </c>
      <c r="E125" s="155">
        <f>VLOOKUP(B125,SUMMARY!A:I,9,0)</f>
        <v>0.875</v>
      </c>
      <c r="F125" s="16" t="s">
        <v>340</v>
      </c>
      <c r="J125" s="16" t="str">
        <f>if(TEMPLATES!$B$3="All",B125,
if(C125=TEMPLATES!$B$3,B125,""))</f>
        <v/>
      </c>
      <c r="L125" s="117" t="s">
        <v>1476</v>
      </c>
      <c r="M125" s="117" t="s">
        <v>51</v>
      </c>
      <c r="N125" s="117" t="s">
        <v>3486</v>
      </c>
      <c r="Q125" s="95"/>
      <c r="R125" s="95"/>
      <c r="V125" s="16" t="s">
        <v>899</v>
      </c>
    </row>
    <row r="126" ht="14.25" customHeight="1">
      <c r="A126" s="16">
        <v>4.0</v>
      </c>
      <c r="B126" s="16" t="s">
        <v>555</v>
      </c>
      <c r="C126" s="16" t="s">
        <v>3314</v>
      </c>
      <c r="D126" s="16" t="str">
        <f t="shared" si="1"/>
        <v>Kerry4</v>
      </c>
      <c r="E126" s="155" t="str">
        <f>VLOOKUP(B126,SUMMARY!A:I,9,0)</f>
        <v>-</v>
      </c>
      <c r="F126" s="157" t="s">
        <v>1352</v>
      </c>
      <c r="J126" s="16" t="str">
        <f>if(TEMPLATES!$B$3="All",B126,
if(C126=TEMPLATES!$B$3,B126,""))</f>
        <v/>
      </c>
      <c r="L126" s="117" t="s">
        <v>3487</v>
      </c>
      <c r="M126" s="117" t="s">
        <v>51</v>
      </c>
      <c r="N126" s="117" t="s">
        <v>3486</v>
      </c>
      <c r="Q126" s="95"/>
      <c r="R126" s="95"/>
      <c r="V126" s="16" t="s">
        <v>555</v>
      </c>
    </row>
    <row r="127" ht="14.25" customHeight="1">
      <c r="A127" s="16">
        <v>5.0</v>
      </c>
      <c r="B127" s="16" t="s">
        <v>562</v>
      </c>
      <c r="C127" s="16" t="s">
        <v>3314</v>
      </c>
      <c r="D127" s="16" t="str">
        <f t="shared" si="1"/>
        <v>Kerry5</v>
      </c>
      <c r="E127" s="155" t="str">
        <f>VLOOKUP(B127,SUMMARY!A:I,9,0)</f>
        <v>-</v>
      </c>
      <c r="F127" s="157" t="s">
        <v>1447</v>
      </c>
      <c r="J127" s="16" t="str">
        <f>if(TEMPLATES!$B$3="All",B127,
if(C127=TEMPLATES!$B$3,B127,""))</f>
        <v/>
      </c>
      <c r="L127" s="117" t="s">
        <v>1398</v>
      </c>
      <c r="M127" s="117" t="s">
        <v>314</v>
      </c>
      <c r="N127" s="117" t="s">
        <v>3486</v>
      </c>
      <c r="Q127" s="95"/>
      <c r="R127" s="95"/>
      <c r="V127" s="16" t="s">
        <v>562</v>
      </c>
    </row>
    <row r="128" ht="14.25" customHeight="1">
      <c r="A128" s="16">
        <v>3.0</v>
      </c>
      <c r="B128" s="16" t="s">
        <v>566</v>
      </c>
      <c r="C128" s="16" t="s">
        <v>3440</v>
      </c>
      <c r="D128" s="16" t="str">
        <f t="shared" si="1"/>
        <v>Meath_West3</v>
      </c>
      <c r="E128" s="155" t="str">
        <f>VLOOKUP(B128,SUMMARY!A:I,9,0)</f>
        <v>-</v>
      </c>
      <c r="F128" s="117" t="s">
        <v>1238</v>
      </c>
      <c r="J128" s="16" t="str">
        <f>if(TEMPLATES!$B$3="All",B128,
if(C128=TEMPLATES!$B$3,B128,""))</f>
        <v/>
      </c>
      <c r="L128" s="117" t="s">
        <v>3316</v>
      </c>
      <c r="M128" s="117" t="s">
        <v>51</v>
      </c>
      <c r="N128" s="117" t="s">
        <v>3295</v>
      </c>
      <c r="Q128" s="95"/>
      <c r="R128" s="95"/>
      <c r="V128" s="16" t="s">
        <v>566</v>
      </c>
    </row>
    <row r="129" ht="14.25" customHeight="1">
      <c r="A129" s="16">
        <v>3.0</v>
      </c>
      <c r="B129" s="16" t="s">
        <v>65</v>
      </c>
      <c r="C129" s="16" t="s">
        <v>3415</v>
      </c>
      <c r="D129" s="16" t="str">
        <f t="shared" si="1"/>
        <v>Carlow_Kilkenny3</v>
      </c>
      <c r="E129" s="155">
        <f>VLOOKUP(B129,SUMMARY!A:I,9,0)</f>
        <v>1</v>
      </c>
      <c r="F129" s="16" t="s">
        <v>345</v>
      </c>
      <c r="J129" s="16" t="str">
        <f>if(TEMPLATES!$B$3="All",B129,
if(C129=TEMPLATES!$B$3,B129,""))</f>
        <v/>
      </c>
      <c r="L129" s="117" t="s">
        <v>1480</v>
      </c>
      <c r="M129" s="117" t="s">
        <v>51</v>
      </c>
      <c r="N129" s="117" t="s">
        <v>3295</v>
      </c>
      <c r="Q129" s="95"/>
      <c r="R129" s="95"/>
      <c r="V129" s="16" t="s">
        <v>65</v>
      </c>
    </row>
    <row r="130" ht="14.25" customHeight="1">
      <c r="A130" s="16">
        <v>6.0</v>
      </c>
      <c r="B130" s="16" t="s">
        <v>576</v>
      </c>
      <c r="C130" s="150" t="s">
        <v>3442</v>
      </c>
      <c r="D130" s="16" t="str">
        <f t="shared" si="1"/>
        <v>Sligo_Leitrim6</v>
      </c>
      <c r="E130" s="155" t="str">
        <f>VLOOKUP(B130,SUMMARY!A:I,9,0)</f>
        <v>-</v>
      </c>
      <c r="F130" s="157" t="s">
        <v>445</v>
      </c>
      <c r="J130" s="16" t="str">
        <f>if(TEMPLATES!$B$3="All",B130,
if(C130=TEMPLATES!$B$3,B130,""))</f>
        <v/>
      </c>
      <c r="L130" s="117" t="s">
        <v>3366</v>
      </c>
      <c r="M130" s="117" t="s">
        <v>46</v>
      </c>
      <c r="N130" s="117" t="s">
        <v>3295</v>
      </c>
      <c r="Q130" s="95"/>
      <c r="R130" s="95"/>
      <c r="V130" s="16" t="s">
        <v>576</v>
      </c>
    </row>
    <row r="131" ht="14.25" customHeight="1">
      <c r="A131" s="16">
        <v>4.0</v>
      </c>
      <c r="B131" s="16" t="s">
        <v>359</v>
      </c>
      <c r="C131" s="16" t="s">
        <v>3338</v>
      </c>
      <c r="D131" s="16" t="str">
        <f t="shared" si="1"/>
        <v>Donegal4</v>
      </c>
      <c r="E131" s="155">
        <f>VLOOKUP(B131,SUMMARY!A:I,9,0)</f>
        <v>0.5</v>
      </c>
      <c r="F131" s="16" t="s">
        <v>355</v>
      </c>
      <c r="J131" s="16" t="str">
        <f>if(TEMPLATES!$B$3="All",B131,
if(C131=TEMPLATES!$B$3,B131,""))</f>
        <v/>
      </c>
      <c r="L131" s="117" t="s">
        <v>1021</v>
      </c>
      <c r="M131" s="117" t="s">
        <v>24</v>
      </c>
      <c r="N131" s="117" t="s">
        <v>3295</v>
      </c>
      <c r="Q131" s="95"/>
      <c r="R131" s="95"/>
      <c r="V131" s="16" t="s">
        <v>359</v>
      </c>
    </row>
    <row r="132" ht="14.25" customHeight="1">
      <c r="A132" s="16">
        <v>2.0</v>
      </c>
      <c r="B132" s="16" t="s">
        <v>569</v>
      </c>
      <c r="C132" s="16" t="s">
        <v>3416</v>
      </c>
      <c r="D132" s="16" t="str">
        <f t="shared" si="1"/>
        <v>Cavan_Monaghan2</v>
      </c>
      <c r="E132" s="155" t="str">
        <f>VLOOKUP(B132,SUMMARY!A:I,9,0)</f>
        <v>-</v>
      </c>
      <c r="F132" s="16" t="s">
        <v>372</v>
      </c>
      <c r="J132" s="16" t="str">
        <f>if(TEMPLATES!$B$3="All",B132,
if(C132=TEMPLATES!$B$3,B132,""))</f>
        <v/>
      </c>
      <c r="L132" s="117" t="s">
        <v>1645</v>
      </c>
      <c r="M132" s="117" t="s">
        <v>24</v>
      </c>
      <c r="N132" s="117" t="s">
        <v>3324</v>
      </c>
      <c r="Q132" s="95"/>
      <c r="R132" s="95"/>
      <c r="V132" s="16" t="s">
        <v>569</v>
      </c>
    </row>
    <row r="133" ht="14.25" customHeight="1">
      <c r="A133" s="16">
        <v>6.0</v>
      </c>
      <c r="B133" s="16" t="s">
        <v>583</v>
      </c>
      <c r="C133" s="150" t="s">
        <v>341</v>
      </c>
      <c r="D133" s="16" t="str">
        <f t="shared" si="1"/>
        <v>Waterford6</v>
      </c>
      <c r="E133" s="155" t="str">
        <f>VLOOKUP(B133,SUMMARY!A:I,9,0)</f>
        <v>-</v>
      </c>
      <c r="F133" s="117" t="s">
        <v>1784</v>
      </c>
      <c r="J133" s="16" t="str">
        <f>if(TEMPLATES!$B$3="All",B133,
if(C133=TEMPLATES!$B$3,B133,""))</f>
        <v/>
      </c>
      <c r="L133" s="117" t="s">
        <v>1054</v>
      </c>
      <c r="M133" s="117" t="s">
        <v>24</v>
      </c>
      <c r="N133" s="117" t="s">
        <v>3324</v>
      </c>
      <c r="Q133" s="95"/>
      <c r="R133" s="95"/>
      <c r="V133" s="16" t="s">
        <v>583</v>
      </c>
    </row>
    <row r="134" ht="14.25" customHeight="1">
      <c r="A134" s="16">
        <v>6.0</v>
      </c>
      <c r="B134" s="16" t="s">
        <v>586</v>
      </c>
      <c r="C134" s="16" t="s">
        <v>3435</v>
      </c>
      <c r="D134" s="16" t="str">
        <f t="shared" si="1"/>
        <v>Laois_Offaly6</v>
      </c>
      <c r="E134" s="155" t="str">
        <f>VLOOKUP(B134,SUMMARY!A:I,9,0)</f>
        <v>-</v>
      </c>
      <c r="F134" s="117" t="s">
        <v>1609</v>
      </c>
      <c r="J134" s="16" t="str">
        <f>if(TEMPLATES!$B$3="All",B134,
if(C134=TEMPLATES!$B$3,B134,""))</f>
        <v/>
      </c>
      <c r="L134" s="117" t="s">
        <v>3180</v>
      </c>
      <c r="M134" s="117" t="s">
        <v>24</v>
      </c>
      <c r="N134" s="117" t="s">
        <v>3324</v>
      </c>
      <c r="Q134" s="95"/>
      <c r="R134" s="95"/>
      <c r="V134" s="16" t="s">
        <v>586</v>
      </c>
    </row>
    <row r="135" ht="14.25" customHeight="1">
      <c r="A135" s="16">
        <v>7.0</v>
      </c>
      <c r="B135" s="16" t="s">
        <v>590</v>
      </c>
      <c r="C135" s="16" t="s">
        <v>3423</v>
      </c>
      <c r="D135" s="16" t="str">
        <f t="shared" si="1"/>
        <v>Dublin_Central7</v>
      </c>
      <c r="E135" s="155" t="str">
        <f>VLOOKUP(B135,SUMMARY!A:I,9,0)</f>
        <v>-</v>
      </c>
      <c r="F135" s="16" t="s">
        <v>379</v>
      </c>
      <c r="J135" s="16" t="str">
        <f>if(TEMPLATES!$B$3="All",B135,
if(C135=TEMPLATES!$B$3,B135,""))</f>
        <v/>
      </c>
      <c r="L135" s="117" t="s">
        <v>1064</v>
      </c>
      <c r="M135" s="117" t="s">
        <v>51</v>
      </c>
      <c r="N135" s="117" t="s">
        <v>3324</v>
      </c>
      <c r="Q135" s="95"/>
      <c r="R135" s="95"/>
      <c r="V135" s="16" t="s">
        <v>590</v>
      </c>
    </row>
    <row r="136" ht="14.25" customHeight="1">
      <c r="A136" s="16">
        <v>6.0</v>
      </c>
      <c r="B136" s="16" t="s">
        <v>593</v>
      </c>
      <c r="C136" s="16" t="s">
        <v>3310</v>
      </c>
      <c r="D136" s="16" t="str">
        <f t="shared" si="1"/>
        <v>Clare6</v>
      </c>
      <c r="E136" s="155" t="str">
        <f>VLOOKUP(B136,SUMMARY!A:I,9,0)</f>
        <v>-</v>
      </c>
      <c r="F136" s="16" t="s">
        <v>377</v>
      </c>
      <c r="J136" s="16" t="str">
        <f>if(TEMPLATES!$B$3="All",B136,
if(C136=TEMPLATES!$B$3,B136,""))</f>
        <v/>
      </c>
      <c r="L136" s="117" t="s">
        <v>3391</v>
      </c>
      <c r="M136" s="117" t="s">
        <v>141</v>
      </c>
      <c r="N136" s="117" t="s">
        <v>3324</v>
      </c>
      <c r="Q136" s="95"/>
      <c r="R136" s="95"/>
      <c r="V136" s="16" t="s">
        <v>593</v>
      </c>
    </row>
    <row r="137" ht="14.25" customHeight="1">
      <c r="A137" s="16">
        <v>7.0</v>
      </c>
      <c r="B137" s="16" t="s">
        <v>597</v>
      </c>
      <c r="C137" s="150" t="s">
        <v>341</v>
      </c>
      <c r="D137" s="16" t="str">
        <f t="shared" si="1"/>
        <v>Waterford7</v>
      </c>
      <c r="E137" s="155" t="str">
        <f>VLOOKUP(B137,SUMMARY!A:I,9,0)</f>
        <v>-</v>
      </c>
      <c r="F137" s="9" t="s">
        <v>1260</v>
      </c>
      <c r="J137" s="16" t="str">
        <f>if(TEMPLATES!$B$3="All",B137,
if(C137=TEMPLATES!$B$3,B137,""))</f>
        <v/>
      </c>
      <c r="L137" s="117" t="s">
        <v>1528</v>
      </c>
      <c r="M137" s="117" t="s">
        <v>51</v>
      </c>
      <c r="N137" s="117" t="s">
        <v>3360</v>
      </c>
      <c r="Q137" s="95"/>
      <c r="R137" s="95"/>
      <c r="V137" s="16" t="s">
        <v>597</v>
      </c>
    </row>
    <row r="138" ht="14.25" customHeight="1">
      <c r="A138" s="16">
        <v>3.0</v>
      </c>
      <c r="B138" s="16" t="s">
        <v>607</v>
      </c>
      <c r="C138" s="16" t="s">
        <v>3439</v>
      </c>
      <c r="D138" s="16" t="str">
        <f t="shared" si="1"/>
        <v>Meath_East3</v>
      </c>
      <c r="E138" s="155" t="str">
        <f>VLOOKUP(B138,SUMMARY!A:I,9,0)</f>
        <v>-</v>
      </c>
      <c r="F138" s="157" t="s">
        <v>1450</v>
      </c>
      <c r="J138" s="16" t="str">
        <f>if(TEMPLATES!$B$3="All",B138,
if(C138=TEMPLATES!$B$3,B138,""))</f>
        <v/>
      </c>
      <c r="L138" s="117" t="s">
        <v>3392</v>
      </c>
      <c r="M138" s="117" t="s">
        <v>24</v>
      </c>
      <c r="N138" s="117" t="s">
        <v>3360</v>
      </c>
      <c r="Q138" s="95"/>
      <c r="R138" s="95"/>
      <c r="V138" s="16" t="s">
        <v>607</v>
      </c>
    </row>
    <row r="139" ht="14.25" customHeight="1">
      <c r="A139" s="16">
        <v>4.0</v>
      </c>
      <c r="B139" s="16" t="s">
        <v>615</v>
      </c>
      <c r="C139" s="16" t="s">
        <v>3431</v>
      </c>
      <c r="D139" s="16" t="str">
        <f t="shared" si="1"/>
        <v>Dun_Laoghaire4</v>
      </c>
      <c r="E139" s="155" t="str">
        <f>VLOOKUP(B139,SUMMARY!A:I,9,0)</f>
        <v>-</v>
      </c>
      <c r="F139" s="16" t="s">
        <v>383</v>
      </c>
      <c r="J139" s="16" t="str">
        <f>if(TEMPLATES!$B$3="All",B139,
if(C139=TEMPLATES!$B$3,B139,""))</f>
        <v/>
      </c>
      <c r="L139" s="117" t="s">
        <v>1087</v>
      </c>
      <c r="M139" s="117" t="s">
        <v>51</v>
      </c>
      <c r="N139" s="117" t="s">
        <v>3360</v>
      </c>
      <c r="Q139" s="95"/>
      <c r="R139" s="95"/>
      <c r="V139" s="16" t="s">
        <v>615</v>
      </c>
    </row>
    <row r="140" ht="14.25" customHeight="1">
      <c r="A140" s="16">
        <v>3.0</v>
      </c>
      <c r="B140" s="16" t="s">
        <v>619</v>
      </c>
      <c r="C140" s="16" t="s">
        <v>3422</v>
      </c>
      <c r="D140" s="16" t="str">
        <f t="shared" si="1"/>
        <v>Dublin_Bay_South3</v>
      </c>
      <c r="E140" s="155" t="str">
        <f>VLOOKUP(B140,SUMMARY!A:I,9,0)</f>
        <v>-</v>
      </c>
      <c r="F140" s="157" t="s">
        <v>3354</v>
      </c>
      <c r="J140" s="16" t="str">
        <f>if(TEMPLATES!$B$3="All",B140,
if(C140=TEMPLATES!$B$3,B140,""))</f>
        <v/>
      </c>
      <c r="L140" s="117" t="s">
        <v>1422</v>
      </c>
      <c r="M140" s="117" t="s">
        <v>51</v>
      </c>
      <c r="N140" s="117" t="s">
        <v>3319</v>
      </c>
      <c r="Q140" s="95"/>
      <c r="R140" s="95"/>
      <c r="V140" s="16" t="s">
        <v>619</v>
      </c>
    </row>
    <row r="141" ht="14.25" customHeight="1">
      <c r="A141" s="16">
        <v>3.0</v>
      </c>
      <c r="B141" s="16" t="s">
        <v>477</v>
      </c>
      <c r="C141" s="16" t="s">
        <v>3425</v>
      </c>
      <c r="D141" s="16" t="str">
        <f t="shared" si="1"/>
        <v>Dublin_Mid_West3</v>
      </c>
      <c r="E141" s="155">
        <f>VLOOKUP(B141,SUMMARY!A:I,9,0)</f>
        <v>1</v>
      </c>
      <c r="F141" s="16" t="s">
        <v>391</v>
      </c>
      <c r="J141" s="16" t="str">
        <f>if(TEMPLATES!$B$3="All",B141,
if(C141=TEMPLATES!$B$3,B141,""))</f>
        <v/>
      </c>
      <c r="L141" s="117" t="s">
        <v>3335</v>
      </c>
      <c r="M141" s="117" t="s">
        <v>51</v>
      </c>
      <c r="N141" s="117" t="s">
        <v>3319</v>
      </c>
      <c r="Q141" s="95"/>
      <c r="R141" s="95"/>
      <c r="V141" s="16" t="s">
        <v>477</v>
      </c>
    </row>
    <row r="142" ht="14.25" customHeight="1">
      <c r="A142" s="16">
        <v>5.0</v>
      </c>
      <c r="B142" s="16" t="s">
        <v>625</v>
      </c>
      <c r="C142" s="150" t="s">
        <v>33</v>
      </c>
      <c r="D142" s="16" t="str">
        <f t="shared" si="1"/>
        <v>Tipperary5</v>
      </c>
      <c r="E142" s="155" t="str">
        <f>VLOOKUP(B142,SUMMARY!A:I,9,0)</f>
        <v>-</v>
      </c>
      <c r="F142" s="16" t="s">
        <v>399</v>
      </c>
      <c r="J142" s="16" t="str">
        <f>if(TEMPLATES!$B$3="All",B142,
if(C142=TEMPLATES!$B$3,B142,""))</f>
        <v/>
      </c>
      <c r="L142" s="117" t="s">
        <v>1102</v>
      </c>
      <c r="M142" s="117" t="s">
        <v>24</v>
      </c>
      <c r="N142" s="117" t="s">
        <v>3319</v>
      </c>
      <c r="Q142" s="95"/>
      <c r="R142" s="95"/>
      <c r="V142" s="16" t="s">
        <v>625</v>
      </c>
    </row>
    <row r="143" ht="14.25" customHeight="1">
      <c r="A143" s="16">
        <v>6.0</v>
      </c>
      <c r="B143" s="16" t="s">
        <v>828</v>
      </c>
      <c r="C143" s="16" t="s">
        <v>3314</v>
      </c>
      <c r="D143" s="16" t="str">
        <f t="shared" si="1"/>
        <v>Kerry6</v>
      </c>
      <c r="E143" s="155">
        <f>VLOOKUP(B143,SUMMARY!A:I,9,0)</f>
        <v>0</v>
      </c>
      <c r="F143" s="157" t="s">
        <v>2000</v>
      </c>
      <c r="J143" s="16" t="str">
        <f>if(TEMPLATES!$B$3="All",B143,
if(C143=TEMPLATES!$B$3,B143,""))</f>
        <v/>
      </c>
      <c r="L143" s="117" t="s">
        <v>1153</v>
      </c>
      <c r="M143" s="117" t="s">
        <v>24</v>
      </c>
      <c r="N143" s="117" t="s">
        <v>3488</v>
      </c>
      <c r="Q143" s="95"/>
      <c r="R143" s="95"/>
      <c r="V143" s="16" t="s">
        <v>828</v>
      </c>
    </row>
    <row r="144" ht="14.25" customHeight="1">
      <c r="A144" s="16">
        <v>4.0</v>
      </c>
      <c r="B144" s="16" t="s">
        <v>629</v>
      </c>
      <c r="C144" s="16" t="s">
        <v>3440</v>
      </c>
      <c r="D144" s="16" t="str">
        <f t="shared" si="1"/>
        <v>Meath_West4</v>
      </c>
      <c r="E144" s="155" t="str">
        <f>VLOOKUP(B144,SUMMARY!A:I,9,0)</f>
        <v>-</v>
      </c>
      <c r="F144" s="157" t="s">
        <v>1354</v>
      </c>
      <c r="J144" s="16" t="str">
        <f>if(TEMPLATES!$B$3="All",B144,
if(C144=TEMPLATES!$B$3,B144,""))</f>
        <v/>
      </c>
      <c r="L144" s="117" t="s">
        <v>1460</v>
      </c>
      <c r="M144" s="117" t="s">
        <v>51</v>
      </c>
      <c r="N144" s="117" t="s">
        <v>3488</v>
      </c>
      <c r="Q144" s="95"/>
      <c r="R144" s="95"/>
      <c r="V144" s="16" t="s">
        <v>629</v>
      </c>
    </row>
    <row r="145" ht="14.25" customHeight="1">
      <c r="A145" s="16">
        <v>7.0</v>
      </c>
      <c r="B145" s="16" t="s">
        <v>636</v>
      </c>
      <c r="C145" s="16" t="s">
        <v>3435</v>
      </c>
      <c r="D145" s="16" t="str">
        <f t="shared" si="1"/>
        <v>Laois_Offaly7</v>
      </c>
      <c r="E145" s="155" t="str">
        <f>VLOOKUP(B145,SUMMARY!A:I,9,0)</f>
        <v>-</v>
      </c>
      <c r="F145" s="117" t="s">
        <v>32</v>
      </c>
      <c r="J145" s="16" t="str">
        <f>if(TEMPLATES!$B$3="All",B145,
if(C145=TEMPLATES!$B$3,B145,""))</f>
        <v/>
      </c>
      <c r="L145" s="117" t="s">
        <v>1150</v>
      </c>
      <c r="M145" s="117" t="s">
        <v>24</v>
      </c>
      <c r="N145" s="117" t="s">
        <v>3488</v>
      </c>
      <c r="Q145" s="95"/>
      <c r="R145" s="95"/>
      <c r="V145" s="16" t="s">
        <v>636</v>
      </c>
    </row>
    <row r="146" ht="14.25" customHeight="1">
      <c r="A146" s="16">
        <v>8.0</v>
      </c>
      <c r="B146" s="16" t="s">
        <v>1254</v>
      </c>
      <c r="C146" s="150" t="s">
        <v>341</v>
      </c>
      <c r="D146" s="16" t="str">
        <f t="shared" si="1"/>
        <v>Waterford8</v>
      </c>
      <c r="E146" s="155">
        <f>VLOOKUP(B146,SUMMARY!A:I,9,0)</f>
        <v>0.8181818182</v>
      </c>
      <c r="F146" s="157" t="s">
        <v>3335</v>
      </c>
      <c r="J146" s="16" t="str">
        <f>if(TEMPLATES!$B$3="All",B146,
if(C146=TEMPLATES!$B$3,B146,""))</f>
        <v/>
      </c>
      <c r="L146" s="117" t="s">
        <v>3364</v>
      </c>
      <c r="M146" s="117" t="s">
        <v>51</v>
      </c>
      <c r="N146" s="117" t="s">
        <v>3489</v>
      </c>
      <c r="Q146" s="95"/>
      <c r="R146" s="95"/>
      <c r="V146" s="16" t="s">
        <v>1254</v>
      </c>
    </row>
    <row r="147" ht="14.25" customHeight="1">
      <c r="A147" s="16">
        <v>3.0</v>
      </c>
      <c r="B147" s="16" t="s">
        <v>639</v>
      </c>
      <c r="C147" s="16" t="s">
        <v>3418</v>
      </c>
      <c r="D147" s="16" t="str">
        <f t="shared" si="1"/>
        <v>Cork_North_Central3</v>
      </c>
      <c r="E147" s="155" t="str">
        <f>VLOOKUP(B147,SUMMARY!A:I,9,0)</f>
        <v>-</v>
      </c>
      <c r="F147" s="157" t="s">
        <v>1454</v>
      </c>
      <c r="J147" s="16" t="str">
        <f>if(TEMPLATES!$B$3="All",B147,
if(C147=TEMPLATES!$B$3,B147,""))</f>
        <v/>
      </c>
      <c r="L147" s="117" t="s">
        <v>1182</v>
      </c>
      <c r="M147" s="117" t="s">
        <v>24</v>
      </c>
      <c r="N147" s="117" t="s">
        <v>3489</v>
      </c>
      <c r="Q147" s="95"/>
      <c r="R147" s="95"/>
      <c r="V147" s="16" t="s">
        <v>639</v>
      </c>
    </row>
    <row r="148" ht="14.25" customHeight="1">
      <c r="A148" s="16">
        <v>5.0</v>
      </c>
      <c r="B148" s="16" t="s">
        <v>739</v>
      </c>
      <c r="C148" s="16" t="s">
        <v>3431</v>
      </c>
      <c r="D148" s="16" t="str">
        <f t="shared" si="1"/>
        <v>Dun_Laoghaire5</v>
      </c>
      <c r="E148" s="155">
        <f>VLOOKUP(B148,SUMMARY!A:I,9,0)</f>
        <v>0</v>
      </c>
      <c r="F148" s="157" t="s">
        <v>1456</v>
      </c>
      <c r="J148" s="16" t="str">
        <f>if(TEMPLATES!$B$3="All",B148,
if(C148=TEMPLATES!$B$3,B148,""))</f>
        <v/>
      </c>
      <c r="L148" s="117" t="s">
        <v>1158</v>
      </c>
      <c r="M148" s="117" t="s">
        <v>51</v>
      </c>
      <c r="N148" s="117" t="s">
        <v>3489</v>
      </c>
      <c r="Q148" s="95"/>
      <c r="R148" s="95"/>
      <c r="V148" s="16" t="s">
        <v>739</v>
      </c>
    </row>
    <row r="149" ht="14.25" customHeight="1">
      <c r="A149" s="16">
        <v>5.0</v>
      </c>
      <c r="B149" s="16" t="s">
        <v>654</v>
      </c>
      <c r="C149" s="16" t="s">
        <v>3338</v>
      </c>
      <c r="D149" s="16" t="str">
        <f t="shared" si="1"/>
        <v>Donegal5</v>
      </c>
      <c r="E149" s="155" t="str">
        <f>VLOOKUP(B149,SUMMARY!A:I,9,0)</f>
        <v>-</v>
      </c>
      <c r="F149" s="16" t="s">
        <v>403</v>
      </c>
      <c r="J149" s="16" t="str">
        <f>if(TEMPLATES!$B$3="All",B149,
if(C149=TEMPLATES!$B$3,B149,""))</f>
        <v/>
      </c>
      <c r="L149" s="117" t="s">
        <v>1212</v>
      </c>
      <c r="M149" s="117" t="s">
        <v>141</v>
      </c>
      <c r="N149" s="117" t="s">
        <v>3375</v>
      </c>
      <c r="Q149" s="95"/>
      <c r="R149" s="95"/>
      <c r="V149" s="16" t="s">
        <v>654</v>
      </c>
    </row>
    <row r="150" ht="14.25" customHeight="1">
      <c r="A150" s="16">
        <v>7.0</v>
      </c>
      <c r="B150" s="16" t="s">
        <v>1297</v>
      </c>
      <c r="C150" s="150" t="s">
        <v>121</v>
      </c>
      <c r="D150" s="16" t="str">
        <f t="shared" si="1"/>
        <v>Wicklow7</v>
      </c>
      <c r="E150" s="155">
        <f>VLOOKUP(B150,SUMMARY!A:I,9,0)</f>
        <v>0</v>
      </c>
      <c r="F150" s="157" t="s">
        <v>3364</v>
      </c>
      <c r="J150" s="16" t="str">
        <f>if(TEMPLATES!$B$3="All",B150,
if(C150=TEMPLATES!$B$3,B150,""))</f>
        <v/>
      </c>
      <c r="L150" s="117" t="s">
        <v>1468</v>
      </c>
      <c r="M150" s="117" t="s">
        <v>51</v>
      </c>
      <c r="N150" s="117" t="s">
        <v>3375</v>
      </c>
      <c r="Q150" s="95"/>
      <c r="R150" s="95"/>
      <c r="V150" s="16" t="s">
        <v>1297</v>
      </c>
    </row>
    <row r="151" ht="14.25" customHeight="1">
      <c r="A151" s="16">
        <v>7.0</v>
      </c>
      <c r="B151" s="16" t="s">
        <v>185</v>
      </c>
      <c r="C151" s="16" t="s">
        <v>3310</v>
      </c>
      <c r="D151" s="16" t="str">
        <f t="shared" si="1"/>
        <v>Clare7</v>
      </c>
      <c r="E151" s="155">
        <f>VLOOKUP(B151,SUMMARY!A:I,9,0)</f>
        <v>0.25</v>
      </c>
      <c r="F151" s="16" t="s">
        <v>413</v>
      </c>
      <c r="J151" s="16" t="str">
        <f>if(TEMPLATES!$B$3="All",B151,
if(C151=TEMPLATES!$B$3,B151,""))</f>
        <v/>
      </c>
      <c r="L151" s="117" t="s">
        <v>1605</v>
      </c>
      <c r="M151" s="117" t="s">
        <v>24</v>
      </c>
      <c r="N151" s="117" t="s">
        <v>3375</v>
      </c>
      <c r="Q151" s="95"/>
      <c r="R151" s="95"/>
      <c r="V151" s="16" t="s">
        <v>185</v>
      </c>
    </row>
    <row r="152" ht="14.25" customHeight="1">
      <c r="A152" s="16">
        <v>2.0</v>
      </c>
      <c r="B152" s="16" t="s">
        <v>524</v>
      </c>
      <c r="C152" s="16" t="s">
        <v>3421</v>
      </c>
      <c r="D152" s="16" t="str">
        <f t="shared" si="1"/>
        <v>Dublin_Bay_North2</v>
      </c>
      <c r="E152" s="155">
        <f>VLOOKUP(B152,SUMMARY!A:I,9,0)</f>
        <v>0.375</v>
      </c>
      <c r="F152" s="16" t="s">
        <v>418</v>
      </c>
      <c r="J152" s="16" t="str">
        <f>if(TEMPLATES!$B$3="All",B152,
if(C152=TEMPLATES!$B$3,B152,""))</f>
        <v/>
      </c>
      <c r="L152" s="117" t="s">
        <v>1360</v>
      </c>
      <c r="M152" s="117" t="s">
        <v>24</v>
      </c>
      <c r="N152" s="117" t="s">
        <v>3328</v>
      </c>
      <c r="Q152" s="95"/>
      <c r="R152" s="95"/>
      <c r="V152" s="16" t="s">
        <v>524</v>
      </c>
    </row>
    <row r="153" ht="14.25" customHeight="1">
      <c r="A153" s="16">
        <v>3.0</v>
      </c>
      <c r="B153" s="16" t="s">
        <v>659</v>
      </c>
      <c r="C153" s="16" t="s">
        <v>3420</v>
      </c>
      <c r="D153" s="16" t="str">
        <f t="shared" si="1"/>
        <v>Cork_South_West3</v>
      </c>
      <c r="E153" s="155" t="str">
        <f>VLOOKUP(B153,SUMMARY!A:I,9,0)</f>
        <v>-</v>
      </c>
      <c r="F153" s="117" t="s">
        <v>368</v>
      </c>
      <c r="J153" s="16" t="str">
        <f>if(TEMPLATES!$B$3="All",B153,
if(C153=TEMPLATES!$B$3,B153,""))</f>
        <v/>
      </c>
      <c r="L153" s="117" t="s">
        <v>1215</v>
      </c>
      <c r="M153" s="117" t="s">
        <v>51</v>
      </c>
      <c r="N153" s="117" t="s">
        <v>3328</v>
      </c>
      <c r="Q153" s="95"/>
      <c r="R153" s="95"/>
      <c r="V153" s="16" t="s">
        <v>659</v>
      </c>
    </row>
    <row r="154" ht="14.25" customHeight="1">
      <c r="A154" s="16">
        <v>3.0</v>
      </c>
      <c r="B154" s="16" t="s">
        <v>666</v>
      </c>
      <c r="C154" s="16" t="s">
        <v>3421</v>
      </c>
      <c r="D154" s="16" t="str">
        <f t="shared" si="1"/>
        <v>Dublin_Bay_North3</v>
      </c>
      <c r="E154" s="155" t="str">
        <f>VLOOKUP(B154,SUMMARY!A:I,9,0)</f>
        <v>-</v>
      </c>
      <c r="F154" s="117" t="s">
        <v>1081</v>
      </c>
      <c r="J154" s="16" t="str">
        <f>if(TEMPLATES!$B$3="All",B154,
if(C154=TEMPLATES!$B$3,B154,""))</f>
        <v/>
      </c>
      <c r="L154" s="117" t="s">
        <v>3490</v>
      </c>
      <c r="M154" s="117" t="s">
        <v>51</v>
      </c>
      <c r="N154" s="117" t="s">
        <v>3328</v>
      </c>
      <c r="Q154" s="95"/>
      <c r="R154" s="95"/>
      <c r="V154" s="16" t="s">
        <v>666</v>
      </c>
    </row>
    <row r="155" ht="14.25" customHeight="1">
      <c r="A155" s="16">
        <v>6.0</v>
      </c>
      <c r="B155" s="16" t="s">
        <v>1209</v>
      </c>
      <c r="C155" s="150" t="s">
        <v>33</v>
      </c>
      <c r="D155" s="16" t="str">
        <f t="shared" si="1"/>
        <v>Tipperary6</v>
      </c>
      <c r="E155" s="155">
        <f>VLOOKUP(B155,SUMMARY!A:I,9,0)</f>
        <v>1</v>
      </c>
      <c r="F155" s="16" t="s">
        <v>424</v>
      </c>
      <c r="J155" s="16" t="str">
        <f>if(TEMPLATES!$B$3="All",B155,
if(C155=TEMPLATES!$B$3,B155,""))</f>
        <v/>
      </c>
      <c r="L155" s="117" t="s">
        <v>1447</v>
      </c>
      <c r="M155" s="117" t="s">
        <v>51</v>
      </c>
      <c r="N155" s="117" t="s">
        <v>341</v>
      </c>
      <c r="Q155" s="95"/>
      <c r="R155" s="95"/>
      <c r="V155" s="16" t="s">
        <v>1209</v>
      </c>
    </row>
    <row r="156" ht="14.25" customHeight="1">
      <c r="A156" s="16">
        <v>7.0</v>
      </c>
      <c r="B156" s="16" t="s">
        <v>3456</v>
      </c>
      <c r="C156" s="16" t="s">
        <v>3314</v>
      </c>
      <c r="D156" s="16" t="str">
        <f t="shared" si="1"/>
        <v>Kerry7</v>
      </c>
      <c r="E156" s="155" t="str">
        <f>VLOOKUP(B156,SUMMARY!A:I,9,0)</f>
        <v>#N/A</v>
      </c>
      <c r="F156" s="16" t="s">
        <v>428</v>
      </c>
      <c r="J156" s="16" t="str">
        <f>if(TEMPLATES!$B$3="All",B156,
if(C156=TEMPLATES!$B$3,B156,""))</f>
        <v/>
      </c>
      <c r="L156" s="117" t="s">
        <v>2000</v>
      </c>
      <c r="M156" s="117" t="s">
        <v>24</v>
      </c>
      <c r="N156" s="117" t="s">
        <v>341</v>
      </c>
      <c r="Q156" s="95"/>
      <c r="R156" s="95"/>
      <c r="V156" s="16" t="s">
        <v>3456</v>
      </c>
    </row>
    <row r="157" ht="14.25" customHeight="1">
      <c r="A157" s="16">
        <v>8.0</v>
      </c>
      <c r="B157" s="16" t="s">
        <v>3457</v>
      </c>
      <c r="C157" s="16" t="s">
        <v>3314</v>
      </c>
      <c r="D157" s="16" t="str">
        <f t="shared" si="1"/>
        <v>Kerry8</v>
      </c>
      <c r="E157" s="155" t="str">
        <f>VLOOKUP(B157,SUMMARY!A:I,9,0)</f>
        <v>#N/A</v>
      </c>
      <c r="F157" s="117" t="s">
        <v>1309</v>
      </c>
      <c r="J157" s="16" t="str">
        <f>if(TEMPLATES!$B$3="All",B157,
if(C157=TEMPLATES!$B$3,B157,""))</f>
        <v/>
      </c>
      <c r="L157" s="117" t="s">
        <v>3491</v>
      </c>
      <c r="M157" s="117" t="s">
        <v>51</v>
      </c>
      <c r="N157" s="117" t="s">
        <v>341</v>
      </c>
      <c r="Q157" s="95"/>
      <c r="R157" s="95"/>
      <c r="V157" s="16" t="s">
        <v>3457</v>
      </c>
    </row>
    <row r="158" ht="14.25" customHeight="1">
      <c r="A158" s="16">
        <v>5.0</v>
      </c>
      <c r="B158" s="16" t="s">
        <v>672</v>
      </c>
      <c r="C158" s="16" t="s">
        <v>3438</v>
      </c>
      <c r="D158" s="16" t="str">
        <f t="shared" si="1"/>
        <v>Longford_Westmeath5</v>
      </c>
      <c r="E158" s="155" t="str">
        <f>VLOOKUP(B158,SUMMARY!A:I,9,0)</f>
        <v>-</v>
      </c>
      <c r="F158" s="117" t="s">
        <v>395</v>
      </c>
      <c r="J158" s="16" t="str">
        <f>if(TEMPLATES!$B$3="All",B158,
if(C158=TEMPLATES!$B$3,B158,""))</f>
        <v/>
      </c>
      <c r="L158" s="117" t="s">
        <v>1393</v>
      </c>
      <c r="M158" s="117" t="s">
        <v>314</v>
      </c>
      <c r="N158" s="117" t="s">
        <v>341</v>
      </c>
      <c r="Q158" s="95"/>
      <c r="R158" s="95"/>
      <c r="V158" s="16" t="s">
        <v>672</v>
      </c>
    </row>
    <row r="159" ht="14.25" customHeight="1">
      <c r="A159" s="16">
        <v>4.0</v>
      </c>
      <c r="B159" s="16" t="s">
        <v>678</v>
      </c>
      <c r="C159" s="16" t="s">
        <v>3421</v>
      </c>
      <c r="D159" s="16" t="str">
        <f t="shared" si="1"/>
        <v>Dublin_Bay_North4</v>
      </c>
      <c r="E159" s="155" t="str">
        <f>VLOOKUP(B159,SUMMARY!A:I,9,0)</f>
        <v>-</v>
      </c>
      <c r="F159" s="117" t="s">
        <v>163</v>
      </c>
      <c r="J159" s="16" t="str">
        <f>if(TEMPLATES!$B$3="All",B159,
if(C159=TEMPLATES!$B$3,B159,""))</f>
        <v/>
      </c>
      <c r="L159" s="117" t="s">
        <v>1428</v>
      </c>
      <c r="M159" s="117" t="s">
        <v>51</v>
      </c>
      <c r="N159" s="117" t="s">
        <v>79</v>
      </c>
      <c r="Q159" s="95"/>
      <c r="R159" s="95"/>
      <c r="V159" s="16" t="s">
        <v>678</v>
      </c>
    </row>
    <row r="160" ht="14.25" customHeight="1">
      <c r="A160" s="16">
        <v>4.0</v>
      </c>
      <c r="B160" s="16" t="s">
        <v>681</v>
      </c>
      <c r="C160" s="16" t="s">
        <v>3425</v>
      </c>
      <c r="D160" s="16" t="str">
        <f t="shared" si="1"/>
        <v>Dublin_Mid_West4</v>
      </c>
      <c r="E160" s="155" t="str">
        <f>VLOOKUP(B160,SUMMARY!A:I,9,0)</f>
        <v>-</v>
      </c>
      <c r="F160" s="117" t="s">
        <v>1614</v>
      </c>
      <c r="J160" s="16" t="str">
        <f>if(TEMPLATES!$B$3="All",B160,
if(C160=TEMPLATES!$B$3,B160,""))</f>
        <v/>
      </c>
      <c r="L160" s="117" t="s">
        <v>3492</v>
      </c>
      <c r="M160" s="117" t="s">
        <v>51</v>
      </c>
      <c r="N160" s="117" t="s">
        <v>79</v>
      </c>
      <c r="Q160" s="95"/>
      <c r="R160" s="95"/>
      <c r="V160" s="16" t="s">
        <v>681</v>
      </c>
    </row>
    <row r="161" ht="14.25" customHeight="1">
      <c r="A161" s="16">
        <v>8.0</v>
      </c>
      <c r="B161" s="16" t="s">
        <v>687</v>
      </c>
      <c r="C161" s="16" t="s">
        <v>3423</v>
      </c>
      <c r="D161" s="16" t="str">
        <f t="shared" si="1"/>
        <v>Dublin_Central8</v>
      </c>
      <c r="E161" s="155" t="str">
        <f>VLOOKUP(B161,SUMMARY!A:I,9,0)</f>
        <v>-</v>
      </c>
      <c r="F161" s="117" t="s">
        <v>1300</v>
      </c>
      <c r="J161" s="16" t="str">
        <f>if(TEMPLATES!$B$3="All",B161,
if(C161=TEMPLATES!$B$3,B161,""))</f>
        <v/>
      </c>
      <c r="L161" s="117" t="s">
        <v>1260</v>
      </c>
      <c r="M161" s="117" t="s">
        <v>24</v>
      </c>
      <c r="N161" s="117" t="s">
        <v>79</v>
      </c>
      <c r="Q161" s="95"/>
      <c r="R161" s="95"/>
      <c r="V161" s="16" t="s">
        <v>687</v>
      </c>
    </row>
    <row r="162" ht="14.25" customHeight="1">
      <c r="A162" s="16">
        <v>6.0</v>
      </c>
      <c r="B162" s="16" t="s">
        <v>1281</v>
      </c>
      <c r="C162" s="150" t="s">
        <v>79</v>
      </c>
      <c r="D162" s="16" t="str">
        <f t="shared" si="1"/>
        <v>Wexford6</v>
      </c>
      <c r="E162" s="155">
        <f>VLOOKUP(B162,SUMMARY!A:I,9,0)</f>
        <v>0.75</v>
      </c>
      <c r="F162" s="16" t="s">
        <v>432</v>
      </c>
      <c r="J162" s="16" t="str">
        <f>if(TEMPLATES!$B$3="All",B162,
if(C162=TEMPLATES!$B$3,B162,""))</f>
        <v/>
      </c>
      <c r="L162" s="117" t="s">
        <v>1263</v>
      </c>
      <c r="M162" s="117" t="s">
        <v>24</v>
      </c>
      <c r="N162" s="117" t="s">
        <v>79</v>
      </c>
      <c r="Q162" s="95"/>
      <c r="R162" s="95"/>
      <c r="V162" s="16" t="s">
        <v>1281</v>
      </c>
    </row>
    <row r="163" ht="14.25" customHeight="1">
      <c r="A163" s="16">
        <v>5.0</v>
      </c>
      <c r="B163" s="16" t="s">
        <v>692</v>
      </c>
      <c r="C163" s="16" t="s">
        <v>3425</v>
      </c>
      <c r="D163" s="16" t="str">
        <f t="shared" si="1"/>
        <v>Dublin_Mid_West5</v>
      </c>
      <c r="E163" s="155" t="str">
        <f>VLOOKUP(B163,SUMMARY!A:I,9,0)</f>
        <v>-</v>
      </c>
      <c r="F163" s="16" t="s">
        <v>438</v>
      </c>
      <c r="J163" s="16" t="str">
        <f>if(TEMPLATES!$B$3="All",B163,
if(C163=TEMPLATES!$B$3,B163,""))</f>
        <v/>
      </c>
      <c r="L163" s="117" t="s">
        <v>1281</v>
      </c>
      <c r="M163" s="117" t="s">
        <v>314</v>
      </c>
      <c r="N163" s="117" t="s">
        <v>79</v>
      </c>
      <c r="Q163" s="95"/>
      <c r="R163" s="95"/>
      <c r="V163" s="16" t="s">
        <v>692</v>
      </c>
    </row>
    <row r="164" ht="14.25" customHeight="1">
      <c r="A164" s="16">
        <v>3.0</v>
      </c>
      <c r="B164" s="16" t="s">
        <v>96</v>
      </c>
      <c r="C164" s="16" t="s">
        <v>3416</v>
      </c>
      <c r="D164" s="16" t="str">
        <f t="shared" si="1"/>
        <v>Cavan_Monaghan3</v>
      </c>
      <c r="E164" s="155">
        <f>VLOOKUP(B164,SUMMARY!A:I,9,0)</f>
        <v>0</v>
      </c>
      <c r="F164" s="16" t="s">
        <v>442</v>
      </c>
      <c r="J164" s="16" t="str">
        <f>if(TEMPLATES!$B$3="All",B164,
if(C164=TEMPLATES!$B$3,B164,""))</f>
        <v/>
      </c>
      <c r="L164" s="117" t="s">
        <v>3493</v>
      </c>
      <c r="M164" s="117" t="s">
        <v>51</v>
      </c>
      <c r="N164" s="117" t="s">
        <v>121</v>
      </c>
      <c r="Q164" s="95"/>
      <c r="R164" s="95"/>
      <c r="V164" s="16" t="s">
        <v>96</v>
      </c>
    </row>
    <row r="165" ht="14.25" customHeight="1">
      <c r="A165" s="16">
        <v>4.0</v>
      </c>
      <c r="B165" s="16" t="s">
        <v>656</v>
      </c>
      <c r="C165" s="16" t="s">
        <v>3422</v>
      </c>
      <c r="D165" s="16" t="str">
        <f t="shared" si="1"/>
        <v>Dublin_Bay_South4</v>
      </c>
      <c r="E165" s="155">
        <f>VLOOKUP(B165,SUMMARY!A:I,9,0)</f>
        <v>0</v>
      </c>
      <c r="F165" s="16" t="s">
        <v>449</v>
      </c>
      <c r="J165" s="16" t="str">
        <f>if(TEMPLATES!$B$3="All",B165,
if(C165=TEMPLATES!$B$3,B165,""))</f>
        <v/>
      </c>
      <c r="L165" s="117" t="s">
        <v>1300</v>
      </c>
      <c r="M165" s="117" t="s">
        <v>24</v>
      </c>
      <c r="N165" s="117" t="s">
        <v>121</v>
      </c>
      <c r="Q165" s="95"/>
      <c r="R165" s="95"/>
      <c r="V165" s="16" t="s">
        <v>656</v>
      </c>
    </row>
    <row r="166" ht="14.25" customHeight="1">
      <c r="A166" s="16">
        <v>4.0</v>
      </c>
      <c r="B166" s="16" t="s">
        <v>701</v>
      </c>
      <c r="C166" s="16" t="s">
        <v>3415</v>
      </c>
      <c r="D166" s="16" t="str">
        <f t="shared" si="1"/>
        <v>Carlow_Kilkenny4</v>
      </c>
      <c r="E166" s="155" t="str">
        <f>VLOOKUP(B166,SUMMARY!A:I,9,0)</f>
        <v>-</v>
      </c>
      <c r="F166" s="16" t="s">
        <v>465</v>
      </c>
      <c r="J166" s="16" t="str">
        <f>if(TEMPLATES!$B$3="All",B166,
if(C166=TEMPLATES!$B$3,B166,""))</f>
        <v/>
      </c>
      <c r="L166" s="117" t="s">
        <v>3325</v>
      </c>
      <c r="M166" s="117" t="s">
        <v>314</v>
      </c>
      <c r="N166" s="117" t="s">
        <v>121</v>
      </c>
      <c r="Q166" s="95"/>
      <c r="R166" s="95"/>
      <c r="V166" s="16" t="s">
        <v>701</v>
      </c>
    </row>
    <row r="167" ht="14.25" customHeight="1">
      <c r="A167" s="16">
        <v>6.0</v>
      </c>
      <c r="B167" s="16" t="s">
        <v>710</v>
      </c>
      <c r="C167" s="16" t="s">
        <v>3425</v>
      </c>
      <c r="D167" s="16" t="str">
        <f t="shared" si="1"/>
        <v>Dublin_Mid_West6</v>
      </c>
      <c r="E167" s="155" t="str">
        <f>VLOOKUP(B167,SUMMARY!A:I,9,0)</f>
        <v>-</v>
      </c>
      <c r="F167" s="157" t="s">
        <v>470</v>
      </c>
      <c r="J167" s="16" t="str">
        <f>if(TEMPLATES!$B$3="All",B167,
if(C167=TEMPLATES!$B$3,B167,""))</f>
        <v/>
      </c>
      <c r="L167" s="117" t="s">
        <v>1517</v>
      </c>
      <c r="M167" s="117" t="s">
        <v>51</v>
      </c>
      <c r="N167" s="117" t="s">
        <v>121</v>
      </c>
      <c r="Q167" s="95"/>
      <c r="R167" s="95"/>
      <c r="V167" s="16" t="s">
        <v>710</v>
      </c>
    </row>
    <row r="168" ht="14.25" customHeight="1">
      <c r="A168" s="16">
        <v>3.0</v>
      </c>
      <c r="B168" s="16" t="s">
        <v>718</v>
      </c>
      <c r="C168" s="16" t="s">
        <v>3419</v>
      </c>
      <c r="D168" s="16" t="str">
        <f t="shared" si="1"/>
        <v>Cork_North_West3</v>
      </c>
      <c r="E168" s="155" t="str">
        <f>VLOOKUP(B168,SUMMARY!A:I,9,0)</f>
        <v>-</v>
      </c>
      <c r="F168" s="117" t="s">
        <v>558</v>
      </c>
      <c r="J168" s="16" t="str">
        <f>if(TEMPLATES!$B$3="All",B168,
if(C168=TEMPLATES!$B$3,B168,""))</f>
        <v/>
      </c>
      <c r="L168" s="117" t="s">
        <v>1304</v>
      </c>
      <c r="M168" s="117" t="s">
        <v>24</v>
      </c>
      <c r="N168" s="117" t="s">
        <v>121</v>
      </c>
      <c r="Q168" s="95"/>
      <c r="R168" s="95"/>
      <c r="V168" s="16" t="s">
        <v>718</v>
      </c>
    </row>
    <row r="169" ht="14.25" customHeight="1">
      <c r="A169" s="16">
        <v>4.0</v>
      </c>
      <c r="B169" s="16" t="s">
        <v>722</v>
      </c>
      <c r="C169" s="16" t="s">
        <v>3437</v>
      </c>
      <c r="D169" s="16" t="str">
        <f t="shared" si="1"/>
        <v>Limerick_County4</v>
      </c>
      <c r="E169" s="155" t="str">
        <f>VLOOKUP(B169,SUMMARY!A:I,9,0)</f>
        <v>-</v>
      </c>
      <c r="F169" s="157" t="s">
        <v>1458</v>
      </c>
      <c r="J169" s="16" t="str">
        <f>if(TEMPLATES!$B$3="All",B169,
if(C169=TEMPLATES!$B$3,B169,""))</f>
        <v/>
      </c>
      <c r="Q169" s="95"/>
      <c r="R169" s="95"/>
      <c r="V169" s="16" t="s">
        <v>722</v>
      </c>
    </row>
    <row r="170" ht="14.25" customHeight="1">
      <c r="A170" s="16">
        <v>4.0</v>
      </c>
      <c r="B170" s="16" t="s">
        <v>729</v>
      </c>
      <c r="C170" s="16" t="s">
        <v>3426</v>
      </c>
      <c r="D170" s="16" t="str">
        <f t="shared" si="1"/>
        <v>Dublin_North_West4</v>
      </c>
      <c r="E170" s="155" t="str">
        <f>VLOOKUP(B170,SUMMARY!A:I,9,0)</f>
        <v>-</v>
      </c>
      <c r="F170" s="16" t="s">
        <v>474</v>
      </c>
      <c r="J170" s="16" t="str">
        <f>if(TEMPLATES!$B$3="All",B170,
if(C170=TEMPLATES!$B$3,B170,""))</f>
        <v/>
      </c>
      <c r="Q170" s="95"/>
      <c r="R170" s="95"/>
      <c r="V170" s="16" t="s">
        <v>729</v>
      </c>
    </row>
    <row r="171" ht="14.25" customHeight="1">
      <c r="A171" s="16">
        <v>7.0</v>
      </c>
      <c r="B171" s="16" t="s">
        <v>1263</v>
      </c>
      <c r="C171" s="150" t="s">
        <v>79</v>
      </c>
      <c r="D171" s="16" t="str">
        <f t="shared" si="1"/>
        <v>Wexford7</v>
      </c>
      <c r="E171" s="155">
        <f>VLOOKUP(B171,SUMMARY!A:I,9,0)</f>
        <v>0.09090909091</v>
      </c>
      <c r="F171" s="157" t="s">
        <v>1102</v>
      </c>
      <c r="J171" s="16" t="str">
        <f>if(TEMPLATES!$B$3="All",B171,
if(C171=TEMPLATES!$B$3,B171,""))</f>
        <v/>
      </c>
      <c r="Q171" s="95"/>
      <c r="R171" s="95"/>
      <c r="V171" s="16" t="s">
        <v>1263</v>
      </c>
    </row>
    <row r="172" ht="14.25" customHeight="1">
      <c r="A172" s="16">
        <v>5.0</v>
      </c>
      <c r="B172" s="16" t="s">
        <v>733</v>
      </c>
      <c r="C172" s="16" t="s">
        <v>3433</v>
      </c>
      <c r="D172" s="16" t="str">
        <f t="shared" si="1"/>
        <v>Galway_West5</v>
      </c>
      <c r="E172" s="155" t="str">
        <f>VLOOKUP(B172,SUMMARY!A:I,9,0)</f>
        <v>-</v>
      </c>
      <c r="F172" s="157" t="s">
        <v>3383</v>
      </c>
      <c r="J172" s="16" t="str">
        <f>if(TEMPLATES!$B$3="All",B172,
if(C172=TEMPLATES!$B$3,B172,""))</f>
        <v/>
      </c>
      <c r="Q172" s="95"/>
      <c r="R172" s="95"/>
      <c r="V172" s="16" t="s">
        <v>733</v>
      </c>
    </row>
    <row r="173" ht="14.25" customHeight="1">
      <c r="A173" s="16">
        <v>9.0</v>
      </c>
      <c r="B173" s="16" t="s">
        <v>736</v>
      </c>
      <c r="C173" s="16" t="s">
        <v>3314</v>
      </c>
      <c r="D173" s="16" t="str">
        <f t="shared" si="1"/>
        <v>Kerry9</v>
      </c>
      <c r="E173" s="155" t="str">
        <f>VLOOKUP(B173,SUMMARY!A:I,9,0)</f>
        <v>-</v>
      </c>
      <c r="F173" s="157" t="s">
        <v>3384</v>
      </c>
      <c r="J173" s="16" t="str">
        <f>if(TEMPLATES!$B$3="All",B173,
if(C173=TEMPLATES!$B$3,B173,""))</f>
        <v/>
      </c>
      <c r="Q173" s="95"/>
      <c r="R173" s="95"/>
      <c r="V173" s="16" t="s">
        <v>736</v>
      </c>
    </row>
    <row r="174" ht="14.25" customHeight="1">
      <c r="A174" s="16">
        <v>7.0</v>
      </c>
      <c r="B174" s="16" t="s">
        <v>460</v>
      </c>
      <c r="C174" s="16" t="s">
        <v>3425</v>
      </c>
      <c r="D174" s="16" t="str">
        <f t="shared" si="1"/>
        <v>Dublin_Mid_West7</v>
      </c>
      <c r="E174" s="155">
        <f>VLOOKUP(B174,SUMMARY!A:I,9,0)</f>
        <v>1</v>
      </c>
      <c r="F174" s="117" t="s">
        <v>486</v>
      </c>
      <c r="J174" s="16" t="str">
        <f>if(TEMPLATES!$B$3="All",B174,
if(C174=TEMPLATES!$B$3,B174,""))</f>
        <v/>
      </c>
      <c r="Q174" s="95"/>
      <c r="R174" s="95"/>
      <c r="V174" s="16" t="s">
        <v>460</v>
      </c>
    </row>
    <row r="175" ht="14.25" customHeight="1">
      <c r="A175" s="16">
        <v>7.0</v>
      </c>
      <c r="B175" s="16" t="s">
        <v>1166</v>
      </c>
      <c r="C175" s="150" t="s">
        <v>3442</v>
      </c>
      <c r="D175" s="16" t="str">
        <f t="shared" si="1"/>
        <v>Sligo_Leitrim7</v>
      </c>
      <c r="E175" s="155">
        <f>VLOOKUP(B175,SUMMARY!A:I,9,0)</f>
        <v>0.4285714286</v>
      </c>
      <c r="F175" s="16" t="s">
        <v>481</v>
      </c>
      <c r="J175" s="16" t="str">
        <f>if(TEMPLATES!$B$3="All",B175,
if(C175=TEMPLATES!$B$3,B175,""))</f>
        <v/>
      </c>
      <c r="Q175" s="95"/>
      <c r="R175" s="95"/>
      <c r="V175" s="16" t="s">
        <v>1166</v>
      </c>
    </row>
    <row r="176" ht="14.25" customHeight="1">
      <c r="A176" s="16">
        <v>4.0</v>
      </c>
      <c r="B176" s="16" t="s">
        <v>742</v>
      </c>
      <c r="C176" s="16" t="s">
        <v>3439</v>
      </c>
      <c r="D176" s="16" t="str">
        <f t="shared" si="1"/>
        <v>Meath_East4</v>
      </c>
      <c r="E176" s="155" t="str">
        <f>VLOOKUP(B176,SUMMARY!A:I,9,0)</f>
        <v>-</v>
      </c>
      <c r="F176" s="16" t="s">
        <v>484</v>
      </c>
      <c r="J176" s="16" t="str">
        <f>if(TEMPLATES!$B$3="All",B176,
if(C176=TEMPLATES!$B$3,B176,""))</f>
        <v/>
      </c>
      <c r="Q176" s="95"/>
      <c r="R176" s="95"/>
      <c r="V176" s="16" t="s">
        <v>742</v>
      </c>
    </row>
    <row r="177" ht="14.25" customHeight="1">
      <c r="A177" s="16">
        <v>3.0</v>
      </c>
      <c r="B177" s="16" t="s">
        <v>748</v>
      </c>
      <c r="C177" s="16" t="s">
        <v>3441</v>
      </c>
      <c r="D177" s="16" t="str">
        <f t="shared" si="1"/>
        <v>Roscommon_Galway3</v>
      </c>
      <c r="E177" s="155" t="str">
        <f>VLOOKUP(B177,SUMMARY!A:I,9,0)</f>
        <v>-</v>
      </c>
      <c r="F177" s="16" t="s">
        <v>496</v>
      </c>
      <c r="J177" s="16" t="str">
        <f>if(TEMPLATES!$B$3="All",B177,
if(C177=TEMPLATES!$B$3,B177,""))</f>
        <v/>
      </c>
      <c r="Q177" s="95"/>
      <c r="R177" s="95"/>
      <c r="V177" s="16" t="s">
        <v>748</v>
      </c>
    </row>
    <row r="178" ht="14.25" customHeight="1">
      <c r="A178" s="16">
        <v>6.0</v>
      </c>
      <c r="B178" s="16" t="s">
        <v>752</v>
      </c>
      <c r="C178" s="16" t="s">
        <v>3438</v>
      </c>
      <c r="D178" s="16" t="str">
        <f t="shared" si="1"/>
        <v>Longford_Westmeath6</v>
      </c>
      <c r="E178" s="155" t="str">
        <f>VLOOKUP(B178,SUMMARY!A:I,9,0)</f>
        <v>-</v>
      </c>
      <c r="F178" s="117" t="s">
        <v>1153</v>
      </c>
      <c r="J178" s="16" t="str">
        <f>if(TEMPLATES!$B$3="All",B178,
if(C178=TEMPLATES!$B$3,B178,""))</f>
        <v/>
      </c>
      <c r="Q178" s="95"/>
      <c r="R178" s="95"/>
      <c r="V178" s="16" t="s">
        <v>752</v>
      </c>
    </row>
    <row r="179" ht="14.25" customHeight="1">
      <c r="A179" s="16">
        <v>6.0</v>
      </c>
      <c r="B179" s="16" t="s">
        <v>789</v>
      </c>
      <c r="C179" s="16" t="s">
        <v>3433</v>
      </c>
      <c r="D179" s="16" t="str">
        <f t="shared" si="1"/>
        <v>Galway_West6</v>
      </c>
      <c r="E179" s="155">
        <f>VLOOKUP(B179,SUMMARY!A:I,9,0)</f>
        <v>0</v>
      </c>
      <c r="F179" s="117" t="s">
        <v>1620</v>
      </c>
      <c r="J179" s="16" t="str">
        <f>if(TEMPLATES!$B$3="All",B179,
if(C179=TEMPLATES!$B$3,B179,""))</f>
        <v/>
      </c>
      <c r="Q179" s="95"/>
      <c r="R179" s="95"/>
      <c r="V179" s="16" t="s">
        <v>789</v>
      </c>
    </row>
    <row r="180" ht="14.25" customHeight="1">
      <c r="A180" s="16">
        <v>5.0</v>
      </c>
      <c r="B180" s="16" t="s">
        <v>675</v>
      </c>
      <c r="C180" s="16" t="s">
        <v>3429</v>
      </c>
      <c r="D180" s="16" t="str">
        <f t="shared" si="1"/>
        <v>Dublin_South_West5</v>
      </c>
      <c r="E180" s="155">
        <f>VLOOKUP(B180,SUMMARY!A:I,9,0)</f>
        <v>0.3333333333</v>
      </c>
      <c r="F180" s="157" t="s">
        <v>1549</v>
      </c>
      <c r="J180" s="16" t="str">
        <f>if(TEMPLATES!$B$3="All",B180,
if(C180=TEMPLATES!$B$3,B180,""))</f>
        <v/>
      </c>
      <c r="Q180" s="95"/>
      <c r="R180" s="95"/>
      <c r="V180" s="16" t="s">
        <v>675</v>
      </c>
    </row>
    <row r="181" ht="14.25" customHeight="1">
      <c r="A181" s="16">
        <v>3.0</v>
      </c>
      <c r="B181" s="16" t="s">
        <v>869</v>
      </c>
      <c r="C181" s="16" t="s">
        <v>3434</v>
      </c>
      <c r="D181" s="16" t="str">
        <f t="shared" si="1"/>
        <v>Kildare_North3</v>
      </c>
      <c r="E181" s="155">
        <f>VLOOKUP(B181,SUMMARY!A:I,9,0)</f>
        <v>0.5</v>
      </c>
      <c r="F181" s="16" t="s">
        <v>504</v>
      </c>
      <c r="J181" s="16" t="str">
        <f>if(TEMPLATES!$B$3="All",B181,
if(C181=TEMPLATES!$B$3,B181,""))</f>
        <v/>
      </c>
      <c r="Q181" s="95"/>
      <c r="R181" s="95"/>
      <c r="V181" s="16" t="s">
        <v>869</v>
      </c>
    </row>
    <row r="182" ht="14.25" customHeight="1">
      <c r="A182" s="16">
        <v>7.0</v>
      </c>
      <c r="B182" s="16" t="s">
        <v>755</v>
      </c>
      <c r="C182" s="16" t="s">
        <v>3324</v>
      </c>
      <c r="D182" s="16" t="str">
        <f t="shared" si="1"/>
        <v>Mayo7</v>
      </c>
      <c r="E182" s="155" t="str">
        <f>VLOOKUP(B182,SUMMARY!A:I,9,0)</f>
        <v>-</v>
      </c>
      <c r="F182" s="16" t="s">
        <v>508</v>
      </c>
      <c r="J182" s="16" t="str">
        <f>if(TEMPLATES!$B$3="All",B182,
if(C182=TEMPLATES!$B$3,B182,""))</f>
        <v/>
      </c>
      <c r="Q182" s="95"/>
      <c r="R182" s="95"/>
      <c r="V182" s="16" t="s">
        <v>755</v>
      </c>
    </row>
    <row r="183" ht="14.25" customHeight="1">
      <c r="A183" s="16">
        <v>4.0</v>
      </c>
      <c r="B183" s="16" t="s">
        <v>864</v>
      </c>
      <c r="C183" s="16" t="s">
        <v>3434</v>
      </c>
      <c r="D183" s="16" t="str">
        <f t="shared" si="1"/>
        <v>Kildare_North4</v>
      </c>
      <c r="E183" s="155">
        <f>VLOOKUP(B183,SUMMARY!A:I,9,0)</f>
        <v>0</v>
      </c>
      <c r="F183" s="157" t="s">
        <v>1460</v>
      </c>
      <c r="J183" s="16" t="str">
        <f>if(TEMPLATES!$B$3="All",B183,
if(C183=TEMPLATES!$B$3,B183,""))</f>
        <v/>
      </c>
      <c r="Q183" s="95"/>
      <c r="R183" s="95"/>
      <c r="V183" s="16" t="s">
        <v>864</v>
      </c>
    </row>
    <row r="184" ht="14.25" customHeight="1">
      <c r="A184" s="16">
        <v>8.0</v>
      </c>
      <c r="B184" s="16" t="s">
        <v>758</v>
      </c>
      <c r="C184" s="16" t="s">
        <v>3435</v>
      </c>
      <c r="D184" s="16" t="str">
        <f t="shared" si="1"/>
        <v>Laois_Offaly8</v>
      </c>
      <c r="E184" s="155" t="str">
        <f>VLOOKUP(B184,SUMMARY!A:I,9,0)</f>
        <v>-</v>
      </c>
      <c r="F184" s="16" t="s">
        <v>512</v>
      </c>
      <c r="J184" s="16" t="str">
        <f>if(TEMPLATES!$B$3="All",B184,
if(C184=TEMPLATES!$B$3,B184,""))</f>
        <v/>
      </c>
      <c r="Q184" s="95"/>
      <c r="R184" s="95"/>
      <c r="V184" s="16" t="s">
        <v>758</v>
      </c>
    </row>
    <row r="185" ht="14.25" customHeight="1">
      <c r="A185" s="16">
        <v>3.0</v>
      </c>
      <c r="B185" s="16" t="s">
        <v>765</v>
      </c>
      <c r="C185" s="16" t="s">
        <v>3436</v>
      </c>
      <c r="D185" s="16" t="str">
        <f t="shared" si="1"/>
        <v>Limerick_City3</v>
      </c>
      <c r="E185" s="155" t="str">
        <f>VLOOKUP(B185,SUMMARY!A:I,9,0)</f>
        <v>-</v>
      </c>
      <c r="F185" s="16" t="s">
        <v>520</v>
      </c>
      <c r="J185" s="16" t="str">
        <f>if(TEMPLATES!$B$3="All",B185,
if(C185=TEMPLATES!$B$3,B185,""))</f>
        <v/>
      </c>
      <c r="Q185" s="95"/>
      <c r="R185" s="95"/>
      <c r="V185" s="16" t="s">
        <v>765</v>
      </c>
    </row>
    <row r="186" ht="14.25" customHeight="1">
      <c r="A186" s="16">
        <v>8.0</v>
      </c>
      <c r="B186" s="16" t="s">
        <v>768</v>
      </c>
      <c r="C186" s="150" t="s">
        <v>79</v>
      </c>
      <c r="D186" s="16" t="str">
        <f t="shared" si="1"/>
        <v>Wexford8</v>
      </c>
      <c r="E186" s="155" t="str">
        <f>VLOOKUP(B186,SUMMARY!A:I,9,0)</f>
        <v>-</v>
      </c>
      <c r="F186" s="117" t="s">
        <v>1622</v>
      </c>
      <c r="J186" s="16" t="str">
        <f>if(TEMPLATES!$B$3="All",B186,
if(C186=TEMPLATES!$B$3,B186,""))</f>
        <v/>
      </c>
      <c r="Q186" s="95"/>
      <c r="R186" s="95"/>
      <c r="V186" s="16" t="s">
        <v>768</v>
      </c>
    </row>
    <row r="187" ht="14.25" customHeight="1">
      <c r="A187" s="16">
        <v>4.0</v>
      </c>
      <c r="B187" s="16" t="s">
        <v>775</v>
      </c>
      <c r="C187" s="16" t="s">
        <v>3420</v>
      </c>
      <c r="D187" s="16" t="str">
        <f t="shared" si="1"/>
        <v>Cork_South_West4</v>
      </c>
      <c r="E187" s="155" t="str">
        <f>VLOOKUP(B187,SUMMARY!A:I,9,0)</f>
        <v>-</v>
      </c>
      <c r="F187" s="117" t="s">
        <v>1790</v>
      </c>
      <c r="J187" s="16" t="str">
        <f>if(TEMPLATES!$B$3="All",B187,
if(C187=TEMPLATES!$B$3,B187,""))</f>
        <v/>
      </c>
      <c r="Q187" s="95"/>
      <c r="R187" s="95"/>
      <c r="V187" s="16" t="s">
        <v>775</v>
      </c>
    </row>
    <row r="188" ht="14.25" customHeight="1">
      <c r="A188" s="16">
        <v>7.0</v>
      </c>
      <c r="B188" s="16" t="s">
        <v>778</v>
      </c>
      <c r="C188" s="16" t="s">
        <v>3433</v>
      </c>
      <c r="D188" s="16" t="str">
        <f t="shared" si="1"/>
        <v>Galway_West7</v>
      </c>
      <c r="E188" s="155" t="str">
        <f>VLOOKUP(B188,SUMMARY!A:I,9,0)</f>
        <v>-</v>
      </c>
      <c r="F188" s="157" t="s">
        <v>1462</v>
      </c>
      <c r="J188" s="16" t="str">
        <f>if(TEMPLATES!$B$3="All",B188,
if(C188=TEMPLATES!$B$3,B188,""))</f>
        <v/>
      </c>
      <c r="Q188" s="95"/>
      <c r="R188" s="95"/>
      <c r="V188" s="16" t="s">
        <v>778</v>
      </c>
    </row>
    <row r="189" ht="14.25" customHeight="1">
      <c r="A189" s="16">
        <v>7.0</v>
      </c>
      <c r="B189" s="16" t="s">
        <v>1212</v>
      </c>
      <c r="C189" s="150" t="s">
        <v>33</v>
      </c>
      <c r="D189" s="16" t="str">
        <f t="shared" si="1"/>
        <v>Tipperary7</v>
      </c>
      <c r="E189" s="155">
        <f>VLOOKUP(B189,SUMMARY!A:I,9,0)</f>
        <v>0</v>
      </c>
      <c r="F189" s="16" t="s">
        <v>528</v>
      </c>
      <c r="J189" s="16" t="str">
        <f>if(TEMPLATES!$B$3="All",B189,
if(C189=TEMPLATES!$B$3,B189,""))</f>
        <v/>
      </c>
      <c r="Q189" s="95"/>
      <c r="R189" s="95"/>
      <c r="V189" s="16" t="s">
        <v>1212</v>
      </c>
    </row>
    <row r="190" ht="14.25" customHeight="1">
      <c r="A190" s="16">
        <v>5.0</v>
      </c>
      <c r="B190" s="16" t="s">
        <v>547</v>
      </c>
      <c r="C190" s="16" t="s">
        <v>3421</v>
      </c>
      <c r="D190" s="16" t="str">
        <f t="shared" si="1"/>
        <v>Dublin_Bay_North5</v>
      </c>
      <c r="E190" s="155">
        <f>VLOOKUP(B190,SUMMARY!A:I,9,0)</f>
        <v>0</v>
      </c>
      <c r="F190" s="117" t="s">
        <v>1051</v>
      </c>
      <c r="J190" s="16" t="str">
        <f>if(TEMPLATES!$B$3="All",B190,
if(C190=TEMPLATES!$B$3,B190,""))</f>
        <v/>
      </c>
      <c r="Q190" s="95"/>
      <c r="R190" s="95"/>
      <c r="V190" s="16" t="s">
        <v>547</v>
      </c>
    </row>
    <row r="191" ht="14.25" customHeight="1">
      <c r="A191" s="16">
        <v>4.0</v>
      </c>
      <c r="B191" s="16" t="s">
        <v>799</v>
      </c>
      <c r="C191" s="16" t="s">
        <v>3419</v>
      </c>
      <c r="D191" s="16" t="str">
        <f t="shared" si="1"/>
        <v>Cork_North_West4</v>
      </c>
      <c r="E191" s="155" t="str">
        <f>VLOOKUP(B191,SUMMARY!A:I,9,0)</f>
        <v>-</v>
      </c>
      <c r="F191" s="16" t="s">
        <v>539</v>
      </c>
      <c r="J191" s="16" t="str">
        <f>if(TEMPLATES!$B$3="All",B191,
if(C191=TEMPLATES!$B$3,B191,""))</f>
        <v/>
      </c>
      <c r="Q191" s="95"/>
      <c r="R191" s="95"/>
      <c r="V191" s="16" t="s">
        <v>799</v>
      </c>
    </row>
    <row r="192" ht="14.25" customHeight="1">
      <c r="A192" s="16">
        <v>6.0</v>
      </c>
      <c r="B192" s="16" t="s">
        <v>803</v>
      </c>
      <c r="C192" s="16" t="s">
        <v>3338</v>
      </c>
      <c r="D192" s="16" t="str">
        <f t="shared" si="1"/>
        <v>Donegal6</v>
      </c>
      <c r="E192" s="155">
        <f>VLOOKUP(B192,SUMMARY!A:I,9,0)</f>
        <v>1</v>
      </c>
      <c r="F192" s="117" t="s">
        <v>893</v>
      </c>
      <c r="J192" s="16" t="str">
        <f>if(TEMPLATES!$B$3="All",B192,
if(C192=TEMPLATES!$B$3,B192,""))</f>
        <v/>
      </c>
      <c r="Q192" s="95"/>
      <c r="R192" s="95"/>
      <c r="V192" s="16" t="s">
        <v>803</v>
      </c>
    </row>
    <row r="193" ht="14.25" customHeight="1">
      <c r="A193" s="16">
        <v>8.0</v>
      </c>
      <c r="B193" s="16" t="s">
        <v>806</v>
      </c>
      <c r="C193" s="150" t="s">
        <v>3442</v>
      </c>
      <c r="D193" s="16" t="str">
        <f t="shared" si="1"/>
        <v>Sligo_Leitrim8</v>
      </c>
      <c r="E193" s="155" t="str">
        <f>VLOOKUP(B193,SUMMARY!A:I,9,0)</f>
        <v>-</v>
      </c>
      <c r="F193" s="9" t="s">
        <v>1551</v>
      </c>
      <c r="J193" s="16" t="str">
        <f>if(TEMPLATES!$B$3="All",B193,
if(C193=TEMPLATES!$B$3,B193,""))</f>
        <v/>
      </c>
      <c r="Q193" s="95"/>
      <c r="R193" s="95"/>
      <c r="V193" s="16" t="s">
        <v>806</v>
      </c>
    </row>
    <row r="194" ht="14.25" customHeight="1">
      <c r="A194" s="16">
        <v>9.0</v>
      </c>
      <c r="B194" s="16" t="s">
        <v>1161</v>
      </c>
      <c r="C194" s="150" t="s">
        <v>3442</v>
      </c>
      <c r="D194" s="16" t="str">
        <f t="shared" si="1"/>
        <v>Sligo_Leitrim9</v>
      </c>
      <c r="E194" s="155">
        <f>VLOOKUP(B194,SUMMARY!A:I,9,0)</f>
        <v>1</v>
      </c>
      <c r="F194" s="16" t="s">
        <v>544</v>
      </c>
      <c r="J194" s="16" t="str">
        <f>if(TEMPLATES!$B$3="All",B194,
if(C194=TEMPLATES!$B$3,B194,""))</f>
        <v/>
      </c>
      <c r="Q194" s="95"/>
      <c r="R194" s="95"/>
      <c r="V194" s="16" t="s">
        <v>1161</v>
      </c>
    </row>
    <row r="195" ht="14.25" customHeight="1">
      <c r="A195" s="16">
        <v>3.0</v>
      </c>
      <c r="B195" s="16" t="s">
        <v>809</v>
      </c>
      <c r="C195" s="16" t="s">
        <v>3432</v>
      </c>
      <c r="D195" s="16" t="str">
        <f t="shared" si="1"/>
        <v>Galway_East3</v>
      </c>
      <c r="E195" s="155" t="str">
        <f>VLOOKUP(B195,SUMMARY!A:I,9,0)</f>
        <v>-</v>
      </c>
      <c r="F195" s="117" t="s">
        <v>1626</v>
      </c>
      <c r="J195" s="16" t="str">
        <f>if(TEMPLATES!$B$3="All",B195,
if(C195=TEMPLATES!$B$3,B195,""))</f>
        <v/>
      </c>
      <c r="Q195" s="95"/>
      <c r="R195" s="95"/>
      <c r="V195" s="16" t="s">
        <v>809</v>
      </c>
    </row>
    <row r="196" ht="14.25" customHeight="1">
      <c r="A196" s="16">
        <v>3.0</v>
      </c>
      <c r="B196" s="16" t="s">
        <v>580</v>
      </c>
      <c r="C196" s="16" t="s">
        <v>3427</v>
      </c>
      <c r="D196" s="16" t="str">
        <f t="shared" si="1"/>
        <v>Dublin_Rathdown3</v>
      </c>
      <c r="E196" s="155">
        <f>VLOOKUP(B196,SUMMARY!A:I,9,0)</f>
        <v>0</v>
      </c>
      <c r="F196" s="157" t="s">
        <v>899</v>
      </c>
      <c r="J196" s="16" t="str">
        <f>if(TEMPLATES!$B$3="All",B196,
if(C196=TEMPLATES!$B$3,B196,""))</f>
        <v/>
      </c>
      <c r="Q196" s="95"/>
      <c r="R196" s="95"/>
      <c r="V196" s="16" t="s">
        <v>580</v>
      </c>
    </row>
    <row r="197" ht="14.25" customHeight="1">
      <c r="A197" s="16">
        <v>7.0</v>
      </c>
      <c r="B197" s="16" t="s">
        <v>812</v>
      </c>
      <c r="C197" s="16" t="s">
        <v>3438</v>
      </c>
      <c r="D197" s="16" t="str">
        <f t="shared" si="1"/>
        <v>Longford_Westmeath7</v>
      </c>
      <c r="E197" s="155" t="str">
        <f>VLOOKUP(B197,SUMMARY!A:I,9,0)</f>
        <v>-</v>
      </c>
      <c r="F197" s="117" t="s">
        <v>2502</v>
      </c>
      <c r="J197" s="16" t="str">
        <f>if(TEMPLATES!$B$3="All",B197,
if(C197=TEMPLATES!$B$3,B197,""))</f>
        <v/>
      </c>
      <c r="Q197" s="95"/>
      <c r="R197" s="95"/>
      <c r="V197" s="16" t="s">
        <v>812</v>
      </c>
    </row>
    <row r="198" ht="14.25" customHeight="1">
      <c r="A198" s="16">
        <v>4.0</v>
      </c>
      <c r="B198" s="16" t="s">
        <v>599</v>
      </c>
      <c r="C198" s="16" t="s">
        <v>3427</v>
      </c>
      <c r="D198" s="16" t="str">
        <f t="shared" si="1"/>
        <v>Dublin_Rathdown4</v>
      </c>
      <c r="E198" s="155">
        <f>VLOOKUP(B198,SUMMARY!A:I,9,0)</f>
        <v>1</v>
      </c>
      <c r="F198" s="157" t="s">
        <v>3391</v>
      </c>
      <c r="J198" s="16" t="str">
        <f>if(TEMPLATES!$B$3="All",B198,
if(C198=TEMPLATES!$B$3,B198,""))</f>
        <v/>
      </c>
      <c r="Q198" s="95"/>
      <c r="R198" s="95"/>
      <c r="V198" s="16" t="s">
        <v>599</v>
      </c>
    </row>
    <row r="199" ht="14.25" customHeight="1">
      <c r="A199" s="16">
        <v>5.0</v>
      </c>
      <c r="B199" s="16" t="s">
        <v>297</v>
      </c>
      <c r="C199" s="16" t="s">
        <v>102</v>
      </c>
      <c r="D199" s="16" t="str">
        <f t="shared" si="1"/>
        <v>Cork_South_Central5</v>
      </c>
      <c r="E199" s="155">
        <f>VLOOKUP(B199,SUMMARY!A:I,9,0)</f>
        <v>1</v>
      </c>
      <c r="F199" s="16" t="s">
        <v>555</v>
      </c>
      <c r="J199" s="16" t="str">
        <f>if(TEMPLATES!$B$3="All",B199,
if(C199=TEMPLATES!$B$3,B199,""))</f>
        <v>Martin, Micheal.</v>
      </c>
      <c r="Q199" s="95"/>
      <c r="R199" s="95"/>
      <c r="V199" s="16" t="s">
        <v>297</v>
      </c>
    </row>
    <row r="200" ht="14.25" customHeight="1">
      <c r="A200" s="16">
        <v>5.0</v>
      </c>
      <c r="B200" s="16" t="s">
        <v>815</v>
      </c>
      <c r="C200" s="16" t="s">
        <v>3434</v>
      </c>
      <c r="D200" s="16" t="str">
        <f t="shared" si="1"/>
        <v>Kildare_North5</v>
      </c>
      <c r="E200" s="155" t="str">
        <f>VLOOKUP(B200,SUMMARY!A:I,9,0)</f>
        <v>-</v>
      </c>
      <c r="F200" s="16" t="s">
        <v>562</v>
      </c>
      <c r="J200" s="16" t="str">
        <f>if(TEMPLATES!$B$3="All",B200,
if(C200=TEMPLATES!$B$3,B200,""))</f>
        <v/>
      </c>
      <c r="Q200" s="95"/>
      <c r="R200" s="95"/>
      <c r="V200" s="16" t="s">
        <v>815</v>
      </c>
    </row>
    <row r="201" ht="14.25" customHeight="1">
      <c r="A201" s="16">
        <v>8.0</v>
      </c>
      <c r="B201" s="16" t="s">
        <v>819</v>
      </c>
      <c r="C201" s="150" t="s">
        <v>121</v>
      </c>
      <c r="D201" s="16" t="str">
        <f t="shared" si="1"/>
        <v>Wicklow8</v>
      </c>
      <c r="E201" s="155" t="str">
        <f>VLOOKUP(B201,SUMMARY!A:I,9,0)</f>
        <v>-</v>
      </c>
      <c r="F201" s="157" t="s">
        <v>3393</v>
      </c>
      <c r="J201" s="16" t="str">
        <f>if(TEMPLATES!$B$3="All",B201,
if(C201=TEMPLATES!$B$3,B201,""))</f>
        <v/>
      </c>
      <c r="Q201" s="95"/>
      <c r="R201" s="95"/>
      <c r="V201" s="16" t="s">
        <v>819</v>
      </c>
    </row>
    <row r="202" ht="14.25" customHeight="1">
      <c r="A202" s="16">
        <v>5.0</v>
      </c>
      <c r="B202" s="16" t="s">
        <v>822</v>
      </c>
      <c r="C202" s="16" t="s">
        <v>3426</v>
      </c>
      <c r="D202" s="16" t="str">
        <f t="shared" si="1"/>
        <v>Dublin_North_West5</v>
      </c>
      <c r="E202" s="155" t="str">
        <f>VLOOKUP(B202,SUMMARY!A:I,9,0)</f>
        <v>-</v>
      </c>
      <c r="F202" s="16" t="s">
        <v>566</v>
      </c>
      <c r="J202" s="16" t="str">
        <f>if(TEMPLATES!$B$3="All",B202,
if(C202=TEMPLATES!$B$3,B202,""))</f>
        <v/>
      </c>
      <c r="Q202" s="95"/>
      <c r="R202" s="95"/>
      <c r="V202" s="16" t="s">
        <v>822</v>
      </c>
    </row>
    <row r="203" ht="14.25" customHeight="1">
      <c r="A203" s="16">
        <v>5.0</v>
      </c>
      <c r="B203" s="16" t="s">
        <v>825</v>
      </c>
      <c r="C203" s="16" t="s">
        <v>3439</v>
      </c>
      <c r="D203" s="16" t="str">
        <f t="shared" si="1"/>
        <v>Meath_East5</v>
      </c>
      <c r="E203" s="155" t="str">
        <f>VLOOKUP(B203,SUMMARY!A:I,9,0)</f>
        <v>-</v>
      </c>
      <c r="F203" s="117" t="s">
        <v>65</v>
      </c>
      <c r="J203" s="16" t="str">
        <f>if(TEMPLATES!$B$3="All",B203,
if(C203=TEMPLATES!$B$3,B203,""))</f>
        <v/>
      </c>
      <c r="Q203" s="95"/>
      <c r="R203" s="95"/>
      <c r="V203" s="16" t="s">
        <v>825</v>
      </c>
    </row>
    <row r="204" ht="14.25" customHeight="1">
      <c r="A204" s="16">
        <v>5.0</v>
      </c>
      <c r="B204" s="16" t="s">
        <v>831</v>
      </c>
      <c r="C204" s="16" t="s">
        <v>3419</v>
      </c>
      <c r="D204" s="16" t="str">
        <f t="shared" si="1"/>
        <v>Cork_North_West5</v>
      </c>
      <c r="E204" s="155" t="str">
        <f>VLOOKUP(B204,SUMMARY!A:I,9,0)</f>
        <v>-</v>
      </c>
      <c r="F204" s="16" t="s">
        <v>576</v>
      </c>
      <c r="J204" s="16" t="str">
        <f>if(TEMPLATES!$B$3="All",B204,
if(C204=TEMPLATES!$B$3,B204,""))</f>
        <v/>
      </c>
      <c r="Q204" s="95"/>
      <c r="R204" s="95"/>
      <c r="V204" s="16" t="s">
        <v>831</v>
      </c>
    </row>
    <row r="205" ht="14.25" customHeight="1">
      <c r="A205" s="16">
        <v>5.0</v>
      </c>
      <c r="B205" s="16" t="s">
        <v>837</v>
      </c>
      <c r="C205" s="16" t="s">
        <v>3427</v>
      </c>
      <c r="D205" s="16" t="str">
        <f t="shared" si="1"/>
        <v>Dublin_Rathdown5</v>
      </c>
      <c r="E205" s="155" t="str">
        <f>VLOOKUP(B205,SUMMARY!A:I,9,0)</f>
        <v>-</v>
      </c>
      <c r="F205" s="157" t="s">
        <v>359</v>
      </c>
      <c r="J205" s="16" t="str">
        <f>if(TEMPLATES!$B$3="All",B205,
if(C205=TEMPLATES!$B$3,B205,""))</f>
        <v/>
      </c>
      <c r="Q205" s="95"/>
      <c r="R205" s="95"/>
      <c r="V205" s="16" t="s">
        <v>837</v>
      </c>
    </row>
    <row r="206" ht="14.25" customHeight="1">
      <c r="A206" s="16">
        <v>8.0</v>
      </c>
      <c r="B206" s="16" t="s">
        <v>841</v>
      </c>
      <c r="C206" s="16" t="s">
        <v>3425</v>
      </c>
      <c r="D206" s="16" t="str">
        <f t="shared" si="1"/>
        <v>Dublin_Mid_West8</v>
      </c>
      <c r="E206" s="155" t="str">
        <f>VLOOKUP(B206,SUMMARY!A:I,9,0)</f>
        <v>-</v>
      </c>
      <c r="F206" s="16" t="s">
        <v>569</v>
      </c>
      <c r="J206" s="16" t="str">
        <f>if(TEMPLATES!$B$3="All",B206,
if(C206=TEMPLATES!$B$3,B206,""))</f>
        <v/>
      </c>
      <c r="Q206" s="95"/>
      <c r="R206" s="95"/>
      <c r="V206" s="16" t="s">
        <v>841</v>
      </c>
    </row>
    <row r="207" ht="14.25" customHeight="1">
      <c r="A207" s="16">
        <v>7.0</v>
      </c>
      <c r="B207" s="16" t="s">
        <v>364</v>
      </c>
      <c r="C207" s="16" t="s">
        <v>3338</v>
      </c>
      <c r="D207" s="16" t="str">
        <f t="shared" si="1"/>
        <v>Donegal7</v>
      </c>
      <c r="E207" s="155">
        <f>VLOOKUP(B207,SUMMARY!A:I,9,0)</f>
        <v>0.5555555556</v>
      </c>
      <c r="F207" s="16" t="s">
        <v>583</v>
      </c>
      <c r="J207" s="16" t="str">
        <f>if(TEMPLATES!$B$3="All",B207,
if(C207=TEMPLATES!$B$3,B207,""))</f>
        <v/>
      </c>
      <c r="Q207" s="95"/>
      <c r="R207" s="95"/>
      <c r="V207" s="16" t="s">
        <v>364</v>
      </c>
    </row>
    <row r="208" ht="14.25" customHeight="1">
      <c r="A208" s="16">
        <v>9.0</v>
      </c>
      <c r="B208" s="16" t="s">
        <v>844</v>
      </c>
      <c r="C208" s="150" t="s">
        <v>79</v>
      </c>
      <c r="D208" s="16" t="str">
        <f t="shared" si="1"/>
        <v>Wexford9</v>
      </c>
      <c r="E208" s="155" t="str">
        <f>VLOOKUP(B208,SUMMARY!A:I,9,0)</f>
        <v>-</v>
      </c>
      <c r="F208" s="16" t="s">
        <v>586</v>
      </c>
      <c r="J208" s="16" t="str">
        <f>if(TEMPLATES!$B$3="All",B208,
if(C208=TEMPLATES!$B$3,B208,""))</f>
        <v/>
      </c>
      <c r="Q208" s="95"/>
      <c r="R208" s="95"/>
      <c r="V208" s="16" t="s">
        <v>844</v>
      </c>
    </row>
    <row r="209" ht="14.25" customHeight="1">
      <c r="A209" s="16">
        <v>9.0</v>
      </c>
      <c r="B209" s="16" t="s">
        <v>407</v>
      </c>
      <c r="C209" s="16" t="s">
        <v>3423</v>
      </c>
      <c r="D209" s="16" t="str">
        <f t="shared" si="1"/>
        <v>Dublin_Central9</v>
      </c>
      <c r="E209" s="155">
        <f>VLOOKUP(B209,SUMMARY!A:I,9,0)</f>
        <v>1</v>
      </c>
      <c r="F209" s="16" t="s">
        <v>590</v>
      </c>
      <c r="J209" s="16" t="str">
        <f>if(TEMPLATES!$B$3="All",B209,
if(C209=TEMPLATES!$B$3,B209,""))</f>
        <v/>
      </c>
      <c r="Q209" s="95"/>
      <c r="R209" s="95"/>
      <c r="V209" s="16" t="s">
        <v>407</v>
      </c>
    </row>
    <row r="210" ht="14.25" customHeight="1">
      <c r="A210" s="16">
        <v>5.0</v>
      </c>
      <c r="B210" s="16" t="s">
        <v>847</v>
      </c>
      <c r="C210" s="16" t="s">
        <v>3440</v>
      </c>
      <c r="D210" s="16" t="str">
        <f t="shared" si="1"/>
        <v>Meath_West5</v>
      </c>
      <c r="E210" s="155" t="str">
        <f>VLOOKUP(B210,SUMMARY!A:I,9,0)</f>
        <v>-</v>
      </c>
      <c r="F210" s="16" t="s">
        <v>593</v>
      </c>
      <c r="J210" s="16" t="str">
        <f>if(TEMPLATES!$B$3="All",B210,
if(C210=TEMPLATES!$B$3,B210,""))</f>
        <v/>
      </c>
      <c r="Q210" s="95"/>
      <c r="R210" s="95"/>
      <c r="V210" s="16" t="s">
        <v>847</v>
      </c>
    </row>
    <row r="211" ht="14.25" customHeight="1">
      <c r="A211" s="16">
        <v>6.0</v>
      </c>
      <c r="B211" s="16" t="s">
        <v>1085</v>
      </c>
      <c r="C211" s="16" t="s">
        <v>3439</v>
      </c>
      <c r="D211" s="16" t="str">
        <f t="shared" si="1"/>
        <v>Meath_East6</v>
      </c>
      <c r="E211" s="155">
        <f>VLOOKUP(B211,SUMMARY!A:I,9,0)</f>
        <v>0</v>
      </c>
      <c r="F211" s="16" t="s">
        <v>597</v>
      </c>
      <c r="J211" s="16" t="str">
        <f>if(TEMPLATES!$B$3="All",B211,
if(C211=TEMPLATES!$B$3,B211,""))</f>
        <v/>
      </c>
      <c r="Q211" s="95"/>
      <c r="R211" s="95"/>
      <c r="V211" s="16" t="s">
        <v>1085</v>
      </c>
    </row>
    <row r="212" ht="14.25" customHeight="1">
      <c r="A212" s="16">
        <v>8.0</v>
      </c>
      <c r="B212" s="16" t="s">
        <v>989</v>
      </c>
      <c r="C212" s="16" t="s">
        <v>3438</v>
      </c>
      <c r="D212" s="16" t="str">
        <f t="shared" si="1"/>
        <v>Longford_Westmeath8</v>
      </c>
      <c r="E212" s="155">
        <f>VLOOKUP(B212,SUMMARY!A:I,9,0)</f>
        <v>0</v>
      </c>
      <c r="F212" s="16" t="s">
        <v>607</v>
      </c>
      <c r="J212" s="16" t="str">
        <f>if(TEMPLATES!$B$3="All",B212,
if(C212=TEMPLATES!$B$3,B212,""))</f>
        <v/>
      </c>
      <c r="Q212" s="95"/>
      <c r="R212" s="95"/>
      <c r="V212" s="16" t="s">
        <v>989</v>
      </c>
    </row>
    <row r="213" ht="14.25" customHeight="1">
      <c r="A213" s="16">
        <v>5.0</v>
      </c>
      <c r="B213" s="16" t="s">
        <v>850</v>
      </c>
      <c r="C213" s="16" t="s">
        <v>3295</v>
      </c>
      <c r="D213" s="16" t="str">
        <f t="shared" si="1"/>
        <v>Louth5</v>
      </c>
      <c r="E213" s="155" t="str">
        <f>VLOOKUP(B213,SUMMARY!A:I,9,0)</f>
        <v>-</v>
      </c>
      <c r="F213" s="16" t="s">
        <v>615</v>
      </c>
      <c r="J213" s="16" t="str">
        <f>if(TEMPLATES!$B$3="All",B213,
if(C213=TEMPLATES!$B$3,B213,""))</f>
        <v/>
      </c>
      <c r="Q213" s="95"/>
      <c r="R213" s="95"/>
      <c r="V213" s="16" t="s">
        <v>850</v>
      </c>
    </row>
    <row r="214" ht="14.25" customHeight="1">
      <c r="A214" s="16">
        <v>8.0</v>
      </c>
      <c r="B214" s="16" t="s">
        <v>1215</v>
      </c>
      <c r="C214" s="150" t="s">
        <v>33</v>
      </c>
      <c r="D214" s="16" t="str">
        <f t="shared" si="1"/>
        <v>Tipperary8</v>
      </c>
      <c r="E214" s="155">
        <f>VLOOKUP(B214,SUMMARY!A:I,9,0)</f>
        <v>0.75</v>
      </c>
      <c r="F214" s="16" t="s">
        <v>619</v>
      </c>
      <c r="J214" s="16" t="str">
        <f>if(TEMPLATES!$B$3="All",B214,
if(C214=TEMPLATES!$B$3,B214,""))</f>
        <v/>
      </c>
      <c r="Q214" s="95"/>
      <c r="R214" s="95"/>
      <c r="V214" s="16" t="s">
        <v>1215</v>
      </c>
    </row>
    <row r="215" ht="14.25" customHeight="1">
      <c r="A215" s="16">
        <v>6.0</v>
      </c>
      <c r="B215" s="16" t="s">
        <v>300</v>
      </c>
      <c r="C215" s="16" t="s">
        <v>102</v>
      </c>
      <c r="D215" s="16" t="str">
        <f t="shared" si="1"/>
        <v>Cork_South_Central6</v>
      </c>
      <c r="E215" s="155">
        <f>VLOOKUP(B215,SUMMARY!A:I,9,0)</f>
        <v>1</v>
      </c>
      <c r="F215" s="157" t="s">
        <v>3372</v>
      </c>
      <c r="J215" s="16" t="str">
        <f>if(TEMPLATES!$B$3="All",B215,
if(C215=TEMPLATES!$B$3,B215,""))</f>
        <v>McGrath, Michael.</v>
      </c>
      <c r="Q215" s="95"/>
      <c r="R215" s="95"/>
      <c r="V215" s="16" t="s">
        <v>300</v>
      </c>
    </row>
    <row r="216" ht="14.25" customHeight="1">
      <c r="A216" s="16">
        <v>5.0</v>
      </c>
      <c r="B216" s="16" t="s">
        <v>853</v>
      </c>
      <c r="C216" s="16" t="s">
        <v>3415</v>
      </c>
      <c r="D216" s="16" t="str">
        <f t="shared" si="1"/>
        <v>Carlow_Kilkenny5</v>
      </c>
      <c r="E216" s="155">
        <f>VLOOKUP(B216,SUMMARY!A:I,9,0)</f>
        <v>0.9</v>
      </c>
      <c r="F216" s="157" t="s">
        <v>3398</v>
      </c>
      <c r="J216" s="16" t="str">
        <f>if(TEMPLATES!$B$3="All",B216,
if(C216=TEMPLATES!$B$3,B216,""))</f>
        <v/>
      </c>
      <c r="Q216" s="95"/>
      <c r="R216" s="95"/>
      <c r="V216" s="16" t="s">
        <v>853</v>
      </c>
    </row>
    <row r="217" ht="14.25" customHeight="1">
      <c r="A217" s="16">
        <v>8.0</v>
      </c>
      <c r="B217" s="16" t="s">
        <v>350</v>
      </c>
      <c r="C217" s="16" t="s">
        <v>3338</v>
      </c>
      <c r="D217" s="16" t="str">
        <f t="shared" si="1"/>
        <v>Donegal8</v>
      </c>
      <c r="E217" s="155">
        <f>VLOOKUP(B217,SUMMARY!A:I,9,0)</f>
        <v>0</v>
      </c>
      <c r="F217" s="157" t="s">
        <v>477</v>
      </c>
      <c r="J217" s="16" t="str">
        <f>if(TEMPLATES!$B$3="All",B217,
if(C217=TEMPLATES!$B$3,B217,""))</f>
        <v/>
      </c>
      <c r="Q217" s="95"/>
      <c r="R217" s="95"/>
      <c r="V217" s="16" t="s">
        <v>350</v>
      </c>
    </row>
    <row r="218" ht="14.25" customHeight="1">
      <c r="A218" s="16">
        <v>8.0</v>
      </c>
      <c r="B218" s="16" t="s">
        <v>860</v>
      </c>
      <c r="C218" s="16" t="s">
        <v>3324</v>
      </c>
      <c r="D218" s="16" t="str">
        <f t="shared" si="1"/>
        <v>Mayo8</v>
      </c>
      <c r="E218" s="155" t="str">
        <f>VLOOKUP(B218,SUMMARY!A:I,9,0)</f>
        <v>-</v>
      </c>
      <c r="F218" s="16" t="s">
        <v>625</v>
      </c>
      <c r="J218" s="16" t="str">
        <f>if(TEMPLATES!$B$3="All",B218,
if(C218=TEMPLATES!$B$3,B218,""))</f>
        <v/>
      </c>
      <c r="Q218" s="95"/>
      <c r="R218" s="95"/>
      <c r="V218" s="16" t="s">
        <v>860</v>
      </c>
    </row>
    <row r="219" ht="14.25" customHeight="1">
      <c r="A219" s="16">
        <v>8.0</v>
      </c>
      <c r="B219" s="16" t="s">
        <v>873</v>
      </c>
      <c r="C219" s="16" t="s">
        <v>3310</v>
      </c>
      <c r="D219" s="16" t="str">
        <f t="shared" si="1"/>
        <v>Clare8</v>
      </c>
      <c r="E219" s="155" t="str">
        <f>VLOOKUP(B219,SUMMARY!A:I,9,0)</f>
        <v>-</v>
      </c>
      <c r="F219" s="157" t="s">
        <v>1358</v>
      </c>
      <c r="J219" s="16" t="str">
        <f>if(TEMPLATES!$B$3="All",B219,
if(C219=TEMPLATES!$B$3,B219,""))</f>
        <v/>
      </c>
      <c r="Q219" s="95"/>
      <c r="R219" s="95"/>
      <c r="V219" s="16" t="s">
        <v>873</v>
      </c>
    </row>
    <row r="220" ht="14.25" customHeight="1">
      <c r="A220" s="16">
        <v>4.0</v>
      </c>
      <c r="B220" s="16" t="s">
        <v>882</v>
      </c>
      <c r="C220" s="16" t="s">
        <v>3416</v>
      </c>
      <c r="D220" s="16" t="str">
        <f t="shared" si="1"/>
        <v>Cavan_Monaghan4</v>
      </c>
      <c r="E220" s="155" t="str">
        <f>VLOOKUP(B220,SUMMARY!A:I,9,0)</f>
        <v>-</v>
      </c>
      <c r="F220" s="157" t="s">
        <v>1794</v>
      </c>
      <c r="J220" s="16" t="str">
        <f>if(TEMPLATES!$B$3="All",B220,
if(C220=TEMPLATES!$B$3,B220,""))</f>
        <v/>
      </c>
      <c r="Q220" s="95"/>
      <c r="R220" s="95"/>
      <c r="V220" s="16" t="s">
        <v>882</v>
      </c>
    </row>
    <row r="221" ht="14.25" customHeight="1">
      <c r="A221" s="16">
        <v>5.0</v>
      </c>
      <c r="B221" s="16" t="s">
        <v>886</v>
      </c>
      <c r="C221" s="16" t="s">
        <v>3420</v>
      </c>
      <c r="D221" s="16" t="str">
        <f t="shared" si="1"/>
        <v>Cork_South_West5</v>
      </c>
      <c r="E221" s="155" t="str">
        <f>VLOOKUP(B221,SUMMARY!A:I,9,0)</f>
        <v>-</v>
      </c>
      <c r="F221" s="157" t="s">
        <v>3349</v>
      </c>
      <c r="J221" s="16" t="str">
        <f>if(TEMPLATES!$B$3="All",B221,
if(C221=TEMPLATES!$B$3,B221,""))</f>
        <v/>
      </c>
      <c r="Q221" s="95"/>
      <c r="R221" s="95"/>
      <c r="V221" s="16" t="s">
        <v>886</v>
      </c>
    </row>
    <row r="222" ht="14.25" customHeight="1">
      <c r="A222" s="16">
        <v>6.0</v>
      </c>
      <c r="B222" s="16" t="s">
        <v>902</v>
      </c>
      <c r="C222" s="16" t="s">
        <v>3440</v>
      </c>
      <c r="D222" s="16" t="str">
        <f t="shared" si="1"/>
        <v>Meath_West6</v>
      </c>
      <c r="E222" s="155" t="str">
        <f>VLOOKUP(B222,SUMMARY!A:I,9,0)</f>
        <v>-</v>
      </c>
      <c r="F222" s="117" t="s">
        <v>828</v>
      </c>
      <c r="J222" s="16" t="str">
        <f>if(TEMPLATES!$B$3="All",B222,
if(C222=TEMPLATES!$B$3,B222,""))</f>
        <v/>
      </c>
      <c r="Q222" s="95"/>
      <c r="R222" s="95"/>
      <c r="V222" s="16" t="s">
        <v>902</v>
      </c>
    </row>
    <row r="223" ht="14.25" customHeight="1">
      <c r="A223" s="16">
        <v>9.0</v>
      </c>
      <c r="B223" s="16" t="s">
        <v>3458</v>
      </c>
      <c r="C223" s="16" t="s">
        <v>3425</v>
      </c>
      <c r="D223" s="16" t="str">
        <f t="shared" si="1"/>
        <v>Dublin_Mid_West9</v>
      </c>
      <c r="E223" s="155" t="str">
        <f>VLOOKUP(B223,SUMMARY!A:I,9,0)</f>
        <v>#N/A</v>
      </c>
      <c r="F223" s="16" t="s">
        <v>629</v>
      </c>
      <c r="J223" s="16" t="str">
        <f>if(TEMPLATES!$B$3="All",B223,
if(C223=TEMPLATES!$B$3,B223,""))</f>
        <v/>
      </c>
      <c r="Q223" s="95"/>
      <c r="R223" s="95"/>
      <c r="V223" s="16" t="s">
        <v>3458</v>
      </c>
    </row>
    <row r="224" ht="14.25" customHeight="1">
      <c r="A224" s="16">
        <v>9.0</v>
      </c>
      <c r="B224" s="16" t="s">
        <v>188</v>
      </c>
      <c r="C224" s="16" t="s">
        <v>3310</v>
      </c>
      <c r="D224" s="16" t="str">
        <f t="shared" si="1"/>
        <v>Clare9</v>
      </c>
      <c r="E224" s="155">
        <f>VLOOKUP(B224,SUMMARY!A:I,9,0)</f>
        <v>0</v>
      </c>
      <c r="F224" s="16" t="s">
        <v>636</v>
      </c>
      <c r="J224" s="16" t="str">
        <f>if(TEMPLATES!$B$3="All",B224,
if(C224=TEMPLATES!$B$3,B224,""))</f>
        <v/>
      </c>
      <c r="Q224" s="95"/>
      <c r="R224" s="95"/>
      <c r="V224" s="16" t="s">
        <v>188</v>
      </c>
    </row>
    <row r="225" ht="14.25" customHeight="1">
      <c r="A225" s="16">
        <v>8.0</v>
      </c>
      <c r="B225" s="16" t="s">
        <v>913</v>
      </c>
      <c r="C225" s="16" t="s">
        <v>3433</v>
      </c>
      <c r="D225" s="16" t="str">
        <f t="shared" si="1"/>
        <v>Galway_West8</v>
      </c>
      <c r="E225" s="155" t="str">
        <f>VLOOKUP(B225,SUMMARY!A:I,9,0)</f>
        <v>-</v>
      </c>
      <c r="F225" s="117" t="s">
        <v>1254</v>
      </c>
      <c r="J225" s="16" t="str">
        <f>if(TEMPLATES!$B$3="All",B225,
if(C225=TEMPLATES!$B$3,B225,""))</f>
        <v/>
      </c>
      <c r="Q225" s="95"/>
      <c r="R225" s="95"/>
      <c r="V225" s="16" t="s">
        <v>913</v>
      </c>
    </row>
    <row r="226" ht="14.25" customHeight="1">
      <c r="A226" s="16">
        <v>6.0</v>
      </c>
      <c r="B226" s="16" t="s">
        <v>725</v>
      </c>
      <c r="C226" s="16" t="s">
        <v>3431</v>
      </c>
      <c r="D226" s="16" t="str">
        <f t="shared" si="1"/>
        <v>Dun_Laoghaire6</v>
      </c>
      <c r="E226" s="155">
        <f>VLOOKUP(B226,SUMMARY!A:I,9,0)</f>
        <v>0</v>
      </c>
      <c r="F226" s="16" t="s">
        <v>639</v>
      </c>
      <c r="J226" s="16" t="str">
        <f>if(TEMPLATES!$B$3="All",B226,
if(C226=TEMPLATES!$B$3,B226,""))</f>
        <v/>
      </c>
      <c r="Q226" s="95"/>
      <c r="R226" s="95"/>
      <c r="V226" s="16" t="s">
        <v>725</v>
      </c>
    </row>
    <row r="227" ht="14.25" customHeight="1">
      <c r="A227" s="16">
        <v>6.0</v>
      </c>
      <c r="B227" s="16" t="s">
        <v>532</v>
      </c>
      <c r="C227" s="16" t="s">
        <v>3421</v>
      </c>
      <c r="D227" s="16" t="str">
        <f t="shared" si="1"/>
        <v>Dublin_Bay_North6</v>
      </c>
      <c r="E227" s="155">
        <f>VLOOKUP(B227,SUMMARY!A:I,9,0)</f>
        <v>0.4285714286</v>
      </c>
      <c r="F227" s="157" t="s">
        <v>739</v>
      </c>
      <c r="J227" s="16" t="str">
        <f>if(TEMPLATES!$B$3="All",B227,
if(C227=TEMPLATES!$B$3,B227,""))</f>
        <v/>
      </c>
      <c r="Q227" s="95"/>
      <c r="R227" s="95"/>
      <c r="V227" s="16" t="s">
        <v>532</v>
      </c>
    </row>
    <row r="228" ht="14.25" customHeight="1">
      <c r="A228" s="16">
        <v>9.0</v>
      </c>
      <c r="B228" s="16" t="s">
        <v>917</v>
      </c>
      <c r="C228" s="16" t="s">
        <v>3338</v>
      </c>
      <c r="D228" s="16" t="str">
        <f t="shared" si="1"/>
        <v>Donegal9</v>
      </c>
      <c r="E228" s="155" t="str">
        <f>VLOOKUP(B228,SUMMARY!A:I,9,0)</f>
        <v>-</v>
      </c>
      <c r="F228" s="117" t="s">
        <v>1629</v>
      </c>
      <c r="J228" s="16" t="str">
        <f>if(TEMPLATES!$B$3="All",B228,
if(C228=TEMPLATES!$B$3,B228,""))</f>
        <v/>
      </c>
      <c r="Q228" s="95"/>
      <c r="R228" s="95"/>
      <c r="V228" s="16" t="s">
        <v>917</v>
      </c>
    </row>
    <row r="229" ht="14.25" customHeight="1">
      <c r="A229" s="16">
        <v>6.0</v>
      </c>
      <c r="B229" s="16" t="s">
        <v>920</v>
      </c>
      <c r="C229" s="16" t="s">
        <v>3426</v>
      </c>
      <c r="D229" s="16" t="str">
        <f t="shared" si="1"/>
        <v>Dublin_North_West6</v>
      </c>
      <c r="E229" s="155" t="str">
        <f>VLOOKUP(B229,SUMMARY!A:I,9,0)</f>
        <v>-</v>
      </c>
      <c r="F229" s="157" t="s">
        <v>3365</v>
      </c>
      <c r="J229" s="16" t="str">
        <f>if(TEMPLATES!$B$3="All",B229,
if(C229=TEMPLATES!$B$3,B229,""))</f>
        <v/>
      </c>
      <c r="Q229" s="95"/>
      <c r="R229" s="95"/>
      <c r="V229" s="16" t="s">
        <v>920</v>
      </c>
    </row>
    <row r="230" ht="14.25" customHeight="1">
      <c r="A230" s="16">
        <v>7.0</v>
      </c>
      <c r="B230" s="16" t="s">
        <v>924</v>
      </c>
      <c r="C230" s="16" t="s">
        <v>3440</v>
      </c>
      <c r="D230" s="16" t="str">
        <f t="shared" si="1"/>
        <v>Meath_West7</v>
      </c>
      <c r="E230" s="155" t="str">
        <f>VLOOKUP(B230,SUMMARY!A:I,9,0)</f>
        <v>-</v>
      </c>
      <c r="F230" s="16" t="s">
        <v>654</v>
      </c>
      <c r="J230" s="16" t="str">
        <f>if(TEMPLATES!$B$3="All",B230,
if(C230=TEMPLATES!$B$3,B230,""))</f>
        <v/>
      </c>
      <c r="Q230" s="95"/>
      <c r="R230" s="95"/>
      <c r="V230" s="16" t="s">
        <v>924</v>
      </c>
    </row>
    <row r="231" ht="14.25" customHeight="1">
      <c r="A231" s="16">
        <v>9.0</v>
      </c>
      <c r="B231" s="16" t="s">
        <v>1011</v>
      </c>
      <c r="C231" s="16" t="s">
        <v>3438</v>
      </c>
      <c r="D231" s="16" t="str">
        <f t="shared" si="1"/>
        <v>Longford_Westmeath9</v>
      </c>
      <c r="E231" s="155">
        <f>VLOOKUP(B231,SUMMARY!A:I,9,0)</f>
        <v>0</v>
      </c>
      <c r="F231" s="157" t="s">
        <v>3370</v>
      </c>
      <c r="J231" s="16" t="str">
        <f>if(TEMPLATES!$B$3="All",B231,
if(C231=TEMPLATES!$B$3,B231,""))</f>
        <v/>
      </c>
      <c r="Q231" s="95"/>
      <c r="R231" s="95"/>
      <c r="V231" s="16" t="s">
        <v>1011</v>
      </c>
    </row>
    <row r="232" ht="14.25" customHeight="1">
      <c r="A232" s="16">
        <v>4.0</v>
      </c>
      <c r="B232" s="16" t="s">
        <v>932</v>
      </c>
      <c r="C232" s="16" t="s">
        <v>3418</v>
      </c>
      <c r="D232" s="16" t="str">
        <f t="shared" si="1"/>
        <v>Cork_North_Central4</v>
      </c>
      <c r="E232" s="155" t="str">
        <f>VLOOKUP(B232,SUMMARY!A:I,9,0)</f>
        <v>-</v>
      </c>
      <c r="F232" s="117" t="s">
        <v>1631</v>
      </c>
      <c r="J232" s="16" t="str">
        <f>if(TEMPLATES!$B$3="All",B232,
if(C232=TEMPLATES!$B$3,B232,""))</f>
        <v/>
      </c>
      <c r="Q232" s="95"/>
      <c r="R232" s="95"/>
      <c r="V232" s="16" t="s">
        <v>932</v>
      </c>
    </row>
    <row r="233" ht="14.25" customHeight="1">
      <c r="A233" s="16">
        <v>10.0</v>
      </c>
      <c r="B233" s="16" t="s">
        <v>935</v>
      </c>
      <c r="C233" s="16" t="s">
        <v>3314</v>
      </c>
      <c r="D233" s="16" t="str">
        <f t="shared" si="1"/>
        <v>Kerry10</v>
      </c>
      <c r="E233" s="155" t="str">
        <f>VLOOKUP(B233,SUMMARY!A:I,9,0)</f>
        <v>-</v>
      </c>
      <c r="F233" s="117" t="s">
        <v>1297</v>
      </c>
      <c r="J233" s="16" t="str">
        <f>if(TEMPLATES!$B$3="All",B233,
if(C233=TEMPLATES!$B$3,B233,""))</f>
        <v/>
      </c>
      <c r="Q233" s="95"/>
      <c r="R233" s="95"/>
      <c r="V233" s="16" t="s">
        <v>935</v>
      </c>
    </row>
    <row r="234" ht="14.25" customHeight="1">
      <c r="A234" s="16">
        <v>6.0</v>
      </c>
      <c r="B234" s="16" t="s">
        <v>271</v>
      </c>
      <c r="C234" s="16" t="s">
        <v>3419</v>
      </c>
      <c r="D234" s="16" t="str">
        <f t="shared" si="1"/>
        <v>Cork_North_West6</v>
      </c>
      <c r="E234" s="155">
        <f>VLOOKUP(B234,SUMMARY!A:I,9,0)</f>
        <v>0.4285714286</v>
      </c>
      <c r="F234" s="117" t="s">
        <v>185</v>
      </c>
      <c r="J234" s="16" t="str">
        <f>if(TEMPLATES!$B$3="All",B234,
if(C234=TEMPLATES!$B$3,B234,""))</f>
        <v/>
      </c>
      <c r="Q234" s="95"/>
      <c r="R234" s="95"/>
      <c r="V234" s="16" t="s">
        <v>271</v>
      </c>
    </row>
    <row r="235" ht="14.25" customHeight="1">
      <c r="A235" s="16">
        <v>7.0</v>
      </c>
      <c r="B235" s="16" t="s">
        <v>268</v>
      </c>
      <c r="C235" s="16" t="s">
        <v>3419</v>
      </c>
      <c r="D235" s="16" t="str">
        <f t="shared" si="1"/>
        <v>Cork_North_West7</v>
      </c>
      <c r="E235" s="155">
        <f>VLOOKUP(B235,SUMMARY!A:I,9,0)</f>
        <v>0.6428571429</v>
      </c>
      <c r="F235" s="157" t="s">
        <v>524</v>
      </c>
      <c r="J235" s="16" t="str">
        <f>if(TEMPLATES!$B$3="All",B235,
if(C235=TEMPLATES!$B$3,B235,""))</f>
        <v/>
      </c>
      <c r="Q235" s="95"/>
      <c r="R235" s="95"/>
      <c r="V235" s="16" t="s">
        <v>268</v>
      </c>
    </row>
    <row r="236" ht="14.25" customHeight="1">
      <c r="A236" s="16">
        <v>6.0</v>
      </c>
      <c r="B236" s="16" t="s">
        <v>946</v>
      </c>
      <c r="C236" s="16" t="s">
        <v>3428</v>
      </c>
      <c r="D236" s="16" t="str">
        <f t="shared" si="1"/>
        <v>Dublin_South_Central6</v>
      </c>
      <c r="E236" s="155" t="str">
        <f>VLOOKUP(B236,SUMMARY!A:I,9,0)</f>
        <v>-</v>
      </c>
      <c r="F236" s="16" t="s">
        <v>659</v>
      </c>
      <c r="J236" s="16" t="str">
        <f>if(TEMPLATES!$B$3="All",B236,
if(C236=TEMPLATES!$B$3,B236,""))</f>
        <v/>
      </c>
      <c r="Q236" s="95"/>
      <c r="R236" s="95"/>
      <c r="V236" s="16" t="s">
        <v>946</v>
      </c>
    </row>
    <row r="237" ht="14.25" customHeight="1">
      <c r="A237" s="16">
        <v>9.0</v>
      </c>
      <c r="B237" s="16" t="s">
        <v>1058</v>
      </c>
      <c r="C237" s="16" t="s">
        <v>3324</v>
      </c>
      <c r="D237" s="16" t="str">
        <f t="shared" si="1"/>
        <v>Mayo9</v>
      </c>
      <c r="E237" s="155">
        <f>VLOOKUP(B237,SUMMARY!A:I,9,0)</f>
        <v>0</v>
      </c>
      <c r="F237" s="157" t="s">
        <v>1360</v>
      </c>
      <c r="J237" s="16" t="str">
        <f>if(TEMPLATES!$B$3="All",B237,
if(C237=TEMPLATES!$B$3,B237,""))</f>
        <v/>
      </c>
      <c r="Q237" s="95"/>
      <c r="R237" s="95"/>
      <c r="V237" s="16" t="s">
        <v>1058</v>
      </c>
    </row>
    <row r="238" ht="14.25" customHeight="1">
      <c r="A238" s="16">
        <v>4.0</v>
      </c>
      <c r="B238" s="16" t="s">
        <v>958</v>
      </c>
      <c r="C238" s="16" t="s">
        <v>3424</v>
      </c>
      <c r="D238" s="16" t="str">
        <f t="shared" si="1"/>
        <v>Dublin_Fingal4</v>
      </c>
      <c r="E238" s="155" t="str">
        <f>VLOOKUP(B238,SUMMARY!A:I,9,0)</f>
        <v>-</v>
      </c>
      <c r="F238" s="16" t="s">
        <v>666</v>
      </c>
      <c r="J238" s="16" t="str">
        <f>if(TEMPLATES!$B$3="All",B238,
if(C238=TEMPLATES!$B$3,B238,""))</f>
        <v/>
      </c>
      <c r="Q238" s="95"/>
      <c r="R238" s="95"/>
      <c r="V238" s="16" t="s">
        <v>958</v>
      </c>
    </row>
    <row r="239" ht="14.25" customHeight="1">
      <c r="A239" s="16">
        <v>9.0</v>
      </c>
      <c r="B239" s="16" t="s">
        <v>961</v>
      </c>
      <c r="C239" s="150" t="s">
        <v>341</v>
      </c>
      <c r="D239" s="16" t="str">
        <f t="shared" si="1"/>
        <v>Waterford9</v>
      </c>
      <c r="E239" s="155" t="str">
        <f>VLOOKUP(B239,SUMMARY!A:I,9,0)</f>
        <v>-</v>
      </c>
      <c r="F239" s="157" t="s">
        <v>1209</v>
      </c>
      <c r="J239" s="16" t="str">
        <f>if(TEMPLATES!$B$3="All",B239,
if(C239=TEMPLATES!$B$3,B239,""))</f>
        <v/>
      </c>
      <c r="Q239" s="95"/>
      <c r="R239" s="95"/>
      <c r="V239" s="16" t="s">
        <v>961</v>
      </c>
    </row>
    <row r="240" ht="14.25" customHeight="1">
      <c r="A240" s="16">
        <v>6.0</v>
      </c>
      <c r="B240" s="16" t="s">
        <v>1035</v>
      </c>
      <c r="C240" s="16" t="s">
        <v>3295</v>
      </c>
      <c r="D240" s="16" t="str">
        <f t="shared" si="1"/>
        <v>Louth6</v>
      </c>
      <c r="E240" s="155">
        <f>VLOOKUP(B240,SUMMARY!A:I,9,0)</f>
        <v>0.4285714286</v>
      </c>
      <c r="F240" s="117" t="s">
        <v>3456</v>
      </c>
      <c r="J240" s="16" t="str">
        <f>if(TEMPLATES!$B$3="All",B240,
if(C240=TEMPLATES!$B$3,B240,""))</f>
        <v/>
      </c>
      <c r="Q240" s="95"/>
      <c r="R240" s="95"/>
      <c r="V240" s="16" t="s">
        <v>1035</v>
      </c>
    </row>
    <row r="241" ht="14.25" customHeight="1">
      <c r="A241" s="16">
        <v>6.0</v>
      </c>
      <c r="B241" s="16" t="s">
        <v>973</v>
      </c>
      <c r="C241" s="16" t="s">
        <v>3415</v>
      </c>
      <c r="D241" s="16" t="str">
        <f t="shared" si="1"/>
        <v>Carlow_Kilkenny6</v>
      </c>
      <c r="E241" s="155" t="str">
        <f>VLOOKUP(B241,SUMMARY!A:I,9,0)</f>
        <v>-</v>
      </c>
      <c r="F241" s="157" t="s">
        <v>3482</v>
      </c>
      <c r="J241" s="16" t="str">
        <f>if(TEMPLATES!$B$3="All",B241,
if(C241=TEMPLATES!$B$3,B241,""))</f>
        <v/>
      </c>
      <c r="Q241" s="95"/>
      <c r="R241" s="95"/>
      <c r="V241" s="16" t="s">
        <v>973</v>
      </c>
    </row>
    <row r="242" ht="14.25" customHeight="1">
      <c r="A242" s="16">
        <v>6.0</v>
      </c>
      <c r="B242" s="16" t="s">
        <v>332</v>
      </c>
      <c r="C242" s="16" t="s">
        <v>3420</v>
      </c>
      <c r="D242" s="16" t="str">
        <f t="shared" si="1"/>
        <v>Cork_South_West6</v>
      </c>
      <c r="E242" s="155">
        <f>VLOOKUP(B242,SUMMARY!A:I,9,0)</f>
        <v>0.4285714286</v>
      </c>
      <c r="F242" s="117" t="s">
        <v>3457</v>
      </c>
      <c r="J242" s="16" t="str">
        <f>if(TEMPLATES!$B$3="All",B242,
if(C242=TEMPLATES!$B$3,B242,""))</f>
        <v/>
      </c>
      <c r="Q242" s="95"/>
      <c r="R242" s="95"/>
      <c r="V242" s="16" t="s">
        <v>332</v>
      </c>
    </row>
    <row r="243" ht="14.25" customHeight="1">
      <c r="A243" s="16">
        <v>6.0</v>
      </c>
      <c r="B243" s="16" t="s">
        <v>879</v>
      </c>
      <c r="C243" s="16" t="s">
        <v>3434</v>
      </c>
      <c r="D243" s="16" t="str">
        <f t="shared" si="1"/>
        <v>Kildare_North6</v>
      </c>
      <c r="E243" s="155">
        <f>VLOOKUP(B243,SUMMARY!A:I,9,0)</f>
        <v>1</v>
      </c>
      <c r="F243" s="16" t="s">
        <v>672</v>
      </c>
      <c r="J243" s="16" t="str">
        <f>if(TEMPLATES!$B$3="All",B243,
if(C243=TEMPLATES!$B$3,B243,""))</f>
        <v/>
      </c>
      <c r="Q243" s="95"/>
      <c r="R243" s="95"/>
      <c r="V243" s="16" t="s">
        <v>879</v>
      </c>
    </row>
    <row r="244" ht="14.25" customHeight="1">
      <c r="A244" s="16">
        <v>11.0</v>
      </c>
      <c r="B244" s="16" t="s">
        <v>979</v>
      </c>
      <c r="C244" s="16" t="s">
        <v>3314</v>
      </c>
      <c r="D244" s="16" t="str">
        <f t="shared" si="1"/>
        <v>Kerry11</v>
      </c>
      <c r="E244" s="155" t="str">
        <f>VLOOKUP(B244,SUMMARY!A:I,9,0)</f>
        <v>-</v>
      </c>
      <c r="F244" s="16" t="s">
        <v>678</v>
      </c>
      <c r="J244" s="16" t="str">
        <f>if(TEMPLATES!$B$3="All",B244,
if(C244=TEMPLATES!$B$3,B244,""))</f>
        <v/>
      </c>
      <c r="Q244" s="95"/>
      <c r="R244" s="95"/>
      <c r="V244" s="16" t="s">
        <v>979</v>
      </c>
    </row>
    <row r="245" ht="14.25" customHeight="1">
      <c r="A245" s="16">
        <v>5.0</v>
      </c>
      <c r="B245" s="16" t="s">
        <v>643</v>
      </c>
      <c r="C245" s="16" t="s">
        <v>3422</v>
      </c>
      <c r="D245" s="16" t="str">
        <f t="shared" si="1"/>
        <v>Dublin_Bay_South5</v>
      </c>
      <c r="E245" s="155">
        <f>VLOOKUP(B245,SUMMARY!A:I,9,0)</f>
        <v>0</v>
      </c>
      <c r="F245" s="117" t="s">
        <v>1635</v>
      </c>
      <c r="J245" s="16" t="str">
        <f>if(TEMPLATES!$B$3="All",B245,
if(C245=TEMPLATES!$B$3,B245,""))</f>
        <v/>
      </c>
      <c r="Q245" s="95"/>
      <c r="R245" s="95"/>
      <c r="V245" s="16" t="s">
        <v>643</v>
      </c>
    </row>
    <row r="246" ht="14.25" customHeight="1">
      <c r="A246" s="16">
        <v>4.0</v>
      </c>
      <c r="B246" s="16" t="s">
        <v>1139</v>
      </c>
      <c r="C246" s="16" t="s">
        <v>3441</v>
      </c>
      <c r="D246" s="16" t="str">
        <f t="shared" si="1"/>
        <v>Roscommon_Galway4</v>
      </c>
      <c r="E246" s="155">
        <f>VLOOKUP(B246,SUMMARY!A:I,9,0)</f>
        <v>0.4285714286</v>
      </c>
      <c r="F246" s="16" t="s">
        <v>681</v>
      </c>
      <c r="J246" s="16" t="str">
        <f>if(TEMPLATES!$B$3="All",B246,
if(C246=TEMPLATES!$B$3,B246,""))</f>
        <v/>
      </c>
      <c r="Q246" s="95"/>
      <c r="R246" s="95"/>
      <c r="V246" s="16" t="s">
        <v>1139</v>
      </c>
    </row>
    <row r="247" ht="14.25" customHeight="1">
      <c r="A247" s="16">
        <v>2.0</v>
      </c>
      <c r="B247" s="16" t="s">
        <v>976</v>
      </c>
      <c r="C247" s="16" t="s">
        <v>3417</v>
      </c>
      <c r="D247" s="16" t="str">
        <f t="shared" si="1"/>
        <v>Cork_East2</v>
      </c>
      <c r="E247" s="155" t="str">
        <f>VLOOKUP(B247,SUMMARY!A:I,9,0)</f>
        <v>-</v>
      </c>
      <c r="F247" s="157" t="s">
        <v>1363</v>
      </c>
      <c r="J247" s="16" t="str">
        <f>if(TEMPLATES!$B$3="All",B247,
if(C247=TEMPLATES!$B$3,B247,""))</f>
        <v/>
      </c>
      <c r="Q247" s="95"/>
      <c r="R247" s="95"/>
      <c r="V247" s="16" t="s">
        <v>976</v>
      </c>
    </row>
    <row r="248" ht="14.25" customHeight="1">
      <c r="A248" s="16">
        <v>7.0</v>
      </c>
      <c r="B248" s="16" t="s">
        <v>991</v>
      </c>
      <c r="C248" s="16" t="s">
        <v>3428</v>
      </c>
      <c r="D248" s="16" t="str">
        <f t="shared" si="1"/>
        <v>Dublin_South_Central7</v>
      </c>
      <c r="E248" s="155" t="str">
        <f>VLOOKUP(B248,SUMMARY!A:I,9,0)</f>
        <v>-</v>
      </c>
      <c r="F248" s="157" t="s">
        <v>1365</v>
      </c>
      <c r="J248" s="16" t="str">
        <f>if(TEMPLATES!$B$3="All",B248,
if(C248=TEMPLATES!$B$3,B248,""))</f>
        <v/>
      </c>
      <c r="Q248" s="95"/>
      <c r="R248" s="95"/>
      <c r="V248" s="16" t="s">
        <v>991</v>
      </c>
    </row>
    <row r="249" ht="14.25" customHeight="1">
      <c r="A249" s="16">
        <v>8.0</v>
      </c>
      <c r="B249" s="16" t="s">
        <v>983</v>
      </c>
      <c r="C249" s="16" t="s">
        <v>3428</v>
      </c>
      <c r="D249" s="16" t="str">
        <f t="shared" si="1"/>
        <v>Dublin_South_Central8</v>
      </c>
      <c r="E249" s="155" t="str">
        <f>VLOOKUP(B249,SUMMARY!A:I,9,0)</f>
        <v>-</v>
      </c>
      <c r="F249" s="157" t="s">
        <v>1468</v>
      </c>
      <c r="J249" s="16" t="str">
        <f>if(TEMPLATES!$B$3="All",B249,
if(C249=TEMPLATES!$B$3,B249,""))</f>
        <v/>
      </c>
      <c r="Q249" s="95"/>
      <c r="R249" s="95"/>
      <c r="V249" s="16" t="s">
        <v>983</v>
      </c>
    </row>
    <row r="250" ht="14.25" customHeight="1">
      <c r="A250" s="16">
        <v>10.0</v>
      </c>
      <c r="B250" s="16" t="s">
        <v>998</v>
      </c>
      <c r="C250" s="150" t="s">
        <v>79</v>
      </c>
      <c r="D250" s="16" t="str">
        <f t="shared" si="1"/>
        <v>Wexford10</v>
      </c>
      <c r="E250" s="155" t="str">
        <f>VLOOKUP(B250,SUMMARY!A:I,9,0)</f>
        <v>-</v>
      </c>
      <c r="F250" s="157" t="s">
        <v>1637</v>
      </c>
      <c r="J250" s="16" t="str">
        <f>if(TEMPLATES!$B$3="All",B250,
if(C250=TEMPLATES!$B$3,B250,""))</f>
        <v/>
      </c>
      <c r="Q250" s="95"/>
      <c r="R250" s="95"/>
      <c r="V250" s="16" t="s">
        <v>998</v>
      </c>
    </row>
    <row r="251" ht="14.25" customHeight="1">
      <c r="A251" s="16">
        <v>7.0</v>
      </c>
      <c r="B251" s="16" t="s">
        <v>1043</v>
      </c>
      <c r="C251" s="16" t="s">
        <v>3295</v>
      </c>
      <c r="D251" s="16" t="str">
        <f t="shared" si="1"/>
        <v>Louth7</v>
      </c>
      <c r="E251" s="155">
        <f>VLOOKUP(B251,SUMMARY!A:I,9,0)</f>
        <v>0</v>
      </c>
      <c r="F251" s="16" t="s">
        <v>687</v>
      </c>
      <c r="J251" s="16" t="str">
        <f>if(TEMPLATES!$B$3="All",B251,
if(C251=TEMPLATES!$B$3,B251,""))</f>
        <v/>
      </c>
      <c r="Q251" s="95"/>
      <c r="R251" s="95"/>
      <c r="V251" s="16" t="s">
        <v>1043</v>
      </c>
    </row>
    <row r="252" ht="14.25" customHeight="1">
      <c r="A252" s="16">
        <v>5.0</v>
      </c>
      <c r="B252" s="16" t="s">
        <v>1150</v>
      </c>
      <c r="C252" s="16" t="s">
        <v>3441</v>
      </c>
      <c r="D252" s="16" t="str">
        <f t="shared" si="1"/>
        <v>Roscommon_Galway5</v>
      </c>
      <c r="E252" s="155">
        <f>VLOOKUP(B252,SUMMARY!A:I,9,0)</f>
        <v>0.4705882353</v>
      </c>
      <c r="F252" s="157" t="s">
        <v>1281</v>
      </c>
      <c r="J252" s="16" t="str">
        <f>if(TEMPLATES!$B$3="All",B252,
if(C252=TEMPLATES!$B$3,B252,""))</f>
        <v/>
      </c>
      <c r="Q252" s="95"/>
      <c r="R252" s="95"/>
      <c r="V252" s="16" t="s">
        <v>1150</v>
      </c>
    </row>
    <row r="253" ht="14.25" customHeight="1">
      <c r="A253" s="16">
        <v>9.0</v>
      </c>
      <c r="B253" s="16" t="s">
        <v>785</v>
      </c>
      <c r="C253" s="16" t="s">
        <v>3433</v>
      </c>
      <c r="D253" s="16" t="str">
        <f t="shared" si="1"/>
        <v>Galway_West9</v>
      </c>
      <c r="E253" s="155">
        <f>VLOOKUP(B253,SUMMARY!A:I,9,0)</f>
        <v>0</v>
      </c>
      <c r="F253" s="16" t="s">
        <v>692</v>
      </c>
      <c r="J253" s="16" t="str">
        <f>if(TEMPLATES!$B$3="All",B253,
if(C253=TEMPLATES!$B$3,B253,""))</f>
        <v/>
      </c>
      <c r="Q253" s="95"/>
      <c r="R253" s="95"/>
      <c r="V253" s="16" t="s">
        <v>785</v>
      </c>
    </row>
    <row r="254" ht="14.25" customHeight="1">
      <c r="A254" s="16">
        <v>5.0</v>
      </c>
      <c r="B254" s="16" t="s">
        <v>968</v>
      </c>
      <c r="C254" s="16" t="s">
        <v>3437</v>
      </c>
      <c r="D254" s="16" t="str">
        <f t="shared" si="1"/>
        <v>Limerick_County5</v>
      </c>
      <c r="E254" s="155">
        <f>VLOOKUP(B254,SUMMARY!A:I,9,0)</f>
        <v>0</v>
      </c>
      <c r="F254" s="117" t="s">
        <v>96</v>
      </c>
      <c r="J254" s="16" t="str">
        <f>if(TEMPLATES!$B$3="All",B254,
if(C254=TEMPLATES!$B$3,B254,""))</f>
        <v/>
      </c>
      <c r="Q254" s="95"/>
      <c r="R254" s="95"/>
      <c r="V254" s="16" t="s">
        <v>968</v>
      </c>
    </row>
    <row r="255" ht="14.25" customHeight="1">
      <c r="A255" s="16">
        <v>9.0</v>
      </c>
      <c r="B255" s="16" t="s">
        <v>1001</v>
      </c>
      <c r="C255" s="150" t="s">
        <v>33</v>
      </c>
      <c r="D255" s="16" t="str">
        <f t="shared" si="1"/>
        <v>Tipperary9</v>
      </c>
      <c r="E255" s="155" t="str">
        <f>VLOOKUP(B255,SUMMARY!A:I,9,0)</f>
        <v>-</v>
      </c>
      <c r="F255" s="117" t="s">
        <v>656</v>
      </c>
      <c r="J255" s="16" t="str">
        <f>if(TEMPLATES!$B$3="All",B255,
if(C255=TEMPLATES!$B$3,B255,""))</f>
        <v/>
      </c>
      <c r="Q255" s="95"/>
      <c r="R255" s="95"/>
      <c r="V255" s="16" t="s">
        <v>1001</v>
      </c>
    </row>
    <row r="256" ht="14.25" customHeight="1">
      <c r="A256" s="16">
        <v>6.0</v>
      </c>
      <c r="B256" s="16" t="s">
        <v>1005</v>
      </c>
      <c r="C256" s="16" t="s">
        <v>3427</v>
      </c>
      <c r="D256" s="16" t="str">
        <f t="shared" si="1"/>
        <v>Dublin_Rathdown6</v>
      </c>
      <c r="E256" s="155" t="str">
        <f>VLOOKUP(B256,SUMMARY!A:I,9,0)</f>
        <v>-</v>
      </c>
      <c r="F256" s="16" t="s">
        <v>701</v>
      </c>
      <c r="J256" s="16" t="str">
        <f>if(TEMPLATES!$B$3="All",B256,
if(C256=TEMPLATES!$B$3,B256,""))</f>
        <v/>
      </c>
      <c r="Q256" s="95"/>
      <c r="R256" s="95"/>
      <c r="V256" s="16" t="s">
        <v>1005</v>
      </c>
    </row>
    <row r="257" ht="14.25" customHeight="1">
      <c r="A257" s="16">
        <v>9.0</v>
      </c>
      <c r="B257" s="16" t="s">
        <v>928</v>
      </c>
      <c r="C257" s="16" t="s">
        <v>3435</v>
      </c>
      <c r="D257" s="16" t="str">
        <f t="shared" si="1"/>
        <v>Laois_Offaly9</v>
      </c>
      <c r="E257" s="155">
        <f>VLOOKUP(B257,SUMMARY!A:I,9,0)</f>
        <v>0.6666666667</v>
      </c>
      <c r="F257" s="157" t="s">
        <v>1470</v>
      </c>
      <c r="J257" s="16" t="str">
        <f>if(TEMPLATES!$B$3="All",B257,
if(C257=TEMPLATES!$B$3,B257,""))</f>
        <v/>
      </c>
      <c r="Q257" s="95"/>
      <c r="R257" s="95"/>
      <c r="V257" s="16" t="s">
        <v>928</v>
      </c>
    </row>
    <row r="258" ht="14.25" customHeight="1">
      <c r="A258" s="16">
        <v>10.0</v>
      </c>
      <c r="B258" s="16" t="s">
        <v>1008</v>
      </c>
      <c r="C258" s="16" t="s">
        <v>3425</v>
      </c>
      <c r="D258" s="16" t="str">
        <f t="shared" si="1"/>
        <v>Dublin_Mid_West10</v>
      </c>
      <c r="E258" s="155" t="str">
        <f>VLOOKUP(B258,SUMMARY!A:I,9,0)</f>
        <v>-</v>
      </c>
      <c r="F258" s="16" t="s">
        <v>710</v>
      </c>
      <c r="J258" s="16" t="str">
        <f>if(TEMPLATES!$B$3="All",B258,
if(C258=TEMPLATES!$B$3,B258,""))</f>
        <v/>
      </c>
      <c r="Q258" s="95"/>
      <c r="R258" s="95"/>
      <c r="V258" s="16" t="s">
        <v>1008</v>
      </c>
    </row>
    <row r="259" ht="14.25" customHeight="1">
      <c r="A259" s="16">
        <v>7.0</v>
      </c>
      <c r="B259" s="16" t="s">
        <v>1014</v>
      </c>
      <c r="C259" s="16" t="s">
        <v>3415</v>
      </c>
      <c r="D259" s="16" t="str">
        <f t="shared" si="1"/>
        <v>Carlow_Kilkenny7</v>
      </c>
      <c r="E259" s="155" t="str">
        <f>VLOOKUP(B259,SUMMARY!A:I,9,0)</f>
        <v>-</v>
      </c>
      <c r="F259" s="16" t="s">
        <v>718</v>
      </c>
      <c r="J259" s="16" t="str">
        <f>if(TEMPLATES!$B$3="All",B259,
if(C259=TEMPLATES!$B$3,B259,""))</f>
        <v/>
      </c>
      <c r="Q259" s="95"/>
      <c r="R259" s="95"/>
      <c r="V259" s="16" t="s">
        <v>1014</v>
      </c>
    </row>
    <row r="260" ht="14.25" customHeight="1">
      <c r="A260" s="16">
        <v>7.0</v>
      </c>
      <c r="B260" s="16" t="s">
        <v>1017</v>
      </c>
      <c r="C260" s="16" t="s">
        <v>3421</v>
      </c>
      <c r="D260" s="16" t="str">
        <f t="shared" si="1"/>
        <v>Dublin_Bay_North7</v>
      </c>
      <c r="E260" s="155" t="str">
        <f>VLOOKUP(B260,SUMMARY!A:I,9,0)</f>
        <v>-</v>
      </c>
      <c r="F260" s="16" t="s">
        <v>722</v>
      </c>
      <c r="J260" s="16" t="str">
        <f>if(TEMPLATES!$B$3="All",B260,
if(C260=TEMPLATES!$B$3,B260,""))</f>
        <v/>
      </c>
      <c r="Q260" s="95"/>
      <c r="R260" s="95"/>
      <c r="V260" s="16" t="s">
        <v>1017</v>
      </c>
    </row>
    <row r="261" ht="14.25" customHeight="1">
      <c r="A261" s="16">
        <v>11.0</v>
      </c>
      <c r="B261" s="16" t="s">
        <v>456</v>
      </c>
      <c r="C261" s="16" t="s">
        <v>3425</v>
      </c>
      <c r="D261" s="16" t="str">
        <f t="shared" si="1"/>
        <v>Dublin_Mid_West11</v>
      </c>
      <c r="E261" s="155">
        <f>VLOOKUP(B261,SUMMARY!A:I,9,0)</f>
        <v>1</v>
      </c>
      <c r="F261" s="117" t="s">
        <v>1640</v>
      </c>
      <c r="J261" s="16" t="str">
        <f>if(TEMPLATES!$B$3="All",B261,
if(C261=TEMPLATES!$B$3,B261,""))</f>
        <v/>
      </c>
      <c r="Q261" s="95"/>
      <c r="R261" s="95"/>
      <c r="V261" s="16" t="s">
        <v>456</v>
      </c>
    </row>
    <row r="262" ht="14.25" customHeight="1">
      <c r="A262" s="16">
        <v>10.0</v>
      </c>
      <c r="B262" s="16" t="s">
        <v>1025</v>
      </c>
      <c r="C262" s="150" t="s">
        <v>341</v>
      </c>
      <c r="D262" s="16" t="str">
        <f t="shared" si="1"/>
        <v>Waterford10</v>
      </c>
      <c r="E262" s="155" t="str">
        <f>VLOOKUP(B262,SUMMARY!A:I,9,0)</f>
        <v>-</v>
      </c>
      <c r="F262" s="157" t="s">
        <v>1472</v>
      </c>
      <c r="J262" s="16" t="str">
        <f>if(TEMPLATES!$B$3="All",B262,
if(C262=TEMPLATES!$B$3,B262,""))</f>
        <v/>
      </c>
      <c r="Q262" s="95"/>
      <c r="R262" s="95"/>
      <c r="V262" s="16" t="s">
        <v>1025</v>
      </c>
    </row>
    <row r="263" ht="14.25" customHeight="1">
      <c r="A263" s="16">
        <v>10.0</v>
      </c>
      <c r="B263" s="16" t="s">
        <v>796</v>
      </c>
      <c r="C263" s="16" t="s">
        <v>3433</v>
      </c>
      <c r="D263" s="16" t="str">
        <f t="shared" si="1"/>
        <v>Galway_West10</v>
      </c>
      <c r="E263" s="155">
        <f>VLOOKUP(B263,SUMMARY!A:I,9,0)</f>
        <v>1</v>
      </c>
      <c r="F263" s="117" t="s">
        <v>1642</v>
      </c>
      <c r="J263" s="16" t="str">
        <f>if(TEMPLATES!$B$3="All",B263,
if(C263=TEMPLATES!$B$3,B263,""))</f>
        <v/>
      </c>
      <c r="Q263" s="95"/>
      <c r="R263" s="95"/>
      <c r="V263" s="16" t="s">
        <v>796</v>
      </c>
    </row>
    <row r="264" ht="14.25" customHeight="1">
      <c r="A264" s="16">
        <v>7.0</v>
      </c>
      <c r="B264" s="16" t="s">
        <v>304</v>
      </c>
      <c r="C264" s="16" t="s">
        <v>102</v>
      </c>
      <c r="D264" s="16" t="str">
        <f t="shared" si="1"/>
        <v>Cork_South_Central7</v>
      </c>
      <c r="E264" s="155">
        <f>VLOOKUP(B264,SUMMARY!A:I,9,0)</f>
        <v>0.3333333333</v>
      </c>
      <c r="F264" s="16" t="s">
        <v>729</v>
      </c>
      <c r="J264" s="16" t="str">
        <f>if(TEMPLATES!$B$3="All",B264,
if(C264=TEMPLATES!$B$3,B264,""))</f>
        <v>O Laoghaire, Donnchadh.</v>
      </c>
      <c r="Q264" s="95"/>
      <c r="R264" s="95"/>
      <c r="V264" s="16" t="s">
        <v>304</v>
      </c>
    </row>
    <row r="265" ht="14.25" customHeight="1">
      <c r="A265" s="16">
        <v>5.0</v>
      </c>
      <c r="B265" s="16" t="s">
        <v>1032</v>
      </c>
      <c r="C265" s="16" t="s">
        <v>3430</v>
      </c>
      <c r="D265" s="16" t="str">
        <f t="shared" si="1"/>
        <v>Dublin_West5</v>
      </c>
      <c r="E265" s="155" t="str">
        <f>VLOOKUP(B265,SUMMARY!A:I,9,0)</f>
        <v>-</v>
      </c>
      <c r="F265" s="157" t="s">
        <v>1263</v>
      </c>
      <c r="J265" s="16" t="str">
        <f>if(TEMPLATES!$B$3="All",B265,
if(C265=TEMPLATES!$B$3,B265,""))</f>
        <v/>
      </c>
      <c r="Q265" s="95"/>
      <c r="R265" s="95"/>
      <c r="V265" s="16" t="s">
        <v>1032</v>
      </c>
    </row>
    <row r="266" ht="14.25" customHeight="1">
      <c r="A266" s="16">
        <v>8.0</v>
      </c>
      <c r="B266" s="16" t="s">
        <v>1039</v>
      </c>
      <c r="C266" s="16" t="s">
        <v>3295</v>
      </c>
      <c r="D266" s="16" t="str">
        <f t="shared" si="1"/>
        <v>Louth8</v>
      </c>
      <c r="E266" s="155" t="str">
        <f>VLOOKUP(B266,SUMMARY!A:I,9,0)</f>
        <v>-</v>
      </c>
      <c r="F266" s="157" t="s">
        <v>1474</v>
      </c>
      <c r="J266" s="16" t="str">
        <f>if(TEMPLATES!$B$3="All",B266,
if(C266=TEMPLATES!$B$3,B266,""))</f>
        <v/>
      </c>
      <c r="Q266" s="95"/>
      <c r="R266" s="95"/>
      <c r="V266" s="16" t="s">
        <v>1039</v>
      </c>
    </row>
    <row r="267" ht="14.25" customHeight="1">
      <c r="A267" s="16">
        <v>8.0</v>
      </c>
      <c r="B267" s="16" t="s">
        <v>536</v>
      </c>
      <c r="C267" s="16" t="s">
        <v>3421</v>
      </c>
      <c r="D267" s="16" t="str">
        <f t="shared" si="1"/>
        <v>Dublin_Bay_North8</v>
      </c>
      <c r="E267" s="155">
        <f>VLOOKUP(B267,SUMMARY!A:I,9,0)</f>
        <v>0</v>
      </c>
      <c r="F267" s="16" t="s">
        <v>733</v>
      </c>
      <c r="J267" s="16" t="str">
        <f>if(TEMPLATES!$B$3="All",B267,
if(C267=TEMPLATES!$B$3,B267,""))</f>
        <v/>
      </c>
      <c r="Q267" s="95"/>
      <c r="R267" s="95"/>
      <c r="V267" s="16" t="s">
        <v>536</v>
      </c>
    </row>
    <row r="268" ht="14.25" customHeight="1">
      <c r="A268" s="16">
        <v>9.0</v>
      </c>
      <c r="B268" s="16" t="s">
        <v>611</v>
      </c>
      <c r="C268" s="16" t="s">
        <v>3428</v>
      </c>
      <c r="D268" s="16" t="str">
        <f t="shared" si="1"/>
        <v>Dublin_South_Central9</v>
      </c>
      <c r="E268" s="155">
        <f>VLOOKUP(B268,SUMMARY!A:I,9,0)</f>
        <v>0.7777777778</v>
      </c>
      <c r="F268" s="117" t="s">
        <v>1802</v>
      </c>
      <c r="J268" s="16" t="str">
        <f>if(TEMPLATES!$B$3="All",B268,
if(C268=TEMPLATES!$B$3,B268,""))</f>
        <v/>
      </c>
      <c r="Q268" s="95"/>
      <c r="R268" s="95"/>
      <c r="V268" s="16" t="s">
        <v>611</v>
      </c>
    </row>
    <row r="269" ht="14.25" customHeight="1">
      <c r="A269" s="16">
        <v>11.0</v>
      </c>
      <c r="B269" s="16" t="s">
        <v>1046</v>
      </c>
      <c r="C269" s="16" t="s">
        <v>3433</v>
      </c>
      <c r="D269" s="16" t="str">
        <f t="shared" si="1"/>
        <v>Galway_West11</v>
      </c>
      <c r="E269" s="155" t="str">
        <f>VLOOKUP(B269,SUMMARY!A:I,9,0)</f>
        <v>-</v>
      </c>
      <c r="F269" s="157" t="s">
        <v>1476</v>
      </c>
      <c r="J269" s="16" t="str">
        <f>if(TEMPLATES!$B$3="All",B269,
if(C269=TEMPLATES!$B$3,B269,""))</f>
        <v/>
      </c>
      <c r="Q269" s="95"/>
      <c r="R269" s="95"/>
      <c r="V269" s="16" t="s">
        <v>1046</v>
      </c>
    </row>
    <row r="270" ht="14.25" customHeight="1">
      <c r="A270" s="16">
        <v>10.0</v>
      </c>
      <c r="B270" s="16" t="s">
        <v>1049</v>
      </c>
      <c r="C270" s="150" t="s">
        <v>3442</v>
      </c>
      <c r="D270" s="16" t="str">
        <f t="shared" si="1"/>
        <v>Sligo_Leitrim10</v>
      </c>
      <c r="E270" s="155" t="str">
        <f>VLOOKUP(B270,SUMMARY!A:I,9,0)</f>
        <v>-</v>
      </c>
      <c r="F270" s="16" t="s">
        <v>736</v>
      </c>
      <c r="J270" s="16" t="str">
        <f>if(TEMPLATES!$B$3="All",B270,
if(C270=TEMPLATES!$B$3,B270,""))</f>
        <v/>
      </c>
      <c r="Q270" s="95"/>
      <c r="R270" s="95"/>
      <c r="V270" s="16" t="s">
        <v>1049</v>
      </c>
    </row>
    <row r="271" ht="14.25" customHeight="1">
      <c r="A271" s="16">
        <v>5.0</v>
      </c>
      <c r="B271" s="16" t="s">
        <v>493</v>
      </c>
      <c r="C271" s="16" t="s">
        <v>3424</v>
      </c>
      <c r="D271" s="16" t="str">
        <f t="shared" si="1"/>
        <v>Dublin_Fingal5</v>
      </c>
      <c r="E271" s="155">
        <f>VLOOKUP(B271,SUMMARY!A:I,9,0)</f>
        <v>0.4285714286</v>
      </c>
      <c r="F271" s="157" t="s">
        <v>1645</v>
      </c>
      <c r="J271" s="16" t="str">
        <f>if(TEMPLATES!$B$3="All",B271,
if(C271=TEMPLATES!$B$3,B271,""))</f>
        <v/>
      </c>
      <c r="Q271" s="95"/>
      <c r="R271" s="95"/>
      <c r="V271" s="16" t="s">
        <v>493</v>
      </c>
    </row>
    <row r="272" ht="14.25" customHeight="1">
      <c r="A272" s="16">
        <v>6.0</v>
      </c>
      <c r="B272" s="16" t="s">
        <v>1060</v>
      </c>
      <c r="C272" s="16" t="s">
        <v>3424</v>
      </c>
      <c r="D272" s="16" t="str">
        <f t="shared" si="1"/>
        <v>Dublin_Fingal6</v>
      </c>
      <c r="E272" s="155">
        <f>VLOOKUP(B272,SUMMARY!A:I,9,0)</f>
        <v>0</v>
      </c>
      <c r="F272" s="117" t="s">
        <v>460</v>
      </c>
      <c r="J272" s="16" t="str">
        <f>if(TEMPLATES!$B$3="All",B272,
if(C272=TEMPLATES!$B$3,B272,""))</f>
        <v/>
      </c>
      <c r="Q272" s="95"/>
      <c r="R272" s="95"/>
      <c r="V272" s="16" t="s">
        <v>1060</v>
      </c>
    </row>
    <row r="273" ht="14.25" customHeight="1">
      <c r="A273" s="16">
        <v>9.0</v>
      </c>
      <c r="B273" s="16" t="s">
        <v>1070</v>
      </c>
      <c r="C273" s="150" t="s">
        <v>121</v>
      </c>
      <c r="D273" s="16" t="str">
        <f t="shared" si="1"/>
        <v>Wicklow9</v>
      </c>
      <c r="E273" s="155" t="str">
        <f>VLOOKUP(B273,SUMMARY!A:I,9,0)</f>
        <v>-</v>
      </c>
      <c r="F273" s="117" t="s">
        <v>1166</v>
      </c>
      <c r="J273" s="16" t="str">
        <f>if(TEMPLATES!$B$3="All",B273,
if(C273=TEMPLATES!$B$3,B273,""))</f>
        <v/>
      </c>
      <c r="Q273" s="95"/>
      <c r="R273" s="95"/>
      <c r="V273" s="16" t="s">
        <v>1070</v>
      </c>
    </row>
    <row r="274" ht="14.25" customHeight="1">
      <c r="A274" s="16">
        <v>7.0</v>
      </c>
      <c r="B274" s="16" t="s">
        <v>1068</v>
      </c>
      <c r="C274" s="16" t="s">
        <v>3431</v>
      </c>
      <c r="D274" s="16" t="str">
        <f t="shared" si="1"/>
        <v>Dun_Laoghaire7</v>
      </c>
      <c r="E274" s="155" t="str">
        <f>VLOOKUP(B274,SUMMARY!A:I,9,0)</f>
        <v>-</v>
      </c>
      <c r="F274" s="117" t="s">
        <v>1647</v>
      </c>
      <c r="J274" s="16" t="str">
        <f>if(TEMPLATES!$B$3="All",B274,
if(C274=TEMPLATES!$B$3,B274,""))</f>
        <v/>
      </c>
      <c r="Q274" s="95"/>
      <c r="R274" s="95"/>
      <c r="V274" s="16" t="s">
        <v>1068</v>
      </c>
    </row>
    <row r="275" ht="14.25" customHeight="1">
      <c r="A275" s="16">
        <v>9.0</v>
      </c>
      <c r="B275" s="16" t="s">
        <v>1073</v>
      </c>
      <c r="C275" s="16" t="s">
        <v>3421</v>
      </c>
      <c r="D275" s="16" t="str">
        <f t="shared" si="1"/>
        <v>Dublin_Bay_North9</v>
      </c>
      <c r="E275" s="155" t="str">
        <f>VLOOKUP(B275,SUMMARY!A:I,9,0)</f>
        <v>-</v>
      </c>
      <c r="F275" s="16" t="s">
        <v>742</v>
      </c>
      <c r="J275" s="16" t="str">
        <f>if(TEMPLATES!$B$3="All",B275,
if(C275=TEMPLATES!$B$3,B275,""))</f>
        <v/>
      </c>
      <c r="Q275" s="95"/>
      <c r="R275" s="95"/>
      <c r="V275" s="16" t="s">
        <v>1073</v>
      </c>
    </row>
    <row r="276" ht="14.25" customHeight="1">
      <c r="A276" s="16">
        <v>6.0</v>
      </c>
      <c r="B276" s="16" t="s">
        <v>651</v>
      </c>
      <c r="C276" s="16" t="s">
        <v>3422</v>
      </c>
      <c r="D276" s="16" t="str">
        <f t="shared" si="1"/>
        <v>Dublin_Bay_South6</v>
      </c>
      <c r="E276" s="155">
        <f>VLOOKUP(B276,SUMMARY!A:I,9,0)</f>
        <v>0.75</v>
      </c>
      <c r="F276" s="16" t="s">
        <v>748</v>
      </c>
      <c r="J276" s="16" t="str">
        <f>if(TEMPLATES!$B$3="All",B276,
if(C276=TEMPLATES!$B$3,B276,""))</f>
        <v/>
      </c>
      <c r="Q276" s="95"/>
      <c r="R276" s="95"/>
      <c r="V276" s="16" t="s">
        <v>651</v>
      </c>
    </row>
    <row r="277" ht="14.25" customHeight="1">
      <c r="A277" s="16">
        <v>7.0</v>
      </c>
      <c r="B277" s="16" t="s">
        <v>647</v>
      </c>
      <c r="C277" s="16" t="s">
        <v>3422</v>
      </c>
      <c r="D277" s="16" t="str">
        <f t="shared" si="1"/>
        <v>Dublin_Bay_South7</v>
      </c>
      <c r="E277" s="155">
        <f>VLOOKUP(B277,SUMMARY!A:I,9,0)</f>
        <v>0</v>
      </c>
      <c r="F277" s="16" t="s">
        <v>752</v>
      </c>
      <c r="J277" s="16" t="str">
        <f>if(TEMPLATES!$B$3="All",B277,
if(C277=TEMPLATES!$B$3,B277,""))</f>
        <v/>
      </c>
      <c r="Q277" s="95"/>
      <c r="R277" s="95"/>
      <c r="V277" s="16" t="s">
        <v>647</v>
      </c>
    </row>
    <row r="278" ht="14.25" customHeight="1">
      <c r="A278" s="16">
        <v>6.0</v>
      </c>
      <c r="B278" s="16" t="s">
        <v>1078</v>
      </c>
      <c r="C278" s="16" t="s">
        <v>3429</v>
      </c>
      <c r="D278" s="16" t="str">
        <f t="shared" si="1"/>
        <v>Dublin_South_West6</v>
      </c>
      <c r="E278" s="155">
        <f>VLOOKUP(B278,SUMMARY!A:I,9,0)</f>
        <v>0</v>
      </c>
      <c r="F278" s="157" t="s">
        <v>1478</v>
      </c>
      <c r="J278" s="16" t="str">
        <f>if(TEMPLATES!$B$3="All",B278,
if(C278=TEMPLATES!$B$3,B278,""))</f>
        <v/>
      </c>
      <c r="Q278" s="95"/>
      <c r="R278" s="95"/>
      <c r="V278" s="16" t="s">
        <v>1078</v>
      </c>
    </row>
    <row r="279" ht="14.25" customHeight="1">
      <c r="A279" s="16">
        <v>3.0</v>
      </c>
      <c r="B279" s="16" t="s">
        <v>1076</v>
      </c>
      <c r="C279" s="16" t="s">
        <v>3417</v>
      </c>
      <c r="D279" s="16" t="str">
        <f t="shared" si="1"/>
        <v>Cork_East3</v>
      </c>
      <c r="E279" s="155" t="str">
        <f>VLOOKUP(B279,SUMMARY!A:I,9,0)</f>
        <v>-</v>
      </c>
      <c r="F279" s="157" t="s">
        <v>1480</v>
      </c>
      <c r="J279" s="16" t="str">
        <f>if(TEMPLATES!$B$3="All",B279,
if(C279=TEMPLATES!$B$3,B279,""))</f>
        <v/>
      </c>
      <c r="Q279" s="95"/>
      <c r="R279" s="95"/>
      <c r="V279" s="16" t="s">
        <v>1076</v>
      </c>
    </row>
    <row r="280" ht="14.25" customHeight="1">
      <c r="A280" s="16">
        <v>4.0</v>
      </c>
      <c r="B280" s="16" t="s">
        <v>943</v>
      </c>
      <c r="C280" s="16" t="s">
        <v>3436</v>
      </c>
      <c r="D280" s="16" t="str">
        <f t="shared" si="1"/>
        <v>Limerick_City4</v>
      </c>
      <c r="E280" s="155">
        <f>VLOOKUP(B280,SUMMARY!A:I,9,0)</f>
        <v>0.7333333333</v>
      </c>
      <c r="F280" s="117" t="s">
        <v>1560</v>
      </c>
      <c r="J280" s="16" t="str">
        <f>if(TEMPLATES!$B$3="All",B280,
if(C280=TEMPLATES!$B$3,B280,""))</f>
        <v/>
      </c>
      <c r="Q280" s="95"/>
      <c r="R280" s="95"/>
      <c r="V280" s="16" t="s">
        <v>943</v>
      </c>
    </row>
    <row r="281" ht="14.25" customHeight="1">
      <c r="A281" s="16">
        <v>5.0</v>
      </c>
      <c r="B281" s="16" t="s">
        <v>939</v>
      </c>
      <c r="C281" s="16" t="s">
        <v>3436</v>
      </c>
      <c r="D281" s="16" t="str">
        <f t="shared" si="1"/>
        <v>Limerick_City5</v>
      </c>
      <c r="E281" s="155">
        <f>VLOOKUP(B281,SUMMARY!A:I,9,0)</f>
        <v>0</v>
      </c>
      <c r="F281" s="157" t="s">
        <v>1482</v>
      </c>
      <c r="J281" s="16" t="str">
        <f>if(TEMPLATES!$B$3="All",B281,
if(C281=TEMPLATES!$B$3,B281,""))</f>
        <v/>
      </c>
      <c r="Q281" s="95"/>
      <c r="R281" s="95"/>
      <c r="V281" s="16" t="s">
        <v>939</v>
      </c>
    </row>
    <row r="282" ht="14.25" customHeight="1">
      <c r="A282" s="16">
        <v>10.0</v>
      </c>
      <c r="B282" s="16" t="s">
        <v>1090</v>
      </c>
      <c r="C282" s="150" t="s">
        <v>33</v>
      </c>
      <c r="D282" s="16" t="str">
        <f t="shared" si="1"/>
        <v>Tipperary10</v>
      </c>
      <c r="E282" s="155" t="str">
        <f>VLOOKUP(B282,SUMMARY!A:I,9,0)</f>
        <v>-</v>
      </c>
      <c r="F282" s="117" t="s">
        <v>789</v>
      </c>
      <c r="J282" s="16" t="str">
        <f>if(TEMPLATES!$B$3="All",B282,
if(C282=TEMPLATES!$B$3,B282,""))</f>
        <v/>
      </c>
      <c r="Q282" s="95"/>
      <c r="R282" s="95"/>
      <c r="V282" s="16" t="s">
        <v>1090</v>
      </c>
    </row>
    <row r="283" ht="14.25" customHeight="1">
      <c r="A283" s="16">
        <v>11.0</v>
      </c>
      <c r="B283" s="16" t="s">
        <v>1099</v>
      </c>
      <c r="C283" s="150" t="s">
        <v>79</v>
      </c>
      <c r="D283" s="16" t="str">
        <f t="shared" si="1"/>
        <v>Wexford11</v>
      </c>
      <c r="E283" s="155" t="str">
        <f>VLOOKUP(B283,SUMMARY!A:I,9,0)</f>
        <v>-</v>
      </c>
      <c r="F283" s="117" t="s">
        <v>675</v>
      </c>
      <c r="J283" s="16" t="str">
        <f>if(TEMPLATES!$B$3="All",B283,
if(C283=TEMPLATES!$B$3,B283,""))</f>
        <v/>
      </c>
      <c r="Q283" s="95"/>
      <c r="R283" s="95"/>
      <c r="V283" s="16" t="s">
        <v>1099</v>
      </c>
    </row>
    <row r="284" ht="14.25" customHeight="1">
      <c r="A284" s="16">
        <v>6.0</v>
      </c>
      <c r="B284" s="16" t="s">
        <v>1096</v>
      </c>
      <c r="C284" s="16" t="s">
        <v>3441</v>
      </c>
      <c r="D284" s="16" t="str">
        <f t="shared" si="1"/>
        <v>Roscommon_Galway6</v>
      </c>
      <c r="E284" s="155" t="str">
        <f>VLOOKUP(B284,SUMMARY!A:I,9,0)</f>
        <v>-</v>
      </c>
      <c r="F284" s="117" t="s">
        <v>869</v>
      </c>
      <c r="J284" s="16" t="str">
        <f>if(TEMPLATES!$B$3="All",B284,
if(C284=TEMPLATES!$B$3,B284,""))</f>
        <v/>
      </c>
      <c r="Q284" s="95"/>
      <c r="R284" s="95"/>
      <c r="V284" s="16" t="s">
        <v>1096</v>
      </c>
    </row>
    <row r="285" ht="14.25" customHeight="1">
      <c r="A285" s="16">
        <v>6.0</v>
      </c>
      <c r="B285" s="16" t="s">
        <v>1093</v>
      </c>
      <c r="C285" s="16" t="s">
        <v>3437</v>
      </c>
      <c r="D285" s="16" t="str">
        <f t="shared" si="1"/>
        <v>Limerick_County6</v>
      </c>
      <c r="E285" s="155" t="str">
        <f>VLOOKUP(B285,SUMMARY!A:I,9,0)</f>
        <v>-</v>
      </c>
      <c r="F285" s="16" t="s">
        <v>755</v>
      </c>
      <c r="J285" s="16" t="str">
        <f>if(TEMPLATES!$B$3="All",B285,
if(C285=TEMPLATES!$B$3,B285,""))</f>
        <v/>
      </c>
      <c r="Q285" s="95"/>
      <c r="R285" s="95"/>
      <c r="V285" s="16" t="s">
        <v>1093</v>
      </c>
    </row>
    <row r="286" ht="14.25" customHeight="1">
      <c r="A286" s="16">
        <v>7.0</v>
      </c>
      <c r="B286" s="16" t="s">
        <v>1107</v>
      </c>
      <c r="C286" s="16" t="s">
        <v>3429</v>
      </c>
      <c r="D286" s="16" t="str">
        <f t="shared" si="1"/>
        <v>Dublin_South_West7</v>
      </c>
      <c r="E286" s="155" t="str">
        <f>VLOOKUP(B286,SUMMARY!A:I,9,0)</f>
        <v>-</v>
      </c>
      <c r="F286" s="117" t="s">
        <v>864</v>
      </c>
      <c r="J286" s="16" t="str">
        <f>if(TEMPLATES!$B$3="All",B286,
if(C286=TEMPLATES!$B$3,B286,""))</f>
        <v/>
      </c>
      <c r="Q286" s="95"/>
      <c r="R286" s="95"/>
      <c r="V286" s="16" t="s">
        <v>1107</v>
      </c>
    </row>
    <row r="287" ht="14.25" customHeight="1">
      <c r="A287" s="16">
        <v>7.0</v>
      </c>
      <c r="B287" s="16" t="s">
        <v>964</v>
      </c>
      <c r="C287" s="16" t="s">
        <v>3437</v>
      </c>
      <c r="D287" s="16" t="str">
        <f t="shared" si="1"/>
        <v>Limerick_County7</v>
      </c>
      <c r="E287" s="155">
        <f>VLOOKUP(B287,SUMMARY!A:I,9,0)</f>
        <v>0</v>
      </c>
      <c r="F287" s="16" t="s">
        <v>758</v>
      </c>
      <c r="J287" s="16" t="str">
        <f>if(TEMPLATES!$B$3="All",B287,
if(C287=TEMPLATES!$B$3,B287,""))</f>
        <v/>
      </c>
      <c r="Q287" s="95"/>
      <c r="R287" s="95"/>
      <c r="V287" s="16" t="s">
        <v>964</v>
      </c>
    </row>
    <row r="288" ht="14.25" customHeight="1">
      <c r="A288" s="16">
        <v>9.0</v>
      </c>
      <c r="B288" s="16" t="s">
        <v>1021</v>
      </c>
      <c r="C288" s="16" t="s">
        <v>3295</v>
      </c>
      <c r="D288" s="16" t="str">
        <f t="shared" si="1"/>
        <v>Louth9</v>
      </c>
      <c r="E288" s="155">
        <f>VLOOKUP(B288,SUMMARY!A:I,9,0)</f>
        <v>0.07692307692</v>
      </c>
      <c r="F288" s="16" t="s">
        <v>765</v>
      </c>
      <c r="J288" s="16" t="str">
        <f>if(TEMPLATES!$B$3="All",B288,
if(C288=TEMPLATES!$B$3,B288,""))</f>
        <v/>
      </c>
      <c r="Q288" s="95"/>
      <c r="R288" s="95"/>
      <c r="V288" s="16" t="s">
        <v>1021</v>
      </c>
    </row>
    <row r="289" ht="14.25" customHeight="1">
      <c r="A289" s="16">
        <v>4.0</v>
      </c>
      <c r="B289" s="16" t="s">
        <v>1110</v>
      </c>
      <c r="C289" s="16" t="s">
        <v>3417</v>
      </c>
      <c r="D289" s="16" t="str">
        <f t="shared" si="1"/>
        <v>Cork_East4</v>
      </c>
      <c r="E289" s="155" t="str">
        <f>VLOOKUP(B289,SUMMARY!A:I,9,0)</f>
        <v>-</v>
      </c>
      <c r="F289" s="157" t="s">
        <v>1484</v>
      </c>
      <c r="J289" s="16" t="str">
        <f>if(TEMPLATES!$B$3="All",B289,
if(C289=TEMPLATES!$B$3,B289,""))</f>
        <v/>
      </c>
      <c r="Q289" s="95"/>
      <c r="R289" s="95"/>
      <c r="V289" s="16" t="s">
        <v>1110</v>
      </c>
    </row>
    <row r="290" ht="14.25" customHeight="1">
      <c r="A290" s="16">
        <v>8.0</v>
      </c>
      <c r="B290" s="16" t="s">
        <v>1117</v>
      </c>
      <c r="C290" s="16" t="s">
        <v>102</v>
      </c>
      <c r="D290" s="16" t="str">
        <f t="shared" si="1"/>
        <v>Cork_South_Central8</v>
      </c>
      <c r="E290" s="155" t="str">
        <f>VLOOKUP(B290,SUMMARY!A:I,9,0)</f>
        <v>-</v>
      </c>
      <c r="F290" s="157" t="s">
        <v>1486</v>
      </c>
      <c r="J290" s="16" t="str">
        <f>if(TEMPLATES!$B$3="All",B290,
if(C290=TEMPLATES!$B$3,B290,""))</f>
        <v>O'Dwyer, Patricia.</v>
      </c>
      <c r="Q290" s="95"/>
      <c r="R290" s="95"/>
      <c r="V290" s="16" t="s">
        <v>1117</v>
      </c>
    </row>
    <row r="291" ht="14.25" customHeight="1">
      <c r="A291" s="16">
        <v>6.0</v>
      </c>
      <c r="B291" s="16" t="s">
        <v>1121</v>
      </c>
      <c r="C291" s="16" t="s">
        <v>3430</v>
      </c>
      <c r="D291" s="16" t="str">
        <f t="shared" si="1"/>
        <v>Dublin_West6</v>
      </c>
      <c r="E291" s="155" t="str">
        <f>VLOOKUP(B291,SUMMARY!A:I,9,0)</f>
        <v>-</v>
      </c>
      <c r="F291" s="16" t="s">
        <v>768</v>
      </c>
      <c r="J291" s="16" t="str">
        <f>if(TEMPLATES!$B$3="All",B291,
if(C291=TEMPLATES!$B$3,B291,""))</f>
        <v/>
      </c>
      <c r="Q291" s="95"/>
      <c r="R291" s="95"/>
      <c r="V291" s="16" t="s">
        <v>1121</v>
      </c>
    </row>
    <row r="292" ht="14.25" customHeight="1">
      <c r="A292" s="16">
        <v>5.0</v>
      </c>
      <c r="B292" s="16" t="s">
        <v>207</v>
      </c>
      <c r="C292" s="16" t="s">
        <v>3417</v>
      </c>
      <c r="D292" s="16" t="str">
        <f t="shared" si="1"/>
        <v>Cork_East5</v>
      </c>
      <c r="E292" s="155">
        <f>VLOOKUP(B292,SUMMARY!A:I,9,0)</f>
        <v>1</v>
      </c>
      <c r="F292" s="16" t="s">
        <v>775</v>
      </c>
      <c r="J292" s="16" t="str">
        <f>if(TEMPLATES!$B$3="All",B292,
if(C292=TEMPLATES!$B$3,B292,""))</f>
        <v/>
      </c>
      <c r="Q292" s="95"/>
      <c r="R292" s="95"/>
      <c r="V292" s="16" t="s">
        <v>207</v>
      </c>
    </row>
    <row r="293" ht="14.25" customHeight="1">
      <c r="A293" s="16">
        <v>4.0</v>
      </c>
      <c r="B293" s="16" t="s">
        <v>1125</v>
      </c>
      <c r="C293" s="16" t="s">
        <v>3432</v>
      </c>
      <c r="D293" s="16" t="str">
        <f t="shared" si="1"/>
        <v>Galway_East4</v>
      </c>
      <c r="E293" s="155" t="str">
        <f>VLOOKUP(B293,SUMMARY!A:I,9,0)</f>
        <v>-</v>
      </c>
      <c r="F293" s="16" t="s">
        <v>778</v>
      </c>
      <c r="J293" s="16" t="str">
        <f>if(TEMPLATES!$B$3="All",B293,
if(C293=TEMPLATES!$B$3,B293,""))</f>
        <v/>
      </c>
      <c r="Q293" s="95"/>
      <c r="R293" s="95"/>
      <c r="V293" s="16" t="s">
        <v>1125</v>
      </c>
    </row>
    <row r="294" ht="14.25" customHeight="1">
      <c r="A294" s="16">
        <v>8.0</v>
      </c>
      <c r="B294" s="16" t="s">
        <v>1129</v>
      </c>
      <c r="C294" s="16" t="s">
        <v>3429</v>
      </c>
      <c r="D294" s="16" t="str">
        <f t="shared" si="1"/>
        <v>Dublin_South_West8</v>
      </c>
      <c r="E294" s="155" t="str">
        <f>VLOOKUP(B294,SUMMARY!A:I,9,0)</f>
        <v>-</v>
      </c>
      <c r="F294" s="157" t="s">
        <v>1212</v>
      </c>
      <c r="J294" s="16" t="str">
        <f>if(TEMPLATES!$B$3="All",B294,
if(C294=TEMPLATES!$B$3,B294,""))</f>
        <v/>
      </c>
      <c r="Q294" s="95"/>
      <c r="R294" s="95"/>
      <c r="V294" s="16" t="s">
        <v>1129</v>
      </c>
    </row>
    <row r="295" ht="14.25" customHeight="1">
      <c r="A295" s="16">
        <v>5.0</v>
      </c>
      <c r="B295" s="16" t="s">
        <v>1141</v>
      </c>
      <c r="C295" s="16" t="s">
        <v>3418</v>
      </c>
      <c r="D295" s="16" t="str">
        <f t="shared" si="1"/>
        <v>Cork_North_Central5</v>
      </c>
      <c r="E295" s="155" t="str">
        <f>VLOOKUP(B295,SUMMARY!A:I,9,0)</f>
        <v>-</v>
      </c>
      <c r="F295" s="117" t="s">
        <v>1650</v>
      </c>
      <c r="J295" s="16" t="str">
        <f>if(TEMPLATES!$B$3="All",B295,
if(C295=TEMPLATES!$B$3,B295,""))</f>
        <v/>
      </c>
      <c r="Q295" s="95"/>
      <c r="R295" s="95"/>
      <c r="V295" s="16" t="s">
        <v>1141</v>
      </c>
    </row>
    <row r="296" ht="14.25" customHeight="1">
      <c r="A296" s="16">
        <v>8.0</v>
      </c>
      <c r="B296" s="16" t="s">
        <v>1136</v>
      </c>
      <c r="C296" s="16" t="s">
        <v>3415</v>
      </c>
      <c r="D296" s="16" t="str">
        <f t="shared" si="1"/>
        <v>Carlow_Kilkenny8</v>
      </c>
      <c r="E296" s="155" t="str">
        <f>VLOOKUP(B296,SUMMARY!A:I,9,0)</f>
        <v>-</v>
      </c>
      <c r="F296" s="157" t="s">
        <v>1368</v>
      </c>
      <c r="J296" s="16" t="str">
        <f>if(TEMPLATES!$B$3="All",B296,
if(C296=TEMPLATES!$B$3,B296,""))</f>
        <v/>
      </c>
      <c r="Q296" s="95"/>
      <c r="R296" s="95"/>
      <c r="V296" s="16" t="s">
        <v>1136</v>
      </c>
    </row>
    <row r="297" ht="14.25" customHeight="1">
      <c r="A297" s="16">
        <v>7.0</v>
      </c>
      <c r="B297" s="16" t="s">
        <v>500</v>
      </c>
      <c r="C297" s="16" t="s">
        <v>3424</v>
      </c>
      <c r="D297" s="16" t="str">
        <f t="shared" si="1"/>
        <v>Dublin_Fingal7</v>
      </c>
      <c r="E297" s="155">
        <f>VLOOKUP(B297,SUMMARY!A:I,9,0)</f>
        <v>1</v>
      </c>
      <c r="F297" s="117" t="s">
        <v>547</v>
      </c>
      <c r="J297" s="16" t="str">
        <f>if(TEMPLATES!$B$3="All",B297,
if(C297=TEMPLATES!$B$3,B297,""))</f>
        <v/>
      </c>
      <c r="Q297" s="95"/>
      <c r="R297" s="95"/>
      <c r="V297" s="16" t="s">
        <v>500</v>
      </c>
    </row>
    <row r="298" ht="14.25" customHeight="1">
      <c r="A298" s="16">
        <v>12.0</v>
      </c>
      <c r="B298" s="16" t="s">
        <v>1155</v>
      </c>
      <c r="C298" s="16" t="s">
        <v>3433</v>
      </c>
      <c r="D298" s="16" t="str">
        <f t="shared" si="1"/>
        <v>Galway_West12</v>
      </c>
      <c r="E298" s="155" t="str">
        <f>VLOOKUP(B298,SUMMARY!A:I,9,0)</f>
        <v>-</v>
      </c>
      <c r="F298" s="16" t="s">
        <v>799</v>
      </c>
      <c r="J298" s="16" t="str">
        <f>if(TEMPLATES!$B$3="All",B298,
if(C298=TEMPLATES!$B$3,B298,""))</f>
        <v/>
      </c>
      <c r="Q298" s="95"/>
      <c r="R298" s="95"/>
      <c r="V298" s="16" t="s">
        <v>1155</v>
      </c>
    </row>
    <row r="299" ht="14.25" customHeight="1">
      <c r="A299" s="16">
        <v>5.0</v>
      </c>
      <c r="B299" s="16" t="s">
        <v>1147</v>
      </c>
      <c r="C299" s="16" t="s">
        <v>3416</v>
      </c>
      <c r="D299" s="16" t="str">
        <f t="shared" si="1"/>
        <v>Cavan_Monaghan5</v>
      </c>
      <c r="E299" s="155" t="str">
        <f>VLOOKUP(B299,SUMMARY!A:I,9,0)</f>
        <v>-</v>
      </c>
      <c r="F299" s="117" t="s">
        <v>803</v>
      </c>
      <c r="J299" s="16" t="str">
        <f>if(TEMPLATES!$B$3="All",B299,
if(C299=TEMPLATES!$B$3,B299,""))</f>
        <v/>
      </c>
      <c r="Q299" s="95"/>
      <c r="R299" s="95"/>
      <c r="V299" s="16" t="s">
        <v>1147</v>
      </c>
    </row>
    <row r="300" ht="14.25" customHeight="1">
      <c r="A300" s="16">
        <v>6.0</v>
      </c>
      <c r="B300" s="16" t="s">
        <v>1144</v>
      </c>
      <c r="C300" s="16" t="s">
        <v>3416</v>
      </c>
      <c r="D300" s="16" t="str">
        <f t="shared" si="1"/>
        <v>Cavan_Monaghan6</v>
      </c>
      <c r="E300" s="155" t="str">
        <f>VLOOKUP(B300,SUMMARY!A:I,9,0)</f>
        <v>-</v>
      </c>
      <c r="F300" s="16" t="s">
        <v>806</v>
      </c>
      <c r="J300" s="16" t="str">
        <f>if(TEMPLATES!$B$3="All",B300,
if(C300=TEMPLATES!$B$3,B300,""))</f>
        <v/>
      </c>
      <c r="Q300" s="95"/>
      <c r="R300" s="95"/>
      <c r="V300" s="16" t="s">
        <v>1144</v>
      </c>
    </row>
    <row r="301" ht="14.25" customHeight="1">
      <c r="A301" s="16">
        <v>7.0</v>
      </c>
      <c r="B301" s="16" t="s">
        <v>1164</v>
      </c>
      <c r="C301" s="16" t="s">
        <v>3434</v>
      </c>
      <c r="D301" s="16" t="str">
        <f t="shared" si="1"/>
        <v>Kildare_North7</v>
      </c>
      <c r="E301" s="155" t="str">
        <f>VLOOKUP(B301,SUMMARY!A:I,9,0)</f>
        <v>-</v>
      </c>
      <c r="F301" s="117" t="s">
        <v>1161</v>
      </c>
      <c r="J301" s="16" t="str">
        <f>if(TEMPLATES!$B$3="All",B301,
if(C301=TEMPLATES!$B$3,B301,""))</f>
        <v/>
      </c>
      <c r="Q301" s="95"/>
      <c r="R301" s="95"/>
      <c r="V301" s="16" t="s">
        <v>1164</v>
      </c>
    </row>
    <row r="302" ht="14.25" customHeight="1">
      <c r="A302" s="16">
        <v>10.0</v>
      </c>
      <c r="B302" s="16" t="s">
        <v>1169</v>
      </c>
      <c r="C302" s="16" t="s">
        <v>3435</v>
      </c>
      <c r="D302" s="16" t="str">
        <f t="shared" si="1"/>
        <v>Laois_Offaly10</v>
      </c>
      <c r="E302" s="155" t="str">
        <f>VLOOKUP(B302,SUMMARY!A:I,9,0)</f>
        <v>-</v>
      </c>
      <c r="F302" s="16" t="s">
        <v>809</v>
      </c>
      <c r="J302" s="16" t="str">
        <f>if(TEMPLATES!$B$3="All",B302,
if(C302=TEMPLATES!$B$3,B302,""))</f>
        <v/>
      </c>
      <c r="Q302" s="95"/>
      <c r="R302" s="95"/>
      <c r="V302" s="16" t="s">
        <v>1169</v>
      </c>
    </row>
    <row r="303" ht="14.25" customHeight="1">
      <c r="A303" s="16">
        <v>7.0</v>
      </c>
      <c r="B303" s="16" t="s">
        <v>1174</v>
      </c>
      <c r="C303" s="16" t="s">
        <v>3439</v>
      </c>
      <c r="D303" s="16" t="str">
        <f t="shared" si="1"/>
        <v>Meath_East7</v>
      </c>
      <c r="E303" s="155" t="str">
        <f>VLOOKUP(B303,SUMMARY!A:I,9,0)</f>
        <v>-</v>
      </c>
      <c r="F303" s="117" t="s">
        <v>580</v>
      </c>
      <c r="J303" s="16" t="str">
        <f>if(TEMPLATES!$B$3="All",B303,
if(C303=TEMPLATES!$B$3,B303,""))</f>
        <v/>
      </c>
      <c r="Q303" s="95"/>
      <c r="R303" s="95"/>
      <c r="V303" s="16" t="s">
        <v>1174</v>
      </c>
    </row>
    <row r="304" ht="14.25" customHeight="1">
      <c r="A304" s="16">
        <v>8.0</v>
      </c>
      <c r="B304" s="16" t="s">
        <v>867</v>
      </c>
      <c r="C304" s="16" t="s">
        <v>3434</v>
      </c>
      <c r="D304" s="16" t="str">
        <f t="shared" si="1"/>
        <v>Kildare_North8</v>
      </c>
      <c r="E304" s="155">
        <f>VLOOKUP(B304,SUMMARY!A:I,9,0)</f>
        <v>0.3333333333</v>
      </c>
      <c r="F304" s="117" t="s">
        <v>3386</v>
      </c>
      <c r="J304" s="16" t="str">
        <f>if(TEMPLATES!$B$3="All",B304,
if(C304=TEMPLATES!$B$3,B304,""))</f>
        <v/>
      </c>
      <c r="Q304" s="95"/>
      <c r="R304" s="95"/>
      <c r="V304" s="16" t="s">
        <v>867</v>
      </c>
    </row>
    <row r="305" ht="14.25" customHeight="1">
      <c r="A305" s="16">
        <v>11.0</v>
      </c>
      <c r="B305" s="16" t="s">
        <v>1171</v>
      </c>
      <c r="C305" s="16" t="s">
        <v>3435</v>
      </c>
      <c r="D305" s="16" t="str">
        <f t="shared" si="1"/>
        <v>Laois_Offaly11</v>
      </c>
      <c r="E305" s="155" t="str">
        <f>VLOOKUP(B305,SUMMARY!A:I,9,0)</f>
        <v>-</v>
      </c>
      <c r="F305" s="16" t="s">
        <v>812</v>
      </c>
      <c r="J305" s="16" t="str">
        <f>if(TEMPLATES!$B$3="All",B305,
if(C305=TEMPLATES!$B$3,B305,""))</f>
        <v/>
      </c>
      <c r="Q305" s="95"/>
      <c r="R305" s="95"/>
      <c r="V305" s="16" t="s">
        <v>1171</v>
      </c>
    </row>
    <row r="306" ht="14.25" customHeight="1">
      <c r="A306" s="16">
        <v>8.0</v>
      </c>
      <c r="B306" s="16" t="s">
        <v>1177</v>
      </c>
      <c r="C306" s="16" t="s">
        <v>3419</v>
      </c>
      <c r="D306" s="16" t="str">
        <f t="shared" si="1"/>
        <v>Cork_North_West8</v>
      </c>
      <c r="E306" s="155" t="str">
        <f>VLOOKUP(B306,SUMMARY!A:I,9,0)</f>
        <v>-</v>
      </c>
      <c r="F306" s="117" t="s">
        <v>599</v>
      </c>
      <c r="J306" s="16" t="str">
        <f>if(TEMPLATES!$B$3="All",B306,
if(C306=TEMPLATES!$B$3,B306,""))</f>
        <v/>
      </c>
      <c r="Q306" s="95"/>
      <c r="R306" s="95"/>
      <c r="V306" s="16" t="s">
        <v>1177</v>
      </c>
    </row>
    <row r="307" ht="14.25" customHeight="1">
      <c r="A307" s="16">
        <v>7.0</v>
      </c>
      <c r="B307" s="16" t="s">
        <v>1185</v>
      </c>
      <c r="C307" s="16" t="s">
        <v>3420</v>
      </c>
      <c r="D307" s="16" t="str">
        <f t="shared" si="1"/>
        <v>Cork_South_West7</v>
      </c>
      <c r="E307" s="155" t="str">
        <f>VLOOKUP(B307,SUMMARY!A:I,9,0)</f>
        <v>-</v>
      </c>
      <c r="F307" s="157" t="s">
        <v>297</v>
      </c>
      <c r="J307" s="16" t="str">
        <f>if(TEMPLATES!$B$3="All",B307,
if(C307=TEMPLATES!$B$3,B307,""))</f>
        <v/>
      </c>
      <c r="Q307" s="95"/>
      <c r="R307" s="95"/>
      <c r="V307" s="16" t="s">
        <v>1185</v>
      </c>
    </row>
    <row r="308" ht="14.25" customHeight="1">
      <c r="A308" s="16">
        <v>6.0</v>
      </c>
      <c r="B308" s="16" t="s">
        <v>954</v>
      </c>
      <c r="C308" s="16" t="s">
        <v>3436</v>
      </c>
      <c r="D308" s="16" t="str">
        <f t="shared" si="1"/>
        <v>Limerick_City6</v>
      </c>
      <c r="E308" s="155">
        <f>VLOOKUP(B308,SUMMARY!A:I,9,0)</f>
        <v>0.3888888889</v>
      </c>
      <c r="F308" s="16" t="s">
        <v>815</v>
      </c>
      <c r="J308" s="16" t="str">
        <f>if(TEMPLATES!$B$3="All",B308,
if(C308=TEMPLATES!$B$3,B308,""))</f>
        <v/>
      </c>
      <c r="Q308" s="95"/>
      <c r="R308" s="95"/>
      <c r="V308" s="16" t="s">
        <v>954</v>
      </c>
    </row>
    <row r="309" ht="14.25" customHeight="1">
      <c r="A309" s="16">
        <v>6.0</v>
      </c>
      <c r="B309" s="16" t="s">
        <v>1179</v>
      </c>
      <c r="C309" s="16" t="s">
        <v>3418</v>
      </c>
      <c r="D309" s="16" t="str">
        <f t="shared" si="1"/>
        <v>Cork_North_Central6</v>
      </c>
      <c r="E309" s="155">
        <f>VLOOKUP(B309,SUMMARY!A:I,9,0)</f>
        <v>0</v>
      </c>
      <c r="F309" s="117" t="s">
        <v>1660</v>
      </c>
      <c r="J309" s="16" t="str">
        <f>if(TEMPLATES!$B$3="All",B309,
if(C309=TEMPLATES!$B$3,B309,""))</f>
        <v/>
      </c>
      <c r="Q309" s="95"/>
      <c r="R309" s="95"/>
      <c r="V309" s="16" t="s">
        <v>1179</v>
      </c>
    </row>
    <row r="310" ht="14.25" customHeight="1">
      <c r="A310" s="16">
        <v>11.0</v>
      </c>
      <c r="B310" s="16" t="s">
        <v>1182</v>
      </c>
      <c r="C310" s="150" t="s">
        <v>3442</v>
      </c>
      <c r="D310" s="16" t="str">
        <f t="shared" si="1"/>
        <v>Sligo_Leitrim11</v>
      </c>
      <c r="E310" s="155">
        <f>VLOOKUP(B310,SUMMARY!A:I,9,0)</f>
        <v>0.1</v>
      </c>
      <c r="F310" s="16" t="s">
        <v>819</v>
      </c>
      <c r="J310" s="16" t="str">
        <f>if(TEMPLATES!$B$3="All",B310,
if(C310=TEMPLATES!$B$3,B310,""))</f>
        <v/>
      </c>
      <c r="Q310" s="95"/>
      <c r="R310" s="95"/>
      <c r="V310" s="16" t="s">
        <v>1182</v>
      </c>
    </row>
    <row r="311" ht="14.25" customHeight="1">
      <c r="A311" s="16">
        <v>9.0</v>
      </c>
      <c r="B311" s="16" t="s">
        <v>25</v>
      </c>
      <c r="C311" s="16" t="s">
        <v>3415</v>
      </c>
      <c r="D311" s="16" t="str">
        <f t="shared" si="1"/>
        <v>Carlow_Kilkenny9</v>
      </c>
      <c r="E311" s="155">
        <f>VLOOKUP(B311,SUMMARY!A:I,9,0)</f>
        <v>0</v>
      </c>
      <c r="F311" s="16" t="s">
        <v>822</v>
      </c>
      <c r="J311" s="16" t="str">
        <f>if(TEMPLATES!$B$3="All",B311,
if(C311=TEMPLATES!$B$3,B311,""))</f>
        <v/>
      </c>
      <c r="Q311" s="95"/>
      <c r="R311" s="95"/>
      <c r="V311" s="16" t="s">
        <v>25</v>
      </c>
    </row>
    <row r="312" ht="14.25" customHeight="1">
      <c r="A312" s="16">
        <v>11.0</v>
      </c>
      <c r="B312" s="16" t="s">
        <v>1188</v>
      </c>
      <c r="C312" s="150" t="s">
        <v>341</v>
      </c>
      <c r="D312" s="16" t="str">
        <f t="shared" si="1"/>
        <v>Waterford11</v>
      </c>
      <c r="E312" s="155" t="str">
        <f>VLOOKUP(B312,SUMMARY!A:I,9,0)</f>
        <v>-</v>
      </c>
      <c r="F312" s="16" t="s">
        <v>825</v>
      </c>
      <c r="J312" s="16" t="str">
        <f>if(TEMPLATES!$B$3="All",B312,
if(C312=TEMPLATES!$B$3,B312,""))</f>
        <v/>
      </c>
      <c r="Q312" s="95"/>
      <c r="R312" s="95"/>
      <c r="V312" s="16" t="s">
        <v>1188</v>
      </c>
    </row>
    <row r="313" ht="14.25" customHeight="1">
      <c r="A313" s="16">
        <v>10.0</v>
      </c>
      <c r="B313" s="16" t="s">
        <v>387</v>
      </c>
      <c r="C313" s="16" t="s">
        <v>3338</v>
      </c>
      <c r="D313" s="16" t="str">
        <f t="shared" si="1"/>
        <v>Donegal10</v>
      </c>
      <c r="E313" s="155">
        <f>VLOOKUP(B313,SUMMARY!A:I,9,0)</f>
        <v>1</v>
      </c>
      <c r="F313" s="16" t="s">
        <v>831</v>
      </c>
      <c r="J313" s="16" t="str">
        <f>if(TEMPLATES!$B$3="All",B313,
if(C313=TEMPLATES!$B$3,B313,""))</f>
        <v/>
      </c>
      <c r="Q313" s="95"/>
      <c r="R313" s="95"/>
      <c r="V313" s="16" t="s">
        <v>387</v>
      </c>
    </row>
    <row r="314" ht="14.25" customHeight="1">
      <c r="A314" s="16">
        <v>6.0</v>
      </c>
      <c r="B314" s="16" t="s">
        <v>1192</v>
      </c>
      <c r="C314" s="16" t="s">
        <v>3417</v>
      </c>
      <c r="D314" s="16" t="str">
        <f t="shared" si="1"/>
        <v>Cork_East6</v>
      </c>
      <c r="E314" s="155" t="str">
        <f>VLOOKUP(B314,SUMMARY!A:I,9,0)</f>
        <v>-</v>
      </c>
      <c r="F314" s="16" t="s">
        <v>837</v>
      </c>
      <c r="J314" s="16" t="str">
        <f>if(TEMPLATES!$B$3="All",B314,
if(C314=TEMPLATES!$B$3,B314,""))</f>
        <v/>
      </c>
      <c r="Q314" s="95"/>
      <c r="R314" s="95"/>
      <c r="V314" s="16" t="s">
        <v>1192</v>
      </c>
    </row>
    <row r="315" ht="14.25" customHeight="1">
      <c r="A315" s="16">
        <v>7.0</v>
      </c>
      <c r="B315" s="16" t="s">
        <v>950</v>
      </c>
      <c r="C315" s="16" t="s">
        <v>3436</v>
      </c>
      <c r="D315" s="16" t="str">
        <f t="shared" si="1"/>
        <v>Limerick_City7</v>
      </c>
      <c r="E315" s="155">
        <f>VLOOKUP(B315,SUMMARY!A:I,9,0)</f>
        <v>0.3333333333</v>
      </c>
      <c r="F315" s="117" t="s">
        <v>1654</v>
      </c>
      <c r="J315" s="16" t="str">
        <f>if(TEMPLATES!$B$3="All",B315,
if(C315=TEMPLATES!$B$3,B315,""))</f>
        <v/>
      </c>
      <c r="Q315" s="95"/>
      <c r="R315" s="95"/>
      <c r="V315" s="16" t="s">
        <v>950</v>
      </c>
    </row>
    <row r="316" ht="14.25" customHeight="1">
      <c r="A316" s="16">
        <v>5.0</v>
      </c>
      <c r="B316" s="16" t="s">
        <v>762</v>
      </c>
      <c r="C316" s="16" t="s">
        <v>3432</v>
      </c>
      <c r="D316" s="16" t="str">
        <f t="shared" si="1"/>
        <v>Galway_East5</v>
      </c>
      <c r="E316" s="155">
        <f>VLOOKUP(B316,SUMMARY!A:I,9,0)</f>
        <v>0.3333333333</v>
      </c>
      <c r="F316" s="16" t="s">
        <v>841</v>
      </c>
      <c r="J316" s="16" t="str">
        <f>if(TEMPLATES!$B$3="All",B316,
if(C316=TEMPLATES!$B$3,B316,""))</f>
        <v/>
      </c>
      <c r="Q316" s="95"/>
      <c r="R316" s="95"/>
      <c r="V316" s="16" t="s">
        <v>762</v>
      </c>
    </row>
    <row r="317" ht="14.25" customHeight="1">
      <c r="A317" s="16">
        <v>7.0</v>
      </c>
      <c r="B317" s="16" t="s">
        <v>1200</v>
      </c>
      <c r="C317" s="16" t="s">
        <v>3416</v>
      </c>
      <c r="D317" s="16" t="str">
        <f t="shared" si="1"/>
        <v>Cavan_Monaghan7</v>
      </c>
      <c r="E317" s="155" t="str">
        <f>VLOOKUP(B317,SUMMARY!A:I,9,0)</f>
        <v>-</v>
      </c>
      <c r="F317" s="117" t="s">
        <v>364</v>
      </c>
      <c r="J317" s="16" t="str">
        <f>if(TEMPLATES!$B$3="All",B317,
if(C317=TEMPLATES!$B$3,B317,""))</f>
        <v/>
      </c>
      <c r="Q317" s="95"/>
      <c r="R317" s="95"/>
      <c r="V317" s="16" t="s">
        <v>1200</v>
      </c>
    </row>
    <row r="318" ht="14.25" customHeight="1">
      <c r="A318" s="16">
        <v>6.0</v>
      </c>
      <c r="B318" s="16" t="s">
        <v>1203</v>
      </c>
      <c r="C318" s="16" t="s">
        <v>3432</v>
      </c>
      <c r="D318" s="16" t="str">
        <f t="shared" si="1"/>
        <v>Galway_East6</v>
      </c>
      <c r="E318" s="155" t="str">
        <f>VLOOKUP(B318,SUMMARY!A:I,9,0)</f>
        <v>-</v>
      </c>
      <c r="F318" s="157" t="s">
        <v>1370</v>
      </c>
      <c r="J318" s="16" t="str">
        <f>if(TEMPLATES!$B$3="All",B318,
if(C318=TEMPLATES!$B$3,B318,""))</f>
        <v/>
      </c>
      <c r="Q318" s="95"/>
      <c r="R318" s="95"/>
      <c r="V318" s="16" t="s">
        <v>1203</v>
      </c>
    </row>
    <row r="319" ht="14.25" customHeight="1">
      <c r="A319" s="16">
        <v>8.0</v>
      </c>
      <c r="B319" s="16" t="s">
        <v>489</v>
      </c>
      <c r="C319" s="16" t="s">
        <v>3424</v>
      </c>
      <c r="D319" s="16" t="str">
        <f t="shared" si="1"/>
        <v>Dublin_Fingal8</v>
      </c>
      <c r="E319" s="155">
        <f>VLOOKUP(B319,SUMMARY!A:I,9,0)</f>
        <v>0</v>
      </c>
      <c r="F319" s="157" t="s">
        <v>3387</v>
      </c>
      <c r="J319" s="16" t="str">
        <f>if(TEMPLATES!$B$3="All",B319,
if(C319=TEMPLATES!$B$3,B319,""))</f>
        <v/>
      </c>
      <c r="Q319" s="95"/>
      <c r="R319" s="95"/>
      <c r="V319" s="16" t="s">
        <v>489</v>
      </c>
    </row>
    <row r="320" ht="14.25" customHeight="1">
      <c r="A320" s="16">
        <v>8.0</v>
      </c>
      <c r="B320" s="16" t="s">
        <v>1207</v>
      </c>
      <c r="C320" s="16" t="s">
        <v>3440</v>
      </c>
      <c r="D320" s="16" t="str">
        <f t="shared" si="1"/>
        <v>Meath_West8</v>
      </c>
      <c r="E320" s="155" t="str">
        <f>VLOOKUP(B320,SUMMARY!A:I,9,0)</f>
        <v>-</v>
      </c>
      <c r="F320" s="157" t="s">
        <v>3388</v>
      </c>
      <c r="J320" s="16" t="str">
        <f>if(TEMPLATES!$B$3="All",B320,
if(C320=TEMPLATES!$B$3,B320,""))</f>
        <v/>
      </c>
      <c r="Q320" s="95"/>
      <c r="R320" s="95"/>
      <c r="V320" s="16" t="s">
        <v>1207</v>
      </c>
    </row>
    <row r="321" ht="14.25" customHeight="1">
      <c r="A321" s="16">
        <v>10.0</v>
      </c>
      <c r="B321" s="16" t="s">
        <v>1205</v>
      </c>
      <c r="C321" s="16" t="s">
        <v>3438</v>
      </c>
      <c r="D321" s="16" t="str">
        <f t="shared" si="1"/>
        <v>Longford_Westmeath10</v>
      </c>
      <c r="E321" s="155" t="str">
        <f>VLOOKUP(B321,SUMMARY!A:I,9,0)</f>
        <v>-</v>
      </c>
      <c r="F321" s="16" t="s">
        <v>844</v>
      </c>
      <c r="J321" s="16" t="str">
        <f>if(TEMPLATES!$B$3="All",B321,
if(C321=TEMPLATES!$B$3,B321,""))</f>
        <v/>
      </c>
      <c r="Q321" s="95"/>
      <c r="R321" s="95"/>
      <c r="V321" s="16" t="s">
        <v>1205</v>
      </c>
    </row>
    <row r="322" ht="14.25" customHeight="1">
      <c r="A322" s="16">
        <v>7.0</v>
      </c>
      <c r="B322" s="16" t="s">
        <v>1219</v>
      </c>
      <c r="C322" s="16" t="s">
        <v>3427</v>
      </c>
      <c r="D322" s="16" t="str">
        <f t="shared" si="1"/>
        <v>Dublin_Rathdown7</v>
      </c>
      <c r="E322" s="155" t="str">
        <f>VLOOKUP(B322,SUMMARY!A:I,9,0)</f>
        <v>-</v>
      </c>
      <c r="F322" s="117" t="s">
        <v>407</v>
      </c>
      <c r="J322" s="16" t="str">
        <f>if(TEMPLATES!$B$3="All",B322,
if(C322=TEMPLATES!$B$3,B322,""))</f>
        <v/>
      </c>
      <c r="Q322" s="95"/>
      <c r="R322" s="95"/>
      <c r="V322" s="16" t="s">
        <v>1219</v>
      </c>
    </row>
    <row r="323" ht="14.25" customHeight="1">
      <c r="A323" s="16">
        <v>10.0</v>
      </c>
      <c r="B323" s="16" t="s">
        <v>1054</v>
      </c>
      <c r="C323" s="16" t="s">
        <v>3324</v>
      </c>
      <c r="D323" s="16" t="str">
        <f t="shared" si="1"/>
        <v>Mayo10</v>
      </c>
      <c r="E323" s="155">
        <f>VLOOKUP(B323,SUMMARY!A:I,9,0)</f>
        <v>0.07692307692</v>
      </c>
      <c r="F323" s="157" t="s">
        <v>1488</v>
      </c>
      <c r="J323" s="16" t="str">
        <f>if(TEMPLATES!$B$3="All",B323,
if(C323=TEMPLATES!$B$3,B323,""))</f>
        <v/>
      </c>
      <c r="Q323" s="95"/>
      <c r="R323" s="95"/>
      <c r="V323" s="16" t="s">
        <v>1054</v>
      </c>
    </row>
    <row r="324" ht="14.25" customHeight="1">
      <c r="A324" s="16">
        <v>7.0</v>
      </c>
      <c r="B324" s="16" t="s">
        <v>1227</v>
      </c>
      <c r="C324" s="16" t="s">
        <v>3432</v>
      </c>
      <c r="D324" s="16" t="str">
        <f t="shared" si="1"/>
        <v>Galway_East7</v>
      </c>
      <c r="E324" s="155" t="str">
        <f>VLOOKUP(B324,SUMMARY!A:I,9,0)</f>
        <v>-</v>
      </c>
      <c r="F324" s="16" t="s">
        <v>847</v>
      </c>
      <c r="J324" s="16" t="str">
        <f>if(TEMPLATES!$B$3="All",B324,
if(C324=TEMPLATES!$B$3,B324,""))</f>
        <v/>
      </c>
      <c r="Q324" s="95"/>
      <c r="R324" s="95"/>
      <c r="V324" s="16" t="s">
        <v>1227</v>
      </c>
    </row>
    <row r="325" ht="14.25" customHeight="1">
      <c r="A325" s="16">
        <v>7.0</v>
      </c>
      <c r="B325" s="16" t="s">
        <v>551</v>
      </c>
      <c r="C325" s="16" t="s">
        <v>3426</v>
      </c>
      <c r="D325" s="16" t="str">
        <f t="shared" si="1"/>
        <v>Dublin_North_West7</v>
      </c>
      <c r="E325" s="155">
        <f>VLOOKUP(B325,SUMMARY!A:I,9,0)</f>
        <v>0</v>
      </c>
      <c r="F325" s="157" t="s">
        <v>1490</v>
      </c>
      <c r="J325" s="16" t="str">
        <f>if(TEMPLATES!$B$3="All",B325,
if(C325=TEMPLATES!$B$3,B325,""))</f>
        <v/>
      </c>
      <c r="Q325" s="95"/>
      <c r="R325" s="95"/>
      <c r="V325" s="16" t="s">
        <v>551</v>
      </c>
    </row>
    <row r="326" ht="14.25" customHeight="1">
      <c r="A326" s="16">
        <v>8.0</v>
      </c>
      <c r="B326" s="16" t="s">
        <v>115</v>
      </c>
      <c r="C326" s="16" t="s">
        <v>3427</v>
      </c>
      <c r="D326" s="16" t="str">
        <f t="shared" si="1"/>
        <v>Dublin_Rathdown8</v>
      </c>
      <c r="E326" s="155">
        <f>VLOOKUP(B326,SUMMARY!A:I,9,0)</f>
        <v>0.6</v>
      </c>
      <c r="F326" s="117" t="s">
        <v>1085</v>
      </c>
      <c r="J326" s="16" t="str">
        <f>if(TEMPLATES!$B$3="All",B326,
if(C326=TEMPLATES!$B$3,B326,""))</f>
        <v/>
      </c>
      <c r="Q326" s="95"/>
      <c r="R326" s="95"/>
      <c r="V326" s="16" t="s">
        <v>115</v>
      </c>
    </row>
    <row r="327" ht="14.25" customHeight="1">
      <c r="A327" s="16">
        <v>8.0</v>
      </c>
      <c r="B327" s="16" t="s">
        <v>663</v>
      </c>
      <c r="C327" s="16" t="s">
        <v>3422</v>
      </c>
      <c r="D327" s="16" t="str">
        <f t="shared" si="1"/>
        <v>Dublin_Bay_South8</v>
      </c>
      <c r="E327" s="155">
        <f>VLOOKUP(B327,SUMMARY!A:I,9,0)</f>
        <v>1</v>
      </c>
      <c r="F327" s="157" t="s">
        <v>3392</v>
      </c>
      <c r="J327" s="16" t="str">
        <f>if(TEMPLATES!$B$3="All",B327,
if(C327=TEMPLATES!$B$3,B327,""))</f>
        <v/>
      </c>
      <c r="Q327" s="95"/>
      <c r="R327" s="95"/>
      <c r="V327" s="16" t="s">
        <v>663</v>
      </c>
    </row>
    <row r="328" ht="14.25" customHeight="1">
      <c r="A328" s="16">
        <v>10.0</v>
      </c>
      <c r="B328" s="16" t="s">
        <v>1230</v>
      </c>
      <c r="C328" s="16" t="s">
        <v>3423</v>
      </c>
      <c r="D328" s="16" t="str">
        <f t="shared" si="1"/>
        <v>Dublin_Central10</v>
      </c>
      <c r="E328" s="155" t="str">
        <f>VLOOKUP(B328,SUMMARY!A:I,9,0)</f>
        <v>-</v>
      </c>
      <c r="F328" s="117" t="s">
        <v>989</v>
      </c>
      <c r="J328" s="16" t="str">
        <f>if(TEMPLATES!$B$3="All",B328,
if(C328=TEMPLATES!$B$3,B328,""))</f>
        <v/>
      </c>
      <c r="Q328" s="95"/>
      <c r="R328" s="95"/>
      <c r="V328" s="16" t="s">
        <v>1230</v>
      </c>
    </row>
    <row r="329" ht="14.25" customHeight="1">
      <c r="A329" s="16">
        <v>8.0</v>
      </c>
      <c r="B329" s="16" t="s">
        <v>1235</v>
      </c>
      <c r="C329" s="16" t="s">
        <v>3436</v>
      </c>
      <c r="D329" s="16" t="str">
        <f t="shared" si="1"/>
        <v>Limerick_City8</v>
      </c>
      <c r="E329" s="155" t="str">
        <f>VLOOKUP(B329,SUMMARY!A:I,9,0)</f>
        <v>-</v>
      </c>
      <c r="F329" s="16" t="s">
        <v>850</v>
      </c>
      <c r="J329" s="16" t="str">
        <f>if(TEMPLATES!$B$3="All",B329,
if(C329=TEMPLATES!$B$3,B329,""))</f>
        <v/>
      </c>
      <c r="Q329" s="95"/>
      <c r="R329" s="95"/>
      <c r="V329" s="16" t="s">
        <v>1235</v>
      </c>
    </row>
    <row r="330" ht="14.25" customHeight="1">
      <c r="A330" s="16">
        <v>12.0</v>
      </c>
      <c r="B330" s="16" t="s">
        <v>1158</v>
      </c>
      <c r="C330" s="150" t="s">
        <v>3442</v>
      </c>
      <c r="D330" s="16" t="str">
        <f t="shared" si="1"/>
        <v>Sligo_Leitrim12</v>
      </c>
      <c r="E330" s="155">
        <f>VLOOKUP(B330,SUMMARY!A:I,9,0)</f>
        <v>0.4285714286</v>
      </c>
      <c r="F330" s="157" t="s">
        <v>1372</v>
      </c>
      <c r="J330" s="16" t="str">
        <f>if(TEMPLATES!$B$3="All",B330,
if(C330=TEMPLATES!$B$3,B330,""))</f>
        <v/>
      </c>
      <c r="Q330" s="95"/>
      <c r="R330" s="95"/>
      <c r="V330" s="16" t="s">
        <v>1158</v>
      </c>
    </row>
    <row r="331" ht="14.25" customHeight="1">
      <c r="A331" s="16">
        <v>11.0</v>
      </c>
      <c r="B331" s="16" t="s">
        <v>1242</v>
      </c>
      <c r="C331" s="150" t="s">
        <v>33</v>
      </c>
      <c r="D331" s="16" t="str">
        <f t="shared" si="1"/>
        <v>Tipperary11</v>
      </c>
      <c r="E331" s="155" t="str">
        <f>VLOOKUP(B331,SUMMARY!A:I,9,0)</f>
        <v>-</v>
      </c>
      <c r="F331" s="157" t="s">
        <v>1374</v>
      </c>
      <c r="J331" s="16" t="str">
        <f>if(TEMPLATES!$B$3="All",B331,
if(C331=TEMPLATES!$B$3,B331,""))</f>
        <v/>
      </c>
      <c r="Q331" s="95"/>
      <c r="R331" s="95"/>
      <c r="V331" s="16" t="s">
        <v>1242</v>
      </c>
    </row>
    <row r="332" ht="14.25" customHeight="1">
      <c r="A332" s="16">
        <v>12.0</v>
      </c>
      <c r="B332" s="16" t="s">
        <v>1245</v>
      </c>
      <c r="C332" s="150" t="s">
        <v>79</v>
      </c>
      <c r="D332" s="16" t="str">
        <f t="shared" si="1"/>
        <v>Wexford12</v>
      </c>
      <c r="E332" s="155" t="str">
        <f>VLOOKUP(B332,SUMMARY!A:I,9,0)</f>
        <v>-</v>
      </c>
      <c r="F332" s="117" t="s">
        <v>1215</v>
      </c>
      <c r="J332" s="16" t="str">
        <f>if(TEMPLATES!$B$3="All",B332,
if(C332=TEMPLATES!$B$3,B332,""))</f>
        <v/>
      </c>
      <c r="Q332" s="95"/>
      <c r="R332" s="95"/>
      <c r="V332" s="16" t="s">
        <v>1245</v>
      </c>
    </row>
    <row r="333" ht="14.25" customHeight="1">
      <c r="A333" s="16">
        <v>7.0</v>
      </c>
      <c r="B333" s="16" t="s">
        <v>1248</v>
      </c>
      <c r="C333" s="16" t="s">
        <v>3417</v>
      </c>
      <c r="D333" s="16" t="str">
        <f t="shared" si="1"/>
        <v>Cork_East7</v>
      </c>
      <c r="E333" s="155">
        <f>VLOOKUP(B333,SUMMARY!A:I,9,0)</f>
        <v>0.1818181818</v>
      </c>
      <c r="F333" s="117" t="s">
        <v>300</v>
      </c>
      <c r="J333" s="16" t="str">
        <f>if(TEMPLATES!$B$3="All",B333,
if(C333=TEMPLATES!$B$3,B333,""))</f>
        <v/>
      </c>
      <c r="Q333" s="95"/>
      <c r="R333" s="95"/>
      <c r="V333" s="16" t="s">
        <v>1248</v>
      </c>
    </row>
    <row r="334" ht="14.25" customHeight="1">
      <c r="A334" s="16">
        <v>8.0</v>
      </c>
      <c r="B334" s="16" t="s">
        <v>573</v>
      </c>
      <c r="C334" s="16" t="s">
        <v>3426</v>
      </c>
      <c r="D334" s="16" t="str">
        <f t="shared" si="1"/>
        <v>Dublin_North_West8</v>
      </c>
      <c r="E334" s="155">
        <f>VLOOKUP(B334,SUMMARY!A:I,9,0)</f>
        <v>1</v>
      </c>
      <c r="F334" s="157" t="s">
        <v>3396</v>
      </c>
      <c r="J334" s="16" t="str">
        <f>if(TEMPLATES!$B$3="All",B334,
if(C334=TEMPLATES!$B$3,B334,""))</f>
        <v/>
      </c>
      <c r="Q334" s="95"/>
      <c r="R334" s="95"/>
      <c r="V334" s="16" t="s">
        <v>573</v>
      </c>
    </row>
    <row r="335" ht="14.25" customHeight="1">
      <c r="A335" s="16">
        <v>8.0</v>
      </c>
      <c r="B335" s="16" t="s">
        <v>110</v>
      </c>
      <c r="C335" s="16" t="s">
        <v>3416</v>
      </c>
      <c r="D335" s="16" t="str">
        <f t="shared" si="1"/>
        <v>Cavan_Monaghan8</v>
      </c>
      <c r="E335" s="155">
        <f>VLOOKUP(B335,SUMMARY!A:I,9,0)</f>
        <v>0.7058823529</v>
      </c>
      <c r="F335" s="157" t="s">
        <v>853</v>
      </c>
      <c r="J335" s="16" t="str">
        <f>if(TEMPLATES!$B$3="All",B335,
if(C335=TEMPLATES!$B$3,B335,""))</f>
        <v/>
      </c>
      <c r="Q335" s="95"/>
      <c r="R335" s="95"/>
      <c r="V335" s="16" t="s">
        <v>110</v>
      </c>
    </row>
    <row r="336" ht="14.25" customHeight="1">
      <c r="A336" s="16">
        <v>10.0</v>
      </c>
      <c r="B336" s="16" t="s">
        <v>178</v>
      </c>
      <c r="C336" s="16" t="s">
        <v>3428</v>
      </c>
      <c r="D336" s="16" t="str">
        <f t="shared" si="1"/>
        <v>Dublin_South_Central10</v>
      </c>
      <c r="E336" s="155">
        <f>VLOOKUP(B336,SUMMARY!A:I,9,0)</f>
        <v>1</v>
      </c>
      <c r="F336" s="117" t="s">
        <v>350</v>
      </c>
      <c r="J336" s="16" t="str">
        <f>if(TEMPLATES!$B$3="All",B336,
if(C336=TEMPLATES!$B$3,B336,""))</f>
        <v/>
      </c>
      <c r="Q336" s="95"/>
      <c r="R336" s="95"/>
      <c r="V336" s="16" t="s">
        <v>178</v>
      </c>
    </row>
    <row r="337" ht="14.25" customHeight="1">
      <c r="A337" s="16">
        <v>9.0</v>
      </c>
      <c r="B337" s="16" t="s">
        <v>1251</v>
      </c>
      <c r="C337" s="16" t="s">
        <v>3416</v>
      </c>
      <c r="D337" s="16" t="str">
        <f t="shared" si="1"/>
        <v>Cavan_Monaghan9</v>
      </c>
      <c r="E337" s="155" t="str">
        <f>VLOOKUP(B337,SUMMARY!A:I,9,0)</f>
        <v>-</v>
      </c>
      <c r="F337" s="157" t="s">
        <v>1376</v>
      </c>
      <c r="J337" s="16" t="str">
        <f>if(TEMPLATES!$B$3="All",B337,
if(C337=TEMPLATES!$B$3,B337,""))</f>
        <v/>
      </c>
      <c r="Q337" s="95"/>
      <c r="R337" s="95"/>
      <c r="V337" s="16" t="s">
        <v>1251</v>
      </c>
    </row>
    <row r="338" ht="14.25" customHeight="1">
      <c r="A338" s="16">
        <v>12.0</v>
      </c>
      <c r="B338" s="16" t="s">
        <v>1257</v>
      </c>
      <c r="C338" s="16" t="s">
        <v>3435</v>
      </c>
      <c r="D338" s="16" t="str">
        <f t="shared" si="1"/>
        <v>Laois_Offaly12</v>
      </c>
      <c r="E338" s="155" t="str">
        <f>VLOOKUP(B338,SUMMARY!A:I,9,0)</f>
        <v>-</v>
      </c>
      <c r="F338" s="16" t="s">
        <v>860</v>
      </c>
      <c r="J338" s="16" t="str">
        <f>if(TEMPLATES!$B$3="All",B338,
if(C338=TEMPLATES!$B$3,B338,""))</f>
        <v/>
      </c>
      <c r="Q338" s="95"/>
      <c r="R338" s="95"/>
      <c r="V338" s="16" t="s">
        <v>1257</v>
      </c>
    </row>
    <row r="339" ht="14.25" customHeight="1">
      <c r="A339" s="16">
        <v>10.0</v>
      </c>
      <c r="B339" s="16" t="s">
        <v>114</v>
      </c>
      <c r="C339" s="16" t="s">
        <v>3416</v>
      </c>
      <c r="D339" s="16" t="str">
        <f t="shared" si="1"/>
        <v>Cavan_Monaghan10</v>
      </c>
      <c r="E339" s="155">
        <f>VLOOKUP(B339,SUMMARY!A:I,9,0)</f>
        <v>0.3333333333</v>
      </c>
      <c r="F339" s="16" t="s">
        <v>873</v>
      </c>
      <c r="J339" s="16" t="str">
        <f>if(TEMPLATES!$B$3="All",B339,
if(C339=TEMPLATES!$B$3,B339,""))</f>
        <v/>
      </c>
      <c r="Q339" s="95"/>
      <c r="R339" s="95"/>
      <c r="V339" s="16" t="s">
        <v>114</v>
      </c>
    </row>
    <row r="340" ht="14.25" customHeight="1">
      <c r="A340" s="16">
        <v>8.0</v>
      </c>
      <c r="B340" s="16" t="s">
        <v>1268</v>
      </c>
      <c r="C340" s="16" t="s">
        <v>3431</v>
      </c>
      <c r="D340" s="16" t="str">
        <f t="shared" si="1"/>
        <v>Dun_Laoghaire8</v>
      </c>
      <c r="E340" s="155" t="str">
        <f>VLOOKUP(B340,SUMMARY!A:I,9,0)</f>
        <v>-</v>
      </c>
      <c r="F340" s="16" t="s">
        <v>882</v>
      </c>
      <c r="J340" s="16" t="str">
        <f>if(TEMPLATES!$B$3="All",B340,
if(C340=TEMPLATES!$B$3,B340,""))</f>
        <v/>
      </c>
      <c r="Q340" s="95"/>
      <c r="R340" s="95"/>
      <c r="V340" s="16" t="s">
        <v>1268</v>
      </c>
    </row>
    <row r="341" ht="14.25" customHeight="1">
      <c r="A341" s="16">
        <v>8.0</v>
      </c>
      <c r="B341" s="16" t="s">
        <v>1272</v>
      </c>
      <c r="C341" s="16" t="s">
        <v>3432</v>
      </c>
      <c r="D341" s="16" t="str">
        <f t="shared" si="1"/>
        <v>Galway_East8</v>
      </c>
      <c r="E341" s="155" t="str">
        <f>VLOOKUP(B341,SUMMARY!A:I,9,0)</f>
        <v>-</v>
      </c>
      <c r="F341" s="16" t="s">
        <v>886</v>
      </c>
      <c r="J341" s="16" t="str">
        <f>if(TEMPLATES!$B$3="All",B341,
if(C341=TEMPLATES!$B$3,B341,""))</f>
        <v/>
      </c>
      <c r="Q341" s="95"/>
      <c r="R341" s="95"/>
      <c r="V341" s="16" t="s">
        <v>1272</v>
      </c>
    </row>
    <row r="342" ht="14.25" customHeight="1">
      <c r="A342" s="16">
        <v>9.0</v>
      </c>
      <c r="B342" s="16" t="s">
        <v>877</v>
      </c>
      <c r="C342" s="16" t="s">
        <v>3434</v>
      </c>
      <c r="D342" s="16" t="str">
        <f t="shared" si="1"/>
        <v>Kildare_North9</v>
      </c>
      <c r="E342" s="155">
        <f>VLOOKUP(B342,SUMMARY!A:I,9,0)</f>
        <v>0</v>
      </c>
      <c r="F342" s="117" t="s">
        <v>2518</v>
      </c>
      <c r="J342" s="16" t="str">
        <f>if(TEMPLATES!$B$3="All",B342,
if(C342=TEMPLATES!$B$3,B342,""))</f>
        <v/>
      </c>
      <c r="Q342" s="95"/>
      <c r="R342" s="95"/>
      <c r="V342" s="16" t="s">
        <v>877</v>
      </c>
    </row>
    <row r="343" ht="14.25" customHeight="1">
      <c r="A343" s="16">
        <v>13.0</v>
      </c>
      <c r="B343" s="16" t="s">
        <v>909</v>
      </c>
      <c r="C343" s="16" t="s">
        <v>3435</v>
      </c>
      <c r="D343" s="16" t="str">
        <f t="shared" si="1"/>
        <v>Laois_Offaly13</v>
      </c>
      <c r="E343" s="155">
        <f>VLOOKUP(B343,SUMMARY!A:I,9,0)</f>
        <v>0.8</v>
      </c>
      <c r="F343" s="117" t="s">
        <v>1657</v>
      </c>
      <c r="J343" s="16" t="str">
        <f>if(TEMPLATES!$B$3="All",B343,
if(C343=TEMPLATES!$B$3,B343,""))</f>
        <v/>
      </c>
      <c r="Q343" s="95"/>
      <c r="R343" s="95"/>
      <c r="V343" s="16" t="s">
        <v>909</v>
      </c>
    </row>
    <row r="344" ht="14.25" customHeight="1">
      <c r="A344" s="16">
        <v>8.0</v>
      </c>
      <c r="B344" s="16" t="s">
        <v>198</v>
      </c>
      <c r="C344" s="16" t="s">
        <v>3417</v>
      </c>
      <c r="D344" s="16" t="str">
        <f t="shared" si="1"/>
        <v>Cork_East8</v>
      </c>
      <c r="E344" s="155">
        <f>VLOOKUP(B344,SUMMARY!A:I,9,0)</f>
        <v>0.05</v>
      </c>
      <c r="F344" s="157" t="s">
        <v>3325</v>
      </c>
      <c r="J344" s="16" t="str">
        <f>if(TEMPLATES!$B$3="All",B344,
if(C344=TEMPLATES!$B$3,B344,""))</f>
        <v/>
      </c>
      <c r="Q344" s="95"/>
      <c r="R344" s="95"/>
      <c r="V344" s="16" t="s">
        <v>198</v>
      </c>
    </row>
    <row r="345" ht="14.25" customHeight="1">
      <c r="A345" s="16">
        <v>10.0</v>
      </c>
      <c r="B345" s="16" t="s">
        <v>1278</v>
      </c>
      <c r="C345" s="16" t="s">
        <v>3295</v>
      </c>
      <c r="D345" s="16" t="str">
        <f t="shared" si="1"/>
        <v>Louth10</v>
      </c>
      <c r="E345" s="155" t="str">
        <f>VLOOKUP(B345,SUMMARY!A:I,9,0)</f>
        <v>-</v>
      </c>
      <c r="F345" s="16" t="s">
        <v>902</v>
      </c>
      <c r="J345" s="16" t="str">
        <f>if(TEMPLATES!$B$3="All",B345,
if(C345=TEMPLATES!$B$3,B345,""))</f>
        <v/>
      </c>
      <c r="Q345" s="95"/>
      <c r="R345" s="95"/>
      <c r="V345" s="16" t="s">
        <v>1278</v>
      </c>
    </row>
    <row r="346" ht="14.25" customHeight="1">
      <c r="A346" s="16">
        <v>11.0</v>
      </c>
      <c r="B346" s="16" t="s">
        <v>1276</v>
      </c>
      <c r="C346" s="16" t="s">
        <v>3338</v>
      </c>
      <c r="D346" s="16" t="str">
        <f t="shared" si="1"/>
        <v>Donegal11</v>
      </c>
      <c r="E346" s="155" t="str">
        <f>VLOOKUP(B346,SUMMARY!A:I,9,0)</f>
        <v>-</v>
      </c>
      <c r="F346" s="16" t="s">
        <v>3458</v>
      </c>
      <c r="J346" s="16" t="str">
        <f>if(TEMPLATES!$B$3="All",B346,
if(C346=TEMPLATES!$B$3,B346,""))</f>
        <v/>
      </c>
      <c r="Q346" s="95"/>
      <c r="R346" s="95"/>
      <c r="V346" s="16" t="s">
        <v>1276</v>
      </c>
    </row>
    <row r="347" ht="14.25" customHeight="1">
      <c r="A347" s="16">
        <v>10.0</v>
      </c>
      <c r="B347" s="16" t="s">
        <v>1304</v>
      </c>
      <c r="C347" s="150" t="s">
        <v>121</v>
      </c>
      <c r="D347" s="16" t="str">
        <f t="shared" si="1"/>
        <v>Wicklow10</v>
      </c>
      <c r="E347" s="155">
        <f>VLOOKUP(B347,SUMMARY!A:I,9,0)</f>
        <v>0.5</v>
      </c>
      <c r="F347" s="117" t="s">
        <v>188</v>
      </c>
      <c r="J347" s="16" t="str">
        <f>if(TEMPLATES!$B$3="All",B347,
if(C347=TEMPLATES!$B$3,B347,""))</f>
        <v/>
      </c>
      <c r="Q347" s="95"/>
      <c r="R347" s="95"/>
      <c r="V347" s="16" t="s">
        <v>1304</v>
      </c>
    </row>
    <row r="348" ht="14.25" customHeight="1">
      <c r="A348" s="16">
        <v>9.0</v>
      </c>
      <c r="B348" s="16" t="s">
        <v>1582</v>
      </c>
      <c r="C348" s="16" t="s">
        <v>3440</v>
      </c>
      <c r="D348" s="16" t="str">
        <f t="shared" si="1"/>
        <v>Meath_West9</v>
      </c>
      <c r="E348" s="155">
        <f>VLOOKUP(B348,SUMMARY!A:I,9,0)</f>
        <v>0.5</v>
      </c>
      <c r="F348" s="16" t="s">
        <v>913</v>
      </c>
      <c r="J348" s="16" t="str">
        <f>if(TEMPLATES!$B$3="All",B348,
if(C348=TEMPLATES!$B$3,B348,""))</f>
        <v/>
      </c>
      <c r="Q348" s="95"/>
      <c r="R348" s="95"/>
      <c r="V348" s="16" t="s">
        <v>1582</v>
      </c>
    </row>
    <row r="349" ht="14.25" customHeight="1">
      <c r="A349" s="16">
        <v>11.0</v>
      </c>
      <c r="B349" s="16" t="s">
        <v>995</v>
      </c>
      <c r="C349" s="16" t="s">
        <v>3438</v>
      </c>
      <c r="D349" s="16" t="str">
        <f t="shared" si="1"/>
        <v>Longford_Westmeath11</v>
      </c>
      <c r="E349" s="155">
        <f>VLOOKUP(B349,SUMMARY!A:I,9,0)</f>
        <v>0.7647058824</v>
      </c>
      <c r="F349" s="117" t="s">
        <v>725</v>
      </c>
      <c r="J349" s="16" t="str">
        <f>if(TEMPLATES!$B$3="All",B349,
if(C349=TEMPLATES!$B$3,B349,""))</f>
        <v/>
      </c>
      <c r="Q349" s="95"/>
      <c r="R349" s="95"/>
      <c r="V349" s="16" t="s">
        <v>995</v>
      </c>
    </row>
    <row r="350" ht="14.25" customHeight="1">
      <c r="A350" s="16">
        <v>11.0</v>
      </c>
      <c r="B350" s="16" t="s">
        <v>1284</v>
      </c>
      <c r="C350" s="16" t="s">
        <v>3416</v>
      </c>
      <c r="D350" s="16" t="str">
        <f t="shared" si="1"/>
        <v>Cavan_Monaghan11</v>
      </c>
      <c r="E350" s="155" t="str">
        <f>VLOOKUP(B350,SUMMARY!A:I,9,0)</f>
        <v>-</v>
      </c>
      <c r="F350" s="117" t="s">
        <v>532</v>
      </c>
      <c r="J350" s="16" t="str">
        <f>if(TEMPLATES!$B$3="All",B350,
if(C350=TEMPLATES!$B$3,B350,""))</f>
        <v/>
      </c>
      <c r="Q350" s="95"/>
      <c r="R350" s="95"/>
      <c r="V350" s="16" t="s">
        <v>1284</v>
      </c>
    </row>
    <row r="351" ht="14.25" customHeight="1">
      <c r="A351" s="16">
        <v>12.0</v>
      </c>
      <c r="B351" s="16" t="s">
        <v>1287</v>
      </c>
      <c r="C351" s="16" t="s">
        <v>3416</v>
      </c>
      <c r="D351" s="16" t="str">
        <f t="shared" si="1"/>
        <v>Cavan_Monaghan12</v>
      </c>
      <c r="E351" s="155" t="str">
        <f>VLOOKUP(B351,SUMMARY!A:I,9,0)</f>
        <v>-</v>
      </c>
      <c r="F351" s="157" t="s">
        <v>3340</v>
      </c>
      <c r="J351" s="16" t="str">
        <f>if(TEMPLATES!$B$3="All",B351,
if(C351=TEMPLATES!$B$3,B351,""))</f>
        <v/>
      </c>
      <c r="Q351" s="95"/>
      <c r="R351" s="95"/>
      <c r="V351" s="16" t="s">
        <v>1287</v>
      </c>
    </row>
    <row r="352" ht="14.25" customHeight="1">
      <c r="A352" s="16">
        <v>7.0</v>
      </c>
      <c r="B352" s="16" t="s">
        <v>361</v>
      </c>
      <c r="C352" s="16" t="s">
        <v>3430</v>
      </c>
      <c r="D352" s="16" t="str">
        <f t="shared" si="1"/>
        <v>Dublin_West7</v>
      </c>
      <c r="E352" s="155">
        <f>VLOOKUP(B352,SUMMARY!A:I,9,0)</f>
        <v>0</v>
      </c>
      <c r="F352" s="157" t="s">
        <v>1378</v>
      </c>
      <c r="J352" s="16" t="str">
        <f>if(TEMPLATES!$B$3="All",B352,
if(C352=TEMPLATES!$B$3,B352,""))</f>
        <v/>
      </c>
      <c r="Q352" s="95"/>
      <c r="R352" s="95"/>
      <c r="V352" s="16" t="s">
        <v>361</v>
      </c>
    </row>
    <row r="353" ht="14.25" customHeight="1">
      <c r="A353" s="16">
        <v>10.0</v>
      </c>
      <c r="B353" s="16" t="s">
        <v>1291</v>
      </c>
      <c r="C353" s="16" t="s">
        <v>3415</v>
      </c>
      <c r="D353" s="16" t="str">
        <f t="shared" si="1"/>
        <v>Carlow_Kilkenny10</v>
      </c>
      <c r="E353" s="155" t="str">
        <f>VLOOKUP(B353,SUMMARY!A:I,9,0)</f>
        <v>-</v>
      </c>
      <c r="F353" s="157" t="s">
        <v>1493</v>
      </c>
      <c r="J353" s="16" t="str">
        <f>if(TEMPLATES!$B$3="All",B353,
if(C353=TEMPLATES!$B$3,B353,""))</f>
        <v/>
      </c>
      <c r="Q353" s="95"/>
      <c r="R353" s="95"/>
      <c r="V353" s="16" t="s">
        <v>1291</v>
      </c>
    </row>
    <row r="354" ht="14.25" customHeight="1">
      <c r="A354" s="16">
        <v>12.0</v>
      </c>
      <c r="B354" s="16" t="s">
        <v>1314</v>
      </c>
      <c r="C354" s="150" t="s">
        <v>341</v>
      </c>
      <c r="D354" s="16" t="str">
        <f t="shared" si="1"/>
        <v>Waterford12</v>
      </c>
      <c r="E354" s="155" t="str">
        <f>VLOOKUP(B354,SUMMARY!A:I,9,0)</f>
        <v>-</v>
      </c>
      <c r="F354" s="16" t="s">
        <v>917</v>
      </c>
      <c r="J354" s="16" t="str">
        <f>if(TEMPLATES!$B$3="All",B354,
if(C354=TEMPLATES!$B$3,B354,""))</f>
        <v/>
      </c>
      <c r="Q354" s="95"/>
      <c r="R354" s="95"/>
      <c r="V354" s="16" t="s">
        <v>1314</v>
      </c>
    </row>
    <row r="355" ht="14.25" customHeight="1">
      <c r="A355" s="16">
        <v>13.0</v>
      </c>
      <c r="B355" s="16" t="s">
        <v>1294</v>
      </c>
      <c r="C355" s="150" t="s">
        <v>3442</v>
      </c>
      <c r="D355" s="16" t="str">
        <f t="shared" si="1"/>
        <v>Sligo_Leitrim13</v>
      </c>
      <c r="E355" s="155" t="str">
        <f>VLOOKUP(B355,SUMMARY!A:I,9,0)</f>
        <v>-</v>
      </c>
      <c r="F355" s="16" t="s">
        <v>920</v>
      </c>
      <c r="J355" s="16" t="str">
        <f>if(TEMPLATES!$B$3="All",B355,
if(C355=TEMPLATES!$B$3,B355,""))</f>
        <v/>
      </c>
      <c r="Q355" s="95"/>
      <c r="R355" s="95"/>
      <c r="V355" s="16" t="s">
        <v>1294</v>
      </c>
    </row>
    <row r="356" ht="14.25" customHeight="1">
      <c r="A356" s="16">
        <v>9.0</v>
      </c>
      <c r="B356" s="16" t="s">
        <v>1319</v>
      </c>
      <c r="C356" s="16" t="s">
        <v>3431</v>
      </c>
      <c r="D356" s="16" t="str">
        <f t="shared" si="1"/>
        <v>Dun_Laoghaire9</v>
      </c>
      <c r="E356" s="155" t="str">
        <f>VLOOKUP(B356,SUMMARY!A:I,9,0)</f>
        <v>-</v>
      </c>
      <c r="F356" s="16" t="s">
        <v>924</v>
      </c>
      <c r="J356" s="16" t="str">
        <f>if(TEMPLATES!$B$3="All",B356,
if(C356=TEMPLATES!$B$3,B356,""))</f>
        <v/>
      </c>
      <c r="Q356" s="95"/>
      <c r="R356" s="95"/>
      <c r="V356" s="16" t="s">
        <v>1319</v>
      </c>
    </row>
    <row r="357" ht="14.25" customHeight="1">
      <c r="A357" s="16">
        <v>12.0</v>
      </c>
      <c r="B357" s="16" t="s">
        <v>1317</v>
      </c>
      <c r="C357" s="16" t="s">
        <v>3425</v>
      </c>
      <c r="D357" s="16" t="str">
        <f t="shared" si="1"/>
        <v>Dublin_Mid_West12</v>
      </c>
      <c r="E357" s="155">
        <f>VLOOKUP(B357,SUMMARY!A:I,9,0)</f>
        <v>0</v>
      </c>
      <c r="F357" s="117" t="s">
        <v>1011</v>
      </c>
      <c r="J357" s="16" t="str">
        <f>if(TEMPLATES!$B$3="All",B357,
if(C357=TEMPLATES!$B$3,B357,""))</f>
        <v/>
      </c>
      <c r="Q357" s="95"/>
      <c r="R357" s="95"/>
      <c r="V357" s="16" t="s">
        <v>1317</v>
      </c>
    </row>
    <row r="358" ht="14.25" customHeight="1">
      <c r="A358" s="16">
        <v>11.0</v>
      </c>
      <c r="B358" s="16" t="s">
        <v>1322</v>
      </c>
      <c r="C358" s="150" t="s">
        <v>121</v>
      </c>
      <c r="D358" s="16" t="str">
        <f t="shared" si="1"/>
        <v>Wicklow11</v>
      </c>
      <c r="E358" s="155" t="str">
        <f>VLOOKUP(B358,SUMMARY!A:I,9,0)</f>
        <v>-</v>
      </c>
      <c r="F358" s="16" t="s">
        <v>932</v>
      </c>
      <c r="J358" s="16" t="str">
        <f>if(TEMPLATES!$B$3="All",B358,
if(C358=TEMPLATES!$B$3,B358,""))</f>
        <v/>
      </c>
      <c r="Q358" s="95"/>
      <c r="R358" s="95"/>
      <c r="V358" s="16" t="s">
        <v>1322</v>
      </c>
    </row>
    <row r="359" ht="14.25" customHeight="1">
      <c r="A359" s="16">
        <v>10.0</v>
      </c>
      <c r="B359" s="16" t="s">
        <v>1326</v>
      </c>
      <c r="C359" s="16" t="s">
        <v>3310</v>
      </c>
      <c r="D359" s="16" t="str">
        <f t="shared" si="1"/>
        <v>Clare10</v>
      </c>
      <c r="E359" s="155" t="str">
        <f>VLOOKUP(B359,SUMMARY!A:I,9,0)</f>
        <v>-</v>
      </c>
      <c r="F359" s="157" t="s">
        <v>3366</v>
      </c>
      <c r="J359" s="16" t="str">
        <f>if(TEMPLATES!$B$3="All",B359,
if(C359=TEMPLATES!$B$3,B359,""))</f>
        <v/>
      </c>
      <c r="V359" s="16" t="s">
        <v>1326</v>
      </c>
    </row>
    <row r="360" ht="14.25" customHeight="1">
      <c r="F360" s="16" t="s">
        <v>935</v>
      </c>
    </row>
    <row r="361" ht="14.25" customHeight="1">
      <c r="F361" s="117" t="s">
        <v>271</v>
      </c>
    </row>
    <row r="362" ht="14.25" customHeight="1">
      <c r="F362" s="157" t="s">
        <v>1495</v>
      </c>
    </row>
    <row r="363" ht="14.25" customHeight="1">
      <c r="F363" s="157" t="s">
        <v>268</v>
      </c>
    </row>
    <row r="364" ht="14.25" customHeight="1">
      <c r="F364" s="16" t="s">
        <v>946</v>
      </c>
    </row>
    <row r="365" ht="14.25" customHeight="1">
      <c r="F365" s="157" t="s">
        <v>3495</v>
      </c>
    </row>
    <row r="366" ht="14.25" customHeight="1">
      <c r="F366" s="157" t="s">
        <v>1498</v>
      </c>
    </row>
    <row r="367" ht="14.25" customHeight="1">
      <c r="F367" s="117" t="s">
        <v>1058</v>
      </c>
    </row>
    <row r="368" ht="14.25" customHeight="1">
      <c r="F368" s="16" t="s">
        <v>958</v>
      </c>
    </row>
    <row r="369" ht="14.25" customHeight="1">
      <c r="F369" s="16" t="s">
        <v>961</v>
      </c>
    </row>
    <row r="370" ht="14.25" customHeight="1">
      <c r="F370" s="117" t="s">
        <v>1035</v>
      </c>
    </row>
    <row r="371" ht="14.25" customHeight="1">
      <c r="F371" s="16" t="s">
        <v>973</v>
      </c>
    </row>
    <row r="372" ht="14.25" customHeight="1">
      <c r="F372" s="117" t="s">
        <v>332</v>
      </c>
    </row>
    <row r="373" ht="14.25" customHeight="1">
      <c r="F373" s="157" t="s">
        <v>879</v>
      </c>
    </row>
    <row r="374" ht="14.25" customHeight="1">
      <c r="F374" s="16" t="s">
        <v>979</v>
      </c>
    </row>
    <row r="375" ht="14.25" customHeight="1">
      <c r="F375" s="117" t="s">
        <v>1742</v>
      </c>
    </row>
    <row r="376" ht="14.25" customHeight="1">
      <c r="F376" s="117" t="s">
        <v>643</v>
      </c>
    </row>
    <row r="377" ht="14.25" customHeight="1">
      <c r="F377" s="117" t="s">
        <v>1139</v>
      </c>
    </row>
    <row r="378" ht="14.25" customHeight="1">
      <c r="F378" s="157" t="s">
        <v>1383</v>
      </c>
    </row>
    <row r="379" ht="14.25" customHeight="1">
      <c r="F379" s="16" t="s">
        <v>976</v>
      </c>
    </row>
    <row r="380" ht="14.25" customHeight="1">
      <c r="F380" s="117" t="s">
        <v>1821</v>
      </c>
    </row>
    <row r="381" ht="14.25" customHeight="1">
      <c r="F381" s="16" t="s">
        <v>991</v>
      </c>
    </row>
    <row r="382" ht="14.25" customHeight="1">
      <c r="F382" s="16" t="s">
        <v>983</v>
      </c>
    </row>
    <row r="383" ht="14.25" customHeight="1">
      <c r="F383" s="16" t="s">
        <v>998</v>
      </c>
    </row>
    <row r="384" ht="14.25" customHeight="1">
      <c r="F384" s="117" t="s">
        <v>1043</v>
      </c>
    </row>
    <row r="385" ht="14.25" customHeight="1">
      <c r="F385" s="157" t="s">
        <v>1150</v>
      </c>
    </row>
    <row r="386" ht="14.25" customHeight="1">
      <c r="F386" s="117" t="s">
        <v>785</v>
      </c>
    </row>
    <row r="387" ht="14.25" customHeight="1">
      <c r="F387" s="157" t="s">
        <v>1386</v>
      </c>
    </row>
    <row r="388" ht="14.25" customHeight="1">
      <c r="F388" s="117" t="s">
        <v>968</v>
      </c>
    </row>
    <row r="389" ht="14.25" customHeight="1">
      <c r="F389" s="16" t="s">
        <v>1001</v>
      </c>
    </row>
    <row r="390" ht="14.25" customHeight="1">
      <c r="F390" s="16" t="s">
        <v>1005</v>
      </c>
    </row>
    <row r="391" ht="14.25" customHeight="1">
      <c r="F391" s="117" t="s">
        <v>928</v>
      </c>
    </row>
    <row r="392" ht="14.25" customHeight="1">
      <c r="F392" s="117" t="s">
        <v>1668</v>
      </c>
    </row>
    <row r="393" ht="14.25" customHeight="1">
      <c r="F393" s="157" t="s">
        <v>1500</v>
      </c>
    </row>
    <row r="394" ht="14.25" customHeight="1">
      <c r="F394" s="16" t="s">
        <v>1008</v>
      </c>
    </row>
    <row r="395" ht="14.25" customHeight="1">
      <c r="F395" s="16" t="s">
        <v>1014</v>
      </c>
    </row>
    <row r="396" ht="14.25" customHeight="1">
      <c r="F396" s="157" t="s">
        <v>1977</v>
      </c>
    </row>
    <row r="397" ht="14.25" customHeight="1">
      <c r="F397" s="16" t="s">
        <v>1017</v>
      </c>
    </row>
    <row r="398" ht="14.25" customHeight="1">
      <c r="F398" s="9" t="s">
        <v>1569</v>
      </c>
    </row>
    <row r="399" ht="14.25" customHeight="1">
      <c r="F399" s="117" t="s">
        <v>1825</v>
      </c>
    </row>
    <row r="400" ht="14.25" customHeight="1">
      <c r="F400" s="157" t="s">
        <v>3361</v>
      </c>
    </row>
    <row r="401" ht="14.25" customHeight="1">
      <c r="F401" s="16" t="s">
        <v>1025</v>
      </c>
    </row>
    <row r="402" ht="14.25" customHeight="1">
      <c r="F402" s="157" t="s">
        <v>3284</v>
      </c>
    </row>
    <row r="403" ht="14.25" customHeight="1">
      <c r="F403" s="157" t="s">
        <v>3373</v>
      </c>
    </row>
    <row r="404" ht="14.25" customHeight="1">
      <c r="F404" s="9" t="s">
        <v>1829</v>
      </c>
    </row>
    <row r="405" ht="14.25" customHeight="1">
      <c r="F405" s="16" t="s">
        <v>1032</v>
      </c>
    </row>
    <row r="406" ht="14.25" customHeight="1">
      <c r="F406" s="16" t="s">
        <v>1039</v>
      </c>
    </row>
    <row r="407" ht="14.25" customHeight="1">
      <c r="F407" s="117" t="s">
        <v>1670</v>
      </c>
    </row>
    <row r="408" ht="14.25" customHeight="1">
      <c r="F408" s="157" t="s">
        <v>611</v>
      </c>
    </row>
    <row r="409" ht="14.25" customHeight="1">
      <c r="F409" s="16" t="s">
        <v>1046</v>
      </c>
    </row>
    <row r="410" ht="14.25" customHeight="1">
      <c r="F410" s="16" t="s">
        <v>1049</v>
      </c>
    </row>
    <row r="411" ht="14.25" customHeight="1">
      <c r="F411" s="117" t="s">
        <v>493</v>
      </c>
    </row>
    <row r="412" ht="14.25" customHeight="1">
      <c r="F412" s="117" t="s">
        <v>1060</v>
      </c>
    </row>
    <row r="413" ht="14.25" customHeight="1">
      <c r="F413" s="117" t="s">
        <v>1575</v>
      </c>
    </row>
    <row r="414" ht="14.25" customHeight="1">
      <c r="F414" s="16" t="s">
        <v>1070</v>
      </c>
    </row>
    <row r="415" ht="14.25" customHeight="1">
      <c r="F415" s="16" t="s">
        <v>1068</v>
      </c>
    </row>
    <row r="416" ht="14.25" customHeight="1">
      <c r="F416" s="16" t="s">
        <v>1073</v>
      </c>
    </row>
    <row r="417" ht="14.25" customHeight="1">
      <c r="F417" s="117" t="s">
        <v>651</v>
      </c>
    </row>
    <row r="418" ht="14.25" customHeight="1">
      <c r="F418" s="117" t="s">
        <v>647</v>
      </c>
    </row>
    <row r="419" ht="14.25" customHeight="1">
      <c r="F419" s="157" t="s">
        <v>1078</v>
      </c>
    </row>
    <row r="420" ht="14.25" customHeight="1">
      <c r="F420" s="16" t="s">
        <v>1076</v>
      </c>
    </row>
    <row r="421" ht="14.25" customHeight="1">
      <c r="F421" s="157" t="s">
        <v>943</v>
      </c>
    </row>
    <row r="422" ht="14.25" customHeight="1">
      <c r="F422" s="117" t="s">
        <v>939</v>
      </c>
    </row>
    <row r="423" ht="14.25" customHeight="1">
      <c r="F423" s="157" t="s">
        <v>3397</v>
      </c>
    </row>
    <row r="424" ht="14.25" customHeight="1">
      <c r="F424" s="16" t="s">
        <v>1090</v>
      </c>
    </row>
    <row r="425" ht="14.25" customHeight="1">
      <c r="F425" s="16" t="s">
        <v>1099</v>
      </c>
    </row>
    <row r="426" ht="14.25" customHeight="1">
      <c r="F426" s="157" t="s">
        <v>1505</v>
      </c>
    </row>
    <row r="427" ht="14.25" customHeight="1">
      <c r="F427" s="16" t="s">
        <v>1096</v>
      </c>
    </row>
    <row r="428" ht="14.25" customHeight="1">
      <c r="F428" s="16" t="s">
        <v>1093</v>
      </c>
    </row>
    <row r="429" ht="14.25" customHeight="1">
      <c r="F429" s="16" t="s">
        <v>1107</v>
      </c>
    </row>
    <row r="430" ht="14.25" customHeight="1">
      <c r="F430" s="157" t="s">
        <v>1507</v>
      </c>
    </row>
    <row r="431" ht="14.25" customHeight="1">
      <c r="F431" s="117" t="s">
        <v>964</v>
      </c>
    </row>
    <row r="432" ht="14.25" customHeight="1">
      <c r="F432" s="157" t="s">
        <v>1021</v>
      </c>
    </row>
    <row r="433" ht="14.25" customHeight="1">
      <c r="F433" s="16" t="s">
        <v>1110</v>
      </c>
    </row>
    <row r="434" ht="14.25" customHeight="1">
      <c r="F434" s="16" t="s">
        <v>1117</v>
      </c>
    </row>
    <row r="435" ht="14.25" customHeight="1">
      <c r="F435" s="157" t="s">
        <v>3342</v>
      </c>
    </row>
    <row r="436" ht="14.25" customHeight="1">
      <c r="F436" s="16" t="s">
        <v>1121</v>
      </c>
    </row>
    <row r="437" ht="14.25" customHeight="1">
      <c r="F437" s="157" t="s">
        <v>3353</v>
      </c>
    </row>
    <row r="438" ht="14.25" customHeight="1">
      <c r="F438" s="157" t="s">
        <v>1509</v>
      </c>
    </row>
    <row r="439" ht="14.25" customHeight="1">
      <c r="F439" s="157" t="s">
        <v>3368</v>
      </c>
    </row>
    <row r="440" ht="14.25" customHeight="1">
      <c r="F440" s="117" t="s">
        <v>207</v>
      </c>
    </row>
    <row r="441" ht="14.25" customHeight="1">
      <c r="F441" s="157" t="s">
        <v>1511</v>
      </c>
    </row>
    <row r="442" ht="14.25" customHeight="1">
      <c r="F442" s="117" t="s">
        <v>3496</v>
      </c>
    </row>
    <row r="443" ht="14.25" customHeight="1">
      <c r="F443" s="117" t="s">
        <v>1836</v>
      </c>
    </row>
    <row r="444" ht="14.25" customHeight="1">
      <c r="F444" s="117" t="s">
        <v>3180</v>
      </c>
    </row>
    <row r="445" ht="14.25" customHeight="1">
      <c r="F445" s="16" t="s">
        <v>1125</v>
      </c>
    </row>
    <row r="446" ht="14.25" customHeight="1">
      <c r="F446" s="16" t="s">
        <v>1129</v>
      </c>
    </row>
    <row r="447" ht="14.25" customHeight="1">
      <c r="F447" s="157" t="s">
        <v>3376</v>
      </c>
    </row>
    <row r="448" ht="14.25" customHeight="1">
      <c r="F448" s="157" t="s">
        <v>3381</v>
      </c>
    </row>
    <row r="449" ht="14.25" customHeight="1">
      <c r="F449" s="16" t="s">
        <v>1141</v>
      </c>
    </row>
    <row r="450" ht="14.25" customHeight="1">
      <c r="F450" s="16" t="s">
        <v>1136</v>
      </c>
    </row>
    <row r="451" ht="14.25" customHeight="1">
      <c r="F451" s="117" t="s">
        <v>3272</v>
      </c>
    </row>
    <row r="452" ht="14.25" customHeight="1">
      <c r="F452" s="117" t="s">
        <v>500</v>
      </c>
    </row>
    <row r="453" ht="14.25" customHeight="1">
      <c r="F453" s="16" t="s">
        <v>1155</v>
      </c>
    </row>
    <row r="454" ht="14.25" customHeight="1">
      <c r="F454" s="16" t="s">
        <v>1147</v>
      </c>
    </row>
    <row r="455" ht="14.25" customHeight="1">
      <c r="F455" s="16" t="s">
        <v>1144</v>
      </c>
    </row>
    <row r="456" ht="14.25" customHeight="1">
      <c r="F456" s="16" t="s">
        <v>1164</v>
      </c>
    </row>
    <row r="457" ht="14.25" customHeight="1">
      <c r="F457" s="16" t="s">
        <v>1169</v>
      </c>
    </row>
    <row r="458" ht="14.25" customHeight="1">
      <c r="F458" s="16" t="s">
        <v>1174</v>
      </c>
    </row>
    <row r="459" ht="14.25" customHeight="1">
      <c r="F459" s="117" t="s">
        <v>867</v>
      </c>
    </row>
    <row r="460" ht="14.25" customHeight="1">
      <c r="F460" s="16" t="s">
        <v>1171</v>
      </c>
    </row>
    <row r="461" ht="14.25" customHeight="1">
      <c r="F461" s="157" t="s">
        <v>1393</v>
      </c>
    </row>
    <row r="462" ht="14.25" customHeight="1">
      <c r="F462" s="16" t="s">
        <v>1177</v>
      </c>
    </row>
    <row r="463" ht="14.25" customHeight="1">
      <c r="F463" s="16" t="s">
        <v>1185</v>
      </c>
    </row>
    <row r="464" ht="14.25" customHeight="1">
      <c r="F464" s="157" t="s">
        <v>954</v>
      </c>
    </row>
    <row r="465" ht="14.25" customHeight="1">
      <c r="F465" s="117" t="s">
        <v>1841</v>
      </c>
    </row>
    <row r="466" ht="14.25" customHeight="1">
      <c r="F466" s="117" t="s">
        <v>1179</v>
      </c>
    </row>
    <row r="467" ht="14.25" customHeight="1">
      <c r="F467" s="157" t="s">
        <v>1513</v>
      </c>
    </row>
    <row r="468" ht="14.25" customHeight="1">
      <c r="F468" s="157" t="s">
        <v>1396</v>
      </c>
    </row>
    <row r="469" ht="14.25" customHeight="1">
      <c r="F469" s="157" t="s">
        <v>1398</v>
      </c>
    </row>
    <row r="470" ht="14.25" customHeight="1">
      <c r="F470" s="157" t="s">
        <v>1182</v>
      </c>
    </row>
    <row r="471" ht="14.25" customHeight="1">
      <c r="F471" s="117" t="s">
        <v>1677</v>
      </c>
    </row>
    <row r="472" ht="14.25" customHeight="1">
      <c r="F472" s="117" t="s">
        <v>25</v>
      </c>
    </row>
    <row r="473" ht="14.25" customHeight="1">
      <c r="F473" s="157" t="s">
        <v>1515</v>
      </c>
    </row>
    <row r="474" ht="14.25" customHeight="1">
      <c r="F474" s="157" t="s">
        <v>3394</v>
      </c>
    </row>
    <row r="475" ht="14.25" customHeight="1">
      <c r="F475" s="16" t="s">
        <v>1188</v>
      </c>
    </row>
    <row r="476" ht="14.25" customHeight="1">
      <c r="F476" s="117" t="s">
        <v>387</v>
      </c>
    </row>
    <row r="477" ht="14.25" customHeight="1">
      <c r="F477" s="16" t="s">
        <v>1192</v>
      </c>
    </row>
    <row r="478" ht="14.25" customHeight="1">
      <c r="F478" s="117" t="s">
        <v>950</v>
      </c>
    </row>
    <row r="479" ht="14.25" customHeight="1">
      <c r="F479" s="157" t="s">
        <v>1680</v>
      </c>
    </row>
    <row r="480" ht="14.25" customHeight="1">
      <c r="F480" s="117" t="s">
        <v>762</v>
      </c>
    </row>
    <row r="481" ht="14.25" customHeight="1">
      <c r="F481" s="157" t="s">
        <v>1682</v>
      </c>
    </row>
    <row r="482" ht="14.25" customHeight="1">
      <c r="F482" s="16" t="s">
        <v>1200</v>
      </c>
    </row>
    <row r="483" ht="14.25" customHeight="1">
      <c r="F483" s="16" t="s">
        <v>1203</v>
      </c>
    </row>
    <row r="484" ht="14.25" customHeight="1">
      <c r="F484" s="117" t="s">
        <v>489</v>
      </c>
    </row>
    <row r="485" ht="14.25" customHeight="1">
      <c r="F485" s="16" t="s">
        <v>1207</v>
      </c>
    </row>
    <row r="486" ht="14.25" customHeight="1">
      <c r="F486" s="16" t="s">
        <v>1205</v>
      </c>
    </row>
    <row r="487" ht="14.25" customHeight="1">
      <c r="F487" s="16" t="s">
        <v>1219</v>
      </c>
    </row>
    <row r="488" ht="14.25" customHeight="1">
      <c r="F488" s="157" t="s">
        <v>1054</v>
      </c>
    </row>
    <row r="489" ht="14.25" customHeight="1">
      <c r="F489" s="157" t="s">
        <v>1517</v>
      </c>
    </row>
    <row r="490" ht="14.25" customHeight="1">
      <c r="F490" s="16" t="s">
        <v>1227</v>
      </c>
    </row>
    <row r="491" ht="14.25" customHeight="1">
      <c r="F491" s="117" t="s">
        <v>551</v>
      </c>
    </row>
    <row r="492" ht="14.25" customHeight="1">
      <c r="F492" s="117" t="s">
        <v>115</v>
      </c>
    </row>
    <row r="493" ht="14.25" customHeight="1">
      <c r="F493" s="117" t="s">
        <v>1686</v>
      </c>
    </row>
    <row r="494" ht="14.25" customHeight="1">
      <c r="F494" s="157" t="s">
        <v>663</v>
      </c>
    </row>
    <row r="495" ht="14.25" customHeight="1">
      <c r="F495" s="16" t="s">
        <v>1230</v>
      </c>
    </row>
    <row r="496" ht="14.25" customHeight="1">
      <c r="F496" s="157" t="s">
        <v>3344</v>
      </c>
    </row>
    <row r="497" ht="14.25" customHeight="1">
      <c r="F497" s="16" t="s">
        <v>1235</v>
      </c>
    </row>
    <row r="498" ht="14.25" customHeight="1">
      <c r="F498" s="157" t="s">
        <v>1403</v>
      </c>
    </row>
    <row r="499" ht="14.25" customHeight="1">
      <c r="F499" s="157" t="s">
        <v>1405</v>
      </c>
    </row>
    <row r="500" ht="14.25" customHeight="1">
      <c r="F500" s="117" t="s">
        <v>1158</v>
      </c>
    </row>
    <row r="501" ht="14.25" customHeight="1">
      <c r="F501" s="157" t="s">
        <v>1519</v>
      </c>
    </row>
    <row r="502" ht="14.25" customHeight="1">
      <c r="F502" s="16" t="s">
        <v>1242</v>
      </c>
    </row>
    <row r="503" ht="14.25" customHeight="1">
      <c r="F503" s="117" t="s">
        <v>3090</v>
      </c>
    </row>
    <row r="504" ht="14.25" customHeight="1">
      <c r="F504" s="16" t="s">
        <v>1245</v>
      </c>
    </row>
    <row r="505" ht="14.25" customHeight="1">
      <c r="F505" s="157" t="s">
        <v>1407</v>
      </c>
    </row>
    <row r="506" ht="14.25" customHeight="1">
      <c r="F506" s="117" t="s">
        <v>1248</v>
      </c>
    </row>
    <row r="507" ht="14.25" customHeight="1">
      <c r="F507" s="157" t="s">
        <v>1409</v>
      </c>
    </row>
    <row r="508" ht="14.25" customHeight="1">
      <c r="F508" s="157" t="s">
        <v>110</v>
      </c>
    </row>
    <row r="509" ht="14.25" customHeight="1">
      <c r="F509" s="117" t="s">
        <v>178</v>
      </c>
    </row>
    <row r="510" ht="14.25" customHeight="1">
      <c r="F510" s="16" t="s">
        <v>1251</v>
      </c>
    </row>
    <row r="511" ht="14.25" customHeight="1">
      <c r="F511" s="157" t="s">
        <v>1522</v>
      </c>
    </row>
    <row r="512" ht="14.25" customHeight="1">
      <c r="F512" s="16" t="s">
        <v>1257</v>
      </c>
    </row>
    <row r="513" ht="14.25" customHeight="1">
      <c r="F513" s="117" t="s">
        <v>114</v>
      </c>
    </row>
    <row r="514" ht="14.25" customHeight="1">
      <c r="F514" s="16" t="s">
        <v>1268</v>
      </c>
    </row>
    <row r="515" ht="14.25" customHeight="1">
      <c r="F515" s="16" t="s">
        <v>1272</v>
      </c>
    </row>
    <row r="516" ht="14.25" customHeight="1">
      <c r="F516" s="117" t="s">
        <v>2594</v>
      </c>
    </row>
    <row r="517" ht="14.25" customHeight="1">
      <c r="F517" s="157" t="s">
        <v>877</v>
      </c>
    </row>
    <row r="518" ht="14.25" customHeight="1">
      <c r="F518" s="117" t="s">
        <v>909</v>
      </c>
    </row>
    <row r="519" ht="14.25" customHeight="1">
      <c r="F519" s="157" t="s">
        <v>198</v>
      </c>
    </row>
    <row r="520" ht="14.25" customHeight="1">
      <c r="F520" s="16" t="s">
        <v>1278</v>
      </c>
    </row>
    <row r="521" ht="14.25" customHeight="1">
      <c r="F521" s="16" t="s">
        <v>1276</v>
      </c>
    </row>
    <row r="522" ht="14.25" customHeight="1">
      <c r="F522" s="157" t="s">
        <v>1304</v>
      </c>
    </row>
    <row r="523" ht="14.25" customHeight="1">
      <c r="F523" s="117" t="s">
        <v>1582</v>
      </c>
    </row>
    <row r="524" ht="14.25" customHeight="1">
      <c r="F524" s="157" t="s">
        <v>1524</v>
      </c>
    </row>
    <row r="525" ht="14.25" customHeight="1">
      <c r="F525" s="117" t="s">
        <v>995</v>
      </c>
    </row>
    <row r="526" ht="14.25" customHeight="1">
      <c r="F526" s="117" t="s">
        <v>1692</v>
      </c>
    </row>
    <row r="527" ht="14.25" customHeight="1">
      <c r="F527" s="16" t="s">
        <v>1284</v>
      </c>
    </row>
    <row r="528" ht="14.25" customHeight="1">
      <c r="F528" s="157" t="s">
        <v>2600</v>
      </c>
    </row>
    <row r="529" ht="14.25" customHeight="1">
      <c r="F529" s="157" t="s">
        <v>1413</v>
      </c>
    </row>
    <row r="530" ht="14.25" customHeight="1">
      <c r="F530" s="16" t="s">
        <v>1287</v>
      </c>
    </row>
    <row r="531" ht="14.25" customHeight="1">
      <c r="F531" s="117" t="s">
        <v>361</v>
      </c>
    </row>
    <row r="532" ht="14.25" customHeight="1">
      <c r="F532" s="157" t="s">
        <v>1415</v>
      </c>
    </row>
    <row r="533" ht="14.25" customHeight="1">
      <c r="F533" s="16" t="s">
        <v>1291</v>
      </c>
    </row>
    <row r="534" ht="14.25" customHeight="1">
      <c r="F534" s="157" t="s">
        <v>1526</v>
      </c>
    </row>
    <row r="535" ht="14.25" customHeight="1">
      <c r="F535" s="157" t="s">
        <v>1528</v>
      </c>
    </row>
    <row r="536" ht="14.25" customHeight="1">
      <c r="F536" s="117" t="s">
        <v>1585</v>
      </c>
    </row>
    <row r="537" ht="14.25" customHeight="1">
      <c r="F537" s="117" t="s">
        <v>1696</v>
      </c>
    </row>
    <row r="538" ht="14.25" customHeight="1">
      <c r="F538" s="157" t="s">
        <v>1530</v>
      </c>
    </row>
    <row r="539" ht="14.25" customHeight="1">
      <c r="F539" s="16" t="s">
        <v>1314</v>
      </c>
    </row>
    <row r="540" ht="14.25" customHeight="1">
      <c r="F540" s="16" t="s">
        <v>1294</v>
      </c>
    </row>
    <row r="541" ht="14.25" customHeight="1">
      <c r="F541" s="16" t="s">
        <v>1319</v>
      </c>
    </row>
    <row r="542" ht="14.25" customHeight="1">
      <c r="F542" s="117" t="s">
        <v>1317</v>
      </c>
    </row>
    <row r="543" ht="14.25" customHeight="1">
      <c r="F543" s="117" t="s">
        <v>1698</v>
      </c>
    </row>
    <row r="544" ht="14.25" customHeight="1">
      <c r="F544" s="16" t="s">
        <v>1322</v>
      </c>
    </row>
    <row r="545" ht="14.25" customHeight="1">
      <c r="F545" s="157" t="s">
        <v>1532</v>
      </c>
    </row>
    <row r="546" ht="14.25" customHeight="1">
      <c r="F546" s="157" t="s">
        <v>1534</v>
      </c>
    </row>
    <row r="547" ht="14.25" customHeight="1">
      <c r="F547" s="16" t="s">
        <v>1326</v>
      </c>
    </row>
    <row r="548" ht="14.25" customHeight="1">
      <c r="F548" s="157" t="s">
        <v>1536</v>
      </c>
    </row>
    <row r="549" ht="14.25" customHeight="1">
      <c r="F549" s="117" t="s">
        <v>1755</v>
      </c>
    </row>
  </sheetData>
  <autoFilter ref="$L$2:$N$168"/>
  <mergeCells count="1">
    <mergeCell ref="L1:N1"/>
  </mergeCells>
  <dataValidations>
    <dataValidation type="list" allowBlank="1" sqref="I2">
      <formula1>Dropdown!$J$2:$J$368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2020-01-13T15:29:28Z</dcterms:created>
  <dc:creator>Cuthbert, Brian J.</dc:creator>
</cp:coreProperties>
</file>